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jfile\事務局\総務企画課\監理・企画財政係関係\監理係非公開\《監理係》１\公会計\H30\平成30年度業務納品物\"/>
    </mc:Choice>
  </mc:AlternateContent>
  <bookViews>
    <workbookView xWindow="3720" yWindow="495" windowWidth="8430" windowHeight="5895" activeTab="2"/>
  </bookViews>
  <sheets>
    <sheet name="基礎データ・作成手順" sheetId="15" r:id="rId1"/>
    <sheet name="コード表" sheetId="2" r:id="rId2"/>
    <sheet name="台帳シート" sheetId="5" r:id="rId3"/>
    <sheet name="期首（開始時）様式1" sheetId="8" r:id="rId4"/>
    <sheet name="様式5" sheetId="9" r:id="rId5"/>
    <sheet name="期首期末集計" sheetId="10" r:id="rId6"/>
    <sheet name="台帳シート (入力例)" sheetId="1" r:id="rId7"/>
    <sheet name="手引き項目" sheetId="4" r:id="rId8"/>
    <sheet name="償却率" sheetId="6" r:id="rId9"/>
  </sheets>
  <externalReferences>
    <externalReference r:id="rId10"/>
  </externalReferences>
  <definedNames>
    <definedName name="_xlnm._FilterDatabase" localSheetId="2" hidden="1">台帳シート!$A$7:$BV$7</definedName>
    <definedName name="_xlnm.Print_Area" localSheetId="1">コード表!$A$2:$F$15</definedName>
    <definedName name="_xlnm.Print_Area" localSheetId="0">基礎データ・作成手順!$B$7:$N$74</definedName>
    <definedName name="_xlnm.Print_Area" localSheetId="3">'期首（開始時）様式1'!$A$1:$I$62</definedName>
    <definedName name="_xlnm.Print_Area" localSheetId="2">台帳シート!$A$1:$BT$245</definedName>
    <definedName name="_xlnm.Print_Area" localSheetId="6">'台帳シート (入力例)'!$B$1:$BK$79</definedName>
    <definedName name="_xlnm.Print_Area" localSheetId="4">様式5!$A$1:$J$50</definedName>
    <definedName name="_xlnm.Print_Titles" localSheetId="2">台帳シート!$6:$7</definedName>
    <definedName name="リース区分">コード表!$C$3:$C$6</definedName>
    <definedName name="会計区分">コード表!$F$3:$F$7</definedName>
    <definedName name="開始時見積資産">コード表!$H$3:$H$4</definedName>
    <definedName name="勘定科目_種目・種別">コード表!$B$3:$B$19</definedName>
    <definedName name="財産区分">コード表!$M$3:$M$4</definedName>
    <definedName name="所属_部局等">コード表!$A$3:$A$29</definedName>
    <definedName name="耐用年数分類_構造">コード表!$D$3:$D$14</definedName>
    <definedName name="単位">コード表!$J$3:$J$43</definedName>
    <definedName name="地目_土地">コード表!$K$3:$K$27</definedName>
    <definedName name="売却可能区分">コード表!$I$3:$I$4</definedName>
    <definedName name="目的別資産区分">コード表!$L$3:$L$9</definedName>
    <definedName name="用途">コード表!$G$3:$G$42</definedName>
  </definedNames>
  <calcPr calcId="152511"/>
</workbook>
</file>

<file path=xl/calcChain.xml><?xml version="1.0" encoding="utf-8"?>
<calcChain xmlns="http://schemas.openxmlformats.org/spreadsheetml/2006/main">
  <c r="M245" i="5" l="1"/>
  <c r="M227" i="5"/>
  <c r="BS100" i="5" l="1"/>
  <c r="BP244" i="5" l="1"/>
  <c r="BQ244" i="5"/>
  <c r="BR244" i="5"/>
  <c r="BS244" i="5"/>
  <c r="BT244" i="5"/>
  <c r="BO244" i="5"/>
  <c r="M244" i="5"/>
  <c r="BO240" i="5"/>
  <c r="BP240" i="5"/>
  <c r="BQ240" i="5"/>
  <c r="BR240" i="5"/>
  <c r="BS240" i="5"/>
  <c r="BT240" i="5"/>
  <c r="BN240" i="5"/>
  <c r="M240" i="5"/>
  <c r="M95" i="5"/>
  <c r="M74" i="5"/>
  <c r="M15" i="5"/>
  <c r="BM89" i="5"/>
  <c r="BM90" i="5"/>
  <c r="BM91" i="5"/>
  <c r="BM92" i="5"/>
  <c r="BM93" i="5"/>
  <c r="BM62" i="5"/>
  <c r="BN62" i="5" s="1"/>
  <c r="BM63" i="5"/>
  <c r="BN63" i="5" s="1"/>
  <c r="BM71" i="5"/>
  <c r="BN71" i="5" s="1"/>
  <c r="BM72" i="5"/>
  <c r="BN72" i="5" s="1"/>
  <c r="BM73" i="5"/>
  <c r="BN73" i="5" s="1"/>
  <c r="BL62" i="5"/>
  <c r="BL63" i="5"/>
  <c r="BP93" i="5" l="1"/>
  <c r="BR93" i="5" l="1"/>
  <c r="BP224" i="5"/>
  <c r="BL242" i="5"/>
  <c r="BM242" i="5" s="1"/>
  <c r="BN242" i="5" s="1"/>
  <c r="BL244" i="5"/>
  <c r="BM244" i="5" s="1"/>
  <c r="BN244" i="5" s="1"/>
  <c r="R244" i="5"/>
  <c r="BR224" i="5" l="1"/>
  <c r="BQ224" i="5"/>
  <c r="BP242" i="5"/>
  <c r="BQ242" i="5" s="1"/>
  <c r="R242" i="5" l="1"/>
  <c r="Y242" i="5"/>
  <c r="BO242" i="5"/>
  <c r="BR242" i="5" s="1"/>
  <c r="BT242" i="5" l="1"/>
  <c r="BQ93" i="5"/>
  <c r="BL93" i="5"/>
  <c r="BN93" i="5" s="1"/>
  <c r="BP226" i="5"/>
  <c r="BQ226" i="5" s="1"/>
  <c r="BL226" i="5"/>
  <c r="BM226" i="5" s="1"/>
  <c r="BN226" i="5" s="1"/>
  <c r="BP225" i="5"/>
  <c r="BQ225" i="5" s="1"/>
  <c r="BL225" i="5"/>
  <c r="BM225" i="5" s="1"/>
  <c r="BN225" i="5" s="1"/>
  <c r="BO224" i="5"/>
  <c r="BL224" i="5"/>
  <c r="BM224" i="5" s="1"/>
  <c r="BN224" i="5" s="1"/>
  <c r="BS224" i="5" s="1"/>
  <c r="BP223" i="5"/>
  <c r="BL223" i="5"/>
  <c r="BM223" i="5" s="1"/>
  <c r="BN223" i="5" s="1"/>
  <c r="BP222" i="5"/>
  <c r="BL222" i="5"/>
  <c r="BM222" i="5" s="1"/>
  <c r="BN222" i="5" s="1"/>
  <c r="BR223" i="5" l="1"/>
  <c r="BQ223" i="5"/>
  <c r="BR222" i="5"/>
  <c r="BQ222" i="5"/>
  <c r="BS93" i="5"/>
  <c r="BO222" i="5"/>
  <c r="BO226" i="5"/>
  <c r="BR226" i="5"/>
  <c r="BS226" i="5" s="1"/>
  <c r="BO225" i="5"/>
  <c r="BR225" i="5"/>
  <c r="BS225" i="5" s="1"/>
  <c r="BO93" i="5"/>
  <c r="BT93" i="5" s="1"/>
  <c r="R93" i="5"/>
  <c r="Y93" i="5"/>
  <c r="BT224" i="5"/>
  <c r="BO223" i="5"/>
  <c r="BP221" i="5"/>
  <c r="BL221" i="5"/>
  <c r="BM221" i="5" s="1"/>
  <c r="BN221" i="5" s="1"/>
  <c r="BS223" i="5" l="1"/>
  <c r="BT222" i="5"/>
  <c r="BT223" i="5"/>
  <c r="BS222" i="5"/>
  <c r="BT226" i="5"/>
  <c r="BT225" i="5"/>
  <c r="BQ221" i="5"/>
  <c r="BR221" i="5"/>
  <c r="R221" i="5"/>
  <c r="D24" i="9" s="1"/>
  <c r="Y221" i="5"/>
  <c r="BO221" i="5"/>
  <c r="C24" i="9" s="1"/>
  <c r="BP94" i="5"/>
  <c r="BL94" i="5"/>
  <c r="BP73" i="5"/>
  <c r="BL73" i="5"/>
  <c r="BP72" i="5"/>
  <c r="BL72" i="5"/>
  <c r="BM94" i="5" l="1"/>
  <c r="BN94" i="5" s="1"/>
  <c r="BS221" i="5"/>
  <c r="BT221" i="5"/>
  <c r="BQ73" i="5"/>
  <c r="BR73" i="5"/>
  <c r="BO72" i="5"/>
  <c r="BR72" i="5"/>
  <c r="BO94" i="5"/>
  <c r="BR94" i="5"/>
  <c r="R73" i="5"/>
  <c r="Y94" i="5"/>
  <c r="BQ94" i="5"/>
  <c r="R94" i="5"/>
  <c r="BO73" i="5"/>
  <c r="Y73" i="5"/>
  <c r="BQ72" i="5"/>
  <c r="R72" i="5"/>
  <c r="Y72" i="5"/>
  <c r="BP71" i="5"/>
  <c r="BR71" i="5" s="1"/>
  <c r="BL71" i="5"/>
  <c r="BP14" i="5"/>
  <c r="Y14" i="5" s="1"/>
  <c r="BL14" i="5"/>
  <c r="BM14" i="5" s="1"/>
  <c r="BN14" i="5" s="1"/>
  <c r="BS94" i="5" l="1"/>
  <c r="BS73" i="5"/>
  <c r="BS72" i="5"/>
  <c r="BT72" i="5"/>
  <c r="BT94" i="5"/>
  <c r="BT73" i="5"/>
  <c r="BO71" i="5"/>
  <c r="BQ71" i="5"/>
  <c r="BS71" i="5" s="1"/>
  <c r="R71" i="5"/>
  <c r="Y71" i="5"/>
  <c r="BO14" i="5"/>
  <c r="BQ14" i="5"/>
  <c r="BS14" i="5" s="1"/>
  <c r="R14" i="5"/>
  <c r="BP243" i="5"/>
  <c r="BM243" i="5"/>
  <c r="BN243" i="5" s="1"/>
  <c r="BL243" i="5"/>
  <c r="BP220" i="5"/>
  <c r="BL220" i="5"/>
  <c r="BM220" i="5" s="1"/>
  <c r="BN220" i="5" s="1"/>
  <c r="BP219" i="5"/>
  <c r="BL219" i="5"/>
  <c r="BM219" i="5" s="1"/>
  <c r="BN219" i="5" s="1"/>
  <c r="BP218" i="5"/>
  <c r="BL218" i="5"/>
  <c r="BM218" i="5" s="1"/>
  <c r="BN218" i="5" s="1"/>
  <c r="BP217" i="5"/>
  <c r="BL217" i="5"/>
  <c r="BM217" i="5" s="1"/>
  <c r="BN217" i="5" s="1"/>
  <c r="BP216" i="5"/>
  <c r="BL216" i="5"/>
  <c r="BM216" i="5" s="1"/>
  <c r="BN216" i="5" s="1"/>
  <c r="BP92" i="5"/>
  <c r="BN92" i="5"/>
  <c r="BL92" i="5"/>
  <c r="BP91" i="5"/>
  <c r="BN91" i="5"/>
  <c r="BL91" i="5"/>
  <c r="BP70" i="5"/>
  <c r="BL70" i="5"/>
  <c r="BM70" i="5" s="1"/>
  <c r="BN70" i="5" s="1"/>
  <c r="BP69" i="5"/>
  <c r="BL69" i="5"/>
  <c r="BM69" i="5" s="1"/>
  <c r="BN69" i="5" s="1"/>
  <c r="BP68" i="5"/>
  <c r="BL68" i="5"/>
  <c r="BM68" i="5" s="1"/>
  <c r="BN68" i="5" s="1"/>
  <c r="BP67" i="5"/>
  <c r="BL67" i="5"/>
  <c r="BM67" i="5" s="1"/>
  <c r="BN67" i="5" s="1"/>
  <c r="BP66" i="5"/>
  <c r="BL66" i="5"/>
  <c r="BM66" i="5" s="1"/>
  <c r="BN66" i="5" s="1"/>
  <c r="BP65" i="5"/>
  <c r="BL65" i="5"/>
  <c r="BM65" i="5" s="1"/>
  <c r="BN65" i="5" s="1"/>
  <c r="BP90" i="5"/>
  <c r="BN90" i="5"/>
  <c r="BL90" i="5"/>
  <c r="BP89" i="5"/>
  <c r="BN89" i="5"/>
  <c r="BL89" i="5"/>
  <c r="BP64" i="5"/>
  <c r="BL64" i="5"/>
  <c r="BM64" i="5" s="1"/>
  <c r="BN64" i="5" s="1"/>
  <c r="BP63" i="5"/>
  <c r="BP62" i="5"/>
  <c r="BO62" i="5" s="1"/>
  <c r="BQ62" i="5" l="1"/>
  <c r="BQ68" i="5"/>
  <c r="BQ69" i="5"/>
  <c r="BQ220" i="5"/>
  <c r="BQ92" i="5"/>
  <c r="BQ89" i="5"/>
  <c r="BQ66" i="5"/>
  <c r="BT71" i="5"/>
  <c r="BO216" i="5"/>
  <c r="BO67" i="5"/>
  <c r="BR67" i="5" s="1"/>
  <c r="BT67" i="5" s="1"/>
  <c r="BO218" i="5"/>
  <c r="BR218" i="5" s="1"/>
  <c r="BO65" i="5"/>
  <c r="BR65" i="5" s="1"/>
  <c r="BT65" i="5" s="1"/>
  <c r="BO219" i="5"/>
  <c r="BR219" i="5" s="1"/>
  <c r="BO70" i="5"/>
  <c r="BR70" i="5" s="1"/>
  <c r="BO217" i="5"/>
  <c r="BR217" i="5" s="1"/>
  <c r="BO243" i="5"/>
  <c r="BO63" i="5"/>
  <c r="BR63" i="5" s="1"/>
  <c r="BR14" i="5"/>
  <c r="BT14" i="5" s="1"/>
  <c r="R69" i="5"/>
  <c r="R89" i="5"/>
  <c r="R62" i="5"/>
  <c r="BO89" i="5"/>
  <c r="BR89" i="5" s="1"/>
  <c r="BO69" i="5"/>
  <c r="BR69" i="5" s="1"/>
  <c r="Y220" i="5"/>
  <c r="BR62" i="5"/>
  <c r="R91" i="5"/>
  <c r="R92" i="5"/>
  <c r="R220" i="5"/>
  <c r="BO220" i="5"/>
  <c r="BR220" i="5" s="1"/>
  <c r="BS220" i="5" s="1"/>
  <c r="R64" i="5"/>
  <c r="Y66" i="5"/>
  <c r="R90" i="5"/>
  <c r="BO64" i="5"/>
  <c r="BR64" i="5" s="1"/>
  <c r="BO92" i="5"/>
  <c r="BR92" i="5" s="1"/>
  <c r="Y218" i="5"/>
  <c r="BQ218" i="5"/>
  <c r="BQ216" i="5"/>
  <c r="BO90" i="5"/>
  <c r="BR90" i="5" s="1"/>
  <c r="BT90" i="5" s="1"/>
  <c r="BO66" i="5"/>
  <c r="BR66" i="5" s="1"/>
  <c r="R218" i="5"/>
  <c r="BQ90" i="5"/>
  <c r="R68" i="5"/>
  <c r="R66" i="5"/>
  <c r="Y68" i="5"/>
  <c r="BO68" i="5"/>
  <c r="BR68" i="5" s="1"/>
  <c r="BO91" i="5"/>
  <c r="BR91" i="5" s="1"/>
  <c r="BQ65" i="5"/>
  <c r="BQ219" i="5"/>
  <c r="BQ243" i="5"/>
  <c r="BS243" i="5" s="1"/>
  <c r="BQ64" i="5"/>
  <c r="R67" i="5"/>
  <c r="BQ91" i="5"/>
  <c r="R216" i="5"/>
  <c r="R219" i="5"/>
  <c r="R243" i="5"/>
  <c r="BR243" i="5"/>
  <c r="BQ63" i="5"/>
  <c r="BS63" i="5" s="1"/>
  <c r="BQ67" i="5"/>
  <c r="BS67" i="5" s="1"/>
  <c r="BQ70" i="5"/>
  <c r="BQ217" i="5"/>
  <c r="R63" i="5"/>
  <c r="R65" i="5"/>
  <c r="Y67" i="5"/>
  <c r="R70" i="5"/>
  <c r="R217" i="5"/>
  <c r="Y219" i="5"/>
  <c r="Y243" i="5"/>
  <c r="BS90" i="5" l="1"/>
  <c r="BS92" i="5"/>
  <c r="BS89" i="5"/>
  <c r="BS217" i="5"/>
  <c r="BS91" i="5"/>
  <c r="BS219" i="5"/>
  <c r="BS218" i="5"/>
  <c r="BS68" i="5"/>
  <c r="BS70" i="5"/>
  <c r="BS69" i="5"/>
  <c r="BS66" i="5"/>
  <c r="BS62" i="5"/>
  <c r="BS65" i="5"/>
  <c r="BS64" i="5"/>
  <c r="BR216" i="5"/>
  <c r="BT216" i="5" s="1"/>
  <c r="BT64" i="5"/>
  <c r="BT91" i="5"/>
  <c r="BT243" i="5"/>
  <c r="BT63" i="5"/>
  <c r="BT219" i="5"/>
  <c r="BT217" i="5"/>
  <c r="BT218" i="5"/>
  <c r="BT70" i="5"/>
  <c r="BT69" i="5"/>
  <c r="BT89" i="5"/>
  <c r="BT220" i="5"/>
  <c r="BT62" i="5"/>
  <c r="BT92" i="5"/>
  <c r="BT68" i="5"/>
  <c r="BT66" i="5"/>
  <c r="BS216" i="5" l="1"/>
  <c r="B18" i="8"/>
  <c r="BP45" i="5" l="1"/>
  <c r="BL45" i="5"/>
  <c r="BM45" i="5" s="1"/>
  <c r="BN45" i="5" s="1"/>
  <c r="BP43" i="5"/>
  <c r="BL43" i="5"/>
  <c r="BM43" i="5" s="1"/>
  <c r="BN43" i="5" s="1"/>
  <c r="BO45" i="5" l="1"/>
  <c r="BR45" i="5" s="1"/>
  <c r="BQ45" i="5"/>
  <c r="R45" i="5"/>
  <c r="Y45" i="5"/>
  <c r="BO43" i="5"/>
  <c r="BR43" i="5" s="1"/>
  <c r="BS43" i="5" s="1"/>
  <c r="BQ43" i="5"/>
  <c r="R43" i="5"/>
  <c r="Y43" i="5"/>
  <c r="M4" i="5"/>
  <c r="BS45" i="5" l="1"/>
  <c r="BT45" i="5"/>
  <c r="BT43" i="5"/>
  <c r="C4" i="15"/>
  <c r="BP322" i="5" l="1"/>
  <c r="BL322" i="5"/>
  <c r="BM322" i="5" s="1"/>
  <c r="BN322" i="5" s="1"/>
  <c r="BP321" i="5"/>
  <c r="BL321" i="5"/>
  <c r="BM321" i="5" s="1"/>
  <c r="BN321" i="5" s="1"/>
  <c r="BP320" i="5"/>
  <c r="BL320" i="5"/>
  <c r="BM320" i="5" s="1"/>
  <c r="BN320" i="5" s="1"/>
  <c r="BP319" i="5"/>
  <c r="BL319" i="5"/>
  <c r="BM319" i="5" s="1"/>
  <c r="BN319" i="5" s="1"/>
  <c r="BP318" i="5"/>
  <c r="BL318" i="5"/>
  <c r="BM318" i="5" s="1"/>
  <c r="BN318" i="5" s="1"/>
  <c r="BP317" i="5"/>
  <c r="BL317" i="5"/>
  <c r="BM317" i="5" s="1"/>
  <c r="BN317" i="5" s="1"/>
  <c r="BP316" i="5"/>
  <c r="BL316" i="5"/>
  <c r="BM316" i="5" s="1"/>
  <c r="BN316" i="5" s="1"/>
  <c r="BP315" i="5"/>
  <c r="BL315" i="5"/>
  <c r="BM315" i="5" s="1"/>
  <c r="BN315" i="5" s="1"/>
  <c r="BP314" i="5"/>
  <c r="BL314" i="5"/>
  <c r="BM314" i="5" s="1"/>
  <c r="BN314" i="5" s="1"/>
  <c r="BO319" i="5" l="1"/>
  <c r="BR319" i="5" s="1"/>
  <c r="BT319" i="5" s="1"/>
  <c r="BO321" i="5"/>
  <c r="BR321" i="5" s="1"/>
  <c r="BT321" i="5" s="1"/>
  <c r="BO315" i="5"/>
  <c r="BO317" i="5"/>
  <c r="BR317" i="5" s="1"/>
  <c r="BO314" i="5"/>
  <c r="BO316" i="5"/>
  <c r="BR316" i="5" s="1"/>
  <c r="BO318" i="5"/>
  <c r="BR318" i="5" s="1"/>
  <c r="BO320" i="5"/>
  <c r="BR320" i="5" s="1"/>
  <c r="BO322" i="5"/>
  <c r="BR322" i="5" s="1"/>
  <c r="BQ314" i="5"/>
  <c r="BS314" i="5" s="1"/>
  <c r="BQ315" i="5"/>
  <c r="BS315" i="5" s="1"/>
  <c r="BQ317" i="5"/>
  <c r="BS317" i="5" s="1"/>
  <c r="BQ318" i="5"/>
  <c r="BS318" i="5" s="1"/>
  <c r="BQ319" i="5"/>
  <c r="BS319" i="5" s="1"/>
  <c r="BQ320" i="5"/>
  <c r="BS320" i="5" s="1"/>
  <c r="BQ321" i="5"/>
  <c r="BS321" i="5" s="1"/>
  <c r="BQ322" i="5"/>
  <c r="BS322" i="5" s="1"/>
  <c r="BQ316" i="5"/>
  <c r="BS316" i="5" s="1"/>
  <c r="N4" i="5"/>
  <c r="O4" i="5"/>
  <c r="P4" i="5"/>
  <c r="Q4" i="5"/>
  <c r="R314" i="5"/>
  <c r="BT322" i="5" l="1"/>
  <c r="BR315" i="5"/>
  <c r="BT315" i="5" s="1"/>
  <c r="BT320" i="5"/>
  <c r="BR314" i="5"/>
  <c r="BT314" i="5" s="1"/>
  <c r="BT318" i="5"/>
  <c r="BT316" i="5"/>
  <c r="BT317" i="5"/>
  <c r="BL157" i="5"/>
  <c r="BM157" i="5" s="1"/>
  <c r="BN157" i="5" s="1"/>
  <c r="BP157" i="5"/>
  <c r="BL158" i="5"/>
  <c r="BM158" i="5" s="1"/>
  <c r="BN158" i="5" s="1"/>
  <c r="BP158" i="5"/>
  <c r="BL159" i="5"/>
  <c r="BM159" i="5" s="1"/>
  <c r="BN159" i="5" s="1"/>
  <c r="BP159" i="5"/>
  <c r="BL160" i="5"/>
  <c r="BM160" i="5" s="1"/>
  <c r="BN160" i="5" s="1"/>
  <c r="BP160" i="5"/>
  <c r="BL161" i="5"/>
  <c r="BM161" i="5" s="1"/>
  <c r="BN161" i="5" s="1"/>
  <c r="BP161" i="5"/>
  <c r="BL162" i="5"/>
  <c r="BM162" i="5" s="1"/>
  <c r="BN162" i="5" s="1"/>
  <c r="BL163" i="5"/>
  <c r="BM163" i="5" s="1"/>
  <c r="BN163" i="5" s="1"/>
  <c r="BP163" i="5"/>
  <c r="BL164" i="5"/>
  <c r="BM164" i="5" s="1"/>
  <c r="BN164" i="5" s="1"/>
  <c r="BP164" i="5"/>
  <c r="BL165" i="5"/>
  <c r="BM165" i="5" s="1"/>
  <c r="BN165" i="5" s="1"/>
  <c r="BP165" i="5"/>
  <c r="BL166" i="5"/>
  <c r="BM166" i="5" s="1"/>
  <c r="BN166" i="5" s="1"/>
  <c r="BP166" i="5"/>
  <c r="BL167" i="5"/>
  <c r="BM167" i="5" s="1"/>
  <c r="BN167" i="5" s="1"/>
  <c r="BP167" i="5"/>
  <c r="BL168" i="5"/>
  <c r="BM168" i="5" s="1"/>
  <c r="BN168" i="5" s="1"/>
  <c r="BP168" i="5"/>
  <c r="BL169" i="5"/>
  <c r="BM169" i="5" s="1"/>
  <c r="BN169" i="5" s="1"/>
  <c r="BP169" i="5"/>
  <c r="BL170" i="5"/>
  <c r="BM170" i="5" s="1"/>
  <c r="BN170" i="5" s="1"/>
  <c r="BP170" i="5"/>
  <c r="BL171" i="5"/>
  <c r="BM171" i="5" s="1"/>
  <c r="BN171" i="5" s="1"/>
  <c r="BP171" i="5"/>
  <c r="BL172" i="5"/>
  <c r="BM172" i="5" s="1"/>
  <c r="BN172" i="5" s="1"/>
  <c r="BP172" i="5"/>
  <c r="BL173" i="5"/>
  <c r="BM173" i="5" s="1"/>
  <c r="BN173" i="5" s="1"/>
  <c r="BP173" i="5"/>
  <c r="BL174" i="5"/>
  <c r="BM174" i="5" s="1"/>
  <c r="BN174" i="5" s="1"/>
  <c r="BP174" i="5"/>
  <c r="BL175" i="5"/>
  <c r="BM175" i="5" s="1"/>
  <c r="BN175" i="5" s="1"/>
  <c r="BP175" i="5"/>
  <c r="BL176" i="5"/>
  <c r="BM176" i="5" s="1"/>
  <c r="BN176" i="5" s="1"/>
  <c r="BP176" i="5"/>
  <c r="BL177" i="5"/>
  <c r="BM177" i="5" s="1"/>
  <c r="BN177" i="5" s="1"/>
  <c r="BP177" i="5"/>
  <c r="BL178" i="5"/>
  <c r="BM178" i="5" s="1"/>
  <c r="BN178" i="5" s="1"/>
  <c r="BP178" i="5"/>
  <c r="BL179" i="5"/>
  <c r="BM179" i="5" s="1"/>
  <c r="BN179" i="5" s="1"/>
  <c r="BP179" i="5"/>
  <c r="BL180" i="5"/>
  <c r="BM180" i="5" s="1"/>
  <c r="BN180" i="5" s="1"/>
  <c r="BP180" i="5"/>
  <c r="BL181" i="5"/>
  <c r="BM181" i="5" s="1"/>
  <c r="BN181" i="5" s="1"/>
  <c r="BP181" i="5"/>
  <c r="BL182" i="5"/>
  <c r="BM182" i="5" s="1"/>
  <c r="BN182" i="5" s="1"/>
  <c r="BP182" i="5"/>
  <c r="BL183" i="5"/>
  <c r="BM183" i="5" s="1"/>
  <c r="BN183" i="5" s="1"/>
  <c r="BP183" i="5"/>
  <c r="BL184" i="5"/>
  <c r="BM184" i="5" s="1"/>
  <c r="BN184" i="5" s="1"/>
  <c r="BP184" i="5"/>
  <c r="BL185" i="5"/>
  <c r="BM185" i="5" s="1"/>
  <c r="BN185" i="5" s="1"/>
  <c r="BP185" i="5"/>
  <c r="BL186" i="5"/>
  <c r="BM186" i="5" s="1"/>
  <c r="BN186" i="5" s="1"/>
  <c r="BP186" i="5"/>
  <c r="BL187" i="5"/>
  <c r="BM187" i="5" s="1"/>
  <c r="BN187" i="5" s="1"/>
  <c r="BP187" i="5"/>
  <c r="BL188" i="5"/>
  <c r="BM188" i="5" s="1"/>
  <c r="BN188" i="5" s="1"/>
  <c r="BP188" i="5"/>
  <c r="BL189" i="5"/>
  <c r="BM189" i="5" s="1"/>
  <c r="BN189" i="5" s="1"/>
  <c r="BP189" i="5"/>
  <c r="BL190" i="5"/>
  <c r="BM190" i="5" s="1"/>
  <c r="BN190" i="5" s="1"/>
  <c r="BP190" i="5"/>
  <c r="BL191" i="5"/>
  <c r="BM191" i="5" s="1"/>
  <c r="BN191" i="5" s="1"/>
  <c r="BP191" i="5"/>
  <c r="BL192" i="5"/>
  <c r="BM192" i="5" s="1"/>
  <c r="BN192" i="5" s="1"/>
  <c r="BP192" i="5"/>
  <c r="BL193" i="5"/>
  <c r="BM193" i="5" s="1"/>
  <c r="BN193" i="5" s="1"/>
  <c r="BP193" i="5"/>
  <c r="BL194" i="5"/>
  <c r="BM194" i="5" s="1"/>
  <c r="BN194" i="5" s="1"/>
  <c r="BP194" i="5"/>
  <c r="BL195" i="5"/>
  <c r="BM195" i="5" s="1"/>
  <c r="BN195" i="5" s="1"/>
  <c r="BP195" i="5"/>
  <c r="BL196" i="5"/>
  <c r="BM196" i="5" s="1"/>
  <c r="BN196" i="5" s="1"/>
  <c r="BP196" i="5"/>
  <c r="BL197" i="5"/>
  <c r="BM197" i="5" s="1"/>
  <c r="BN197" i="5" s="1"/>
  <c r="BP197" i="5"/>
  <c r="BL198" i="5"/>
  <c r="BM198" i="5" s="1"/>
  <c r="BN198" i="5" s="1"/>
  <c r="BP198" i="5"/>
  <c r="BL199" i="5"/>
  <c r="BM199" i="5" s="1"/>
  <c r="BN199" i="5" s="1"/>
  <c r="BP199" i="5"/>
  <c r="BL200" i="5"/>
  <c r="BM200" i="5" s="1"/>
  <c r="BN200" i="5" s="1"/>
  <c r="BP200" i="5"/>
  <c r="BL201" i="5"/>
  <c r="BM201" i="5" s="1"/>
  <c r="BN201" i="5" s="1"/>
  <c r="BP201" i="5"/>
  <c r="BL202" i="5"/>
  <c r="BM202" i="5" s="1"/>
  <c r="BN202" i="5" s="1"/>
  <c r="BP202" i="5"/>
  <c r="BL203" i="5"/>
  <c r="BM203" i="5" s="1"/>
  <c r="BN203" i="5" s="1"/>
  <c r="BP203" i="5"/>
  <c r="BL204" i="5"/>
  <c r="BM204" i="5" s="1"/>
  <c r="BN204" i="5" s="1"/>
  <c r="BP204" i="5"/>
  <c r="BL205" i="5"/>
  <c r="BM205" i="5" s="1"/>
  <c r="BN205" i="5" s="1"/>
  <c r="BP205" i="5"/>
  <c r="BL206" i="5"/>
  <c r="BM206" i="5" s="1"/>
  <c r="BN206" i="5" s="1"/>
  <c r="BP206" i="5"/>
  <c r="BL207" i="5"/>
  <c r="BM207" i="5" s="1"/>
  <c r="BN207" i="5" s="1"/>
  <c r="BP207" i="5"/>
  <c r="BL208" i="5"/>
  <c r="BM208" i="5" s="1"/>
  <c r="BN208" i="5" s="1"/>
  <c r="BP208" i="5"/>
  <c r="BL209" i="5"/>
  <c r="BM209" i="5" s="1"/>
  <c r="BN209" i="5" s="1"/>
  <c r="BP209" i="5"/>
  <c r="BL210" i="5"/>
  <c r="BM210" i="5" s="1"/>
  <c r="BN210" i="5" s="1"/>
  <c r="BP210" i="5"/>
  <c r="BL211" i="5"/>
  <c r="BM211" i="5" s="1"/>
  <c r="BN211" i="5" s="1"/>
  <c r="BP211" i="5"/>
  <c r="BL212" i="5"/>
  <c r="BM212" i="5" s="1"/>
  <c r="BN212" i="5" s="1"/>
  <c r="BP212" i="5"/>
  <c r="BL213" i="5"/>
  <c r="BM213" i="5" s="1"/>
  <c r="BN213" i="5" s="1"/>
  <c r="BP213" i="5"/>
  <c r="BL214" i="5"/>
  <c r="BM214" i="5" s="1"/>
  <c r="BN214" i="5" s="1"/>
  <c r="BP214" i="5"/>
  <c r="BL215" i="5"/>
  <c r="BM215" i="5" s="1"/>
  <c r="BN215" i="5" s="1"/>
  <c r="BP215" i="5"/>
  <c r="BL229" i="5"/>
  <c r="BM229" i="5" s="1"/>
  <c r="BN229" i="5" s="1"/>
  <c r="BP229" i="5"/>
  <c r="BL230" i="5"/>
  <c r="BM230" i="5" s="1"/>
  <c r="BN230" i="5" s="1"/>
  <c r="BP230" i="5"/>
  <c r="BL231" i="5"/>
  <c r="BM231" i="5" s="1"/>
  <c r="BN231" i="5" s="1"/>
  <c r="BP231" i="5"/>
  <c r="BL232" i="5"/>
  <c r="BM232" i="5" s="1"/>
  <c r="BN232" i="5" s="1"/>
  <c r="BP232" i="5"/>
  <c r="BL233" i="5"/>
  <c r="BM233" i="5" s="1"/>
  <c r="BN233" i="5" s="1"/>
  <c r="BP233" i="5"/>
  <c r="BL234" i="5"/>
  <c r="BM234" i="5" s="1"/>
  <c r="BN234" i="5" s="1"/>
  <c r="BP234" i="5"/>
  <c r="BL235" i="5"/>
  <c r="BM235" i="5" s="1"/>
  <c r="BN235" i="5" s="1"/>
  <c r="BP235" i="5"/>
  <c r="BL236" i="5"/>
  <c r="BM236" i="5" s="1"/>
  <c r="BN236" i="5" s="1"/>
  <c r="BP236" i="5"/>
  <c r="BL237" i="5"/>
  <c r="BM237" i="5" s="1"/>
  <c r="BN237" i="5" s="1"/>
  <c r="BP237" i="5"/>
  <c r="BL238" i="5"/>
  <c r="BM238" i="5" s="1"/>
  <c r="BN238" i="5" s="1"/>
  <c r="BP238" i="5"/>
  <c r="BL239" i="5"/>
  <c r="BM239" i="5" s="1"/>
  <c r="BN239" i="5" s="1"/>
  <c r="BP239" i="5"/>
  <c r="BL245" i="5"/>
  <c r="BM245" i="5" s="1"/>
  <c r="BN245" i="5" s="1"/>
  <c r="BL246" i="5"/>
  <c r="BM246" i="5" s="1"/>
  <c r="BN246" i="5" s="1"/>
  <c r="BP246" i="5"/>
  <c r="BL247" i="5"/>
  <c r="BM247" i="5" s="1"/>
  <c r="BN247" i="5" s="1"/>
  <c r="BP247" i="5"/>
  <c r="BL248" i="5"/>
  <c r="BM248" i="5" s="1"/>
  <c r="BN248" i="5" s="1"/>
  <c r="BP248" i="5"/>
  <c r="R248" i="5" s="1"/>
  <c r="BL249" i="5"/>
  <c r="BM249" i="5" s="1"/>
  <c r="BN249" i="5" s="1"/>
  <c r="BP249" i="5"/>
  <c r="BL250" i="5"/>
  <c r="BM250" i="5" s="1"/>
  <c r="BN250" i="5" s="1"/>
  <c r="BP250" i="5"/>
  <c r="BL251" i="5"/>
  <c r="BM251" i="5" s="1"/>
  <c r="BN251" i="5" s="1"/>
  <c r="BP251" i="5"/>
  <c r="BL252" i="5"/>
  <c r="BM252" i="5" s="1"/>
  <c r="BN252" i="5" s="1"/>
  <c r="BP252" i="5"/>
  <c r="R252" i="5" s="1"/>
  <c r="BL253" i="5"/>
  <c r="BM253" i="5" s="1"/>
  <c r="BN253" i="5" s="1"/>
  <c r="BP253" i="5"/>
  <c r="BL254" i="5"/>
  <c r="BM254" i="5" s="1"/>
  <c r="BN254" i="5" s="1"/>
  <c r="BP254" i="5"/>
  <c r="BL255" i="5"/>
  <c r="BM255" i="5" s="1"/>
  <c r="BN255" i="5" s="1"/>
  <c r="BP255" i="5"/>
  <c r="BL256" i="5"/>
  <c r="BM256" i="5" s="1"/>
  <c r="BN256" i="5" s="1"/>
  <c r="BP256" i="5"/>
  <c r="BL257" i="5"/>
  <c r="BM257" i="5" s="1"/>
  <c r="BN257" i="5" s="1"/>
  <c r="BP257" i="5"/>
  <c r="BL258" i="5"/>
  <c r="BM258" i="5" s="1"/>
  <c r="BN258" i="5" s="1"/>
  <c r="BP258" i="5"/>
  <c r="BL259" i="5"/>
  <c r="BM259" i="5" s="1"/>
  <c r="BN259" i="5" s="1"/>
  <c r="BP259" i="5"/>
  <c r="BL260" i="5"/>
  <c r="BM260" i="5" s="1"/>
  <c r="BN260" i="5" s="1"/>
  <c r="BP260" i="5"/>
  <c r="BL261" i="5"/>
  <c r="BM261" i="5" s="1"/>
  <c r="BN261" i="5" s="1"/>
  <c r="BP261" i="5"/>
  <c r="BL262" i="5"/>
  <c r="BM262" i="5" s="1"/>
  <c r="BN262" i="5" s="1"/>
  <c r="BP262" i="5"/>
  <c r="BL263" i="5"/>
  <c r="BM263" i="5" s="1"/>
  <c r="BN263" i="5" s="1"/>
  <c r="BP263" i="5"/>
  <c r="BL264" i="5"/>
  <c r="BM264" i="5" s="1"/>
  <c r="BN264" i="5" s="1"/>
  <c r="BP264" i="5"/>
  <c r="R264" i="5" s="1"/>
  <c r="BL265" i="5"/>
  <c r="BM265" i="5" s="1"/>
  <c r="BN265" i="5" s="1"/>
  <c r="BP265" i="5"/>
  <c r="BL266" i="5"/>
  <c r="BM266" i="5" s="1"/>
  <c r="BN266" i="5" s="1"/>
  <c r="BP266" i="5"/>
  <c r="BL267" i="5"/>
  <c r="BM267" i="5" s="1"/>
  <c r="BN267" i="5" s="1"/>
  <c r="BP267" i="5"/>
  <c r="BL268" i="5"/>
  <c r="BM268" i="5" s="1"/>
  <c r="BN268" i="5" s="1"/>
  <c r="BP268" i="5"/>
  <c r="R268" i="5" s="1"/>
  <c r="BL269" i="5"/>
  <c r="BM269" i="5" s="1"/>
  <c r="BN269" i="5" s="1"/>
  <c r="BP269" i="5"/>
  <c r="BL270" i="5"/>
  <c r="BM270" i="5" s="1"/>
  <c r="BN270" i="5" s="1"/>
  <c r="BP270" i="5"/>
  <c r="R270" i="5" s="1"/>
  <c r="BL271" i="5"/>
  <c r="BM271" i="5" s="1"/>
  <c r="BN271" i="5" s="1"/>
  <c r="BP271" i="5"/>
  <c r="BL272" i="5"/>
  <c r="BM272" i="5" s="1"/>
  <c r="BN272" i="5" s="1"/>
  <c r="BP272" i="5"/>
  <c r="BL273" i="5"/>
  <c r="BM273" i="5" s="1"/>
  <c r="BN273" i="5" s="1"/>
  <c r="BP273" i="5"/>
  <c r="BL274" i="5"/>
  <c r="BM274" i="5" s="1"/>
  <c r="BN274" i="5" s="1"/>
  <c r="BP274" i="5"/>
  <c r="BL275" i="5"/>
  <c r="BM275" i="5" s="1"/>
  <c r="BN275" i="5" s="1"/>
  <c r="BP275" i="5"/>
  <c r="BL276" i="5"/>
  <c r="BM276" i="5" s="1"/>
  <c r="BN276" i="5" s="1"/>
  <c r="BP276" i="5"/>
  <c r="R276" i="5" s="1"/>
  <c r="BL277" i="5"/>
  <c r="BM277" i="5" s="1"/>
  <c r="BN277" i="5" s="1"/>
  <c r="BP277" i="5"/>
  <c r="BL278" i="5"/>
  <c r="BM278" i="5" s="1"/>
  <c r="BN278" i="5" s="1"/>
  <c r="BP278" i="5"/>
  <c r="BL279" i="5"/>
  <c r="BM279" i="5" s="1"/>
  <c r="BN279" i="5" s="1"/>
  <c r="BP279" i="5"/>
  <c r="BL280" i="5"/>
  <c r="BM280" i="5" s="1"/>
  <c r="BN280" i="5" s="1"/>
  <c r="BP280" i="5"/>
  <c r="BL281" i="5"/>
  <c r="BM281" i="5" s="1"/>
  <c r="BN281" i="5" s="1"/>
  <c r="BP281" i="5"/>
  <c r="BL282" i="5"/>
  <c r="BM282" i="5" s="1"/>
  <c r="BN282" i="5" s="1"/>
  <c r="BP282" i="5"/>
  <c r="R282" i="5" s="1"/>
  <c r="BL283" i="5"/>
  <c r="BM283" i="5" s="1"/>
  <c r="BN283" i="5" s="1"/>
  <c r="BP283" i="5"/>
  <c r="BL284" i="5"/>
  <c r="BM284" i="5" s="1"/>
  <c r="BN284" i="5" s="1"/>
  <c r="BP284" i="5"/>
  <c r="BL285" i="5"/>
  <c r="BM285" i="5" s="1"/>
  <c r="BN285" i="5" s="1"/>
  <c r="BP285" i="5"/>
  <c r="BL286" i="5"/>
  <c r="BM286" i="5" s="1"/>
  <c r="BN286" i="5" s="1"/>
  <c r="BP286" i="5"/>
  <c r="BL287" i="5"/>
  <c r="BM287" i="5" s="1"/>
  <c r="BN287" i="5" s="1"/>
  <c r="BP287" i="5"/>
  <c r="BL288" i="5"/>
  <c r="BM288" i="5" s="1"/>
  <c r="BN288" i="5" s="1"/>
  <c r="BP288" i="5"/>
  <c r="R288" i="5" s="1"/>
  <c r="BL289" i="5"/>
  <c r="BM289" i="5" s="1"/>
  <c r="BN289" i="5" s="1"/>
  <c r="BP289" i="5"/>
  <c r="BL290" i="5"/>
  <c r="BM290" i="5" s="1"/>
  <c r="BN290" i="5" s="1"/>
  <c r="BP290" i="5"/>
  <c r="R290" i="5" s="1"/>
  <c r="BL291" i="5"/>
  <c r="BM291" i="5" s="1"/>
  <c r="BN291" i="5" s="1"/>
  <c r="BP291" i="5"/>
  <c r="BL292" i="5"/>
  <c r="BM292" i="5" s="1"/>
  <c r="BN292" i="5" s="1"/>
  <c r="BP292" i="5"/>
  <c r="BL293" i="5"/>
  <c r="BM293" i="5" s="1"/>
  <c r="BN293" i="5" s="1"/>
  <c r="BP293" i="5"/>
  <c r="BL294" i="5"/>
  <c r="BM294" i="5" s="1"/>
  <c r="BN294" i="5" s="1"/>
  <c r="BP294" i="5"/>
  <c r="BL295" i="5"/>
  <c r="BM295" i="5" s="1"/>
  <c r="BN295" i="5" s="1"/>
  <c r="BP295" i="5"/>
  <c r="BL296" i="5"/>
  <c r="BM296" i="5" s="1"/>
  <c r="BN296" i="5" s="1"/>
  <c r="BP296" i="5"/>
  <c r="R296" i="5" s="1"/>
  <c r="BL297" i="5"/>
  <c r="BM297" i="5" s="1"/>
  <c r="BN297" i="5" s="1"/>
  <c r="BP297" i="5"/>
  <c r="BL298" i="5"/>
  <c r="BM298" i="5" s="1"/>
  <c r="BN298" i="5" s="1"/>
  <c r="BP298" i="5"/>
  <c r="R298" i="5" s="1"/>
  <c r="BL299" i="5"/>
  <c r="BM299" i="5" s="1"/>
  <c r="BN299" i="5" s="1"/>
  <c r="BP299" i="5"/>
  <c r="BL300" i="5"/>
  <c r="BM300" i="5" s="1"/>
  <c r="BN300" i="5" s="1"/>
  <c r="BP300" i="5"/>
  <c r="BL301" i="5"/>
  <c r="BM301" i="5" s="1"/>
  <c r="BN301" i="5" s="1"/>
  <c r="BP301" i="5"/>
  <c r="BL302" i="5"/>
  <c r="BM302" i="5" s="1"/>
  <c r="BN302" i="5" s="1"/>
  <c r="BP302" i="5"/>
  <c r="BL303" i="5"/>
  <c r="BM303" i="5" s="1"/>
  <c r="BN303" i="5" s="1"/>
  <c r="BP303" i="5"/>
  <c r="BL304" i="5"/>
  <c r="BM304" i="5" s="1"/>
  <c r="BN304" i="5" s="1"/>
  <c r="BP304" i="5"/>
  <c r="BL305" i="5"/>
  <c r="BM305" i="5" s="1"/>
  <c r="BN305" i="5" s="1"/>
  <c r="BP305" i="5"/>
  <c r="BL306" i="5"/>
  <c r="BM306" i="5" s="1"/>
  <c r="BN306" i="5" s="1"/>
  <c r="BP306" i="5"/>
  <c r="R306" i="5" s="1"/>
  <c r="BL307" i="5"/>
  <c r="BM307" i="5" s="1"/>
  <c r="BN307" i="5" s="1"/>
  <c r="BP307" i="5"/>
  <c r="BL308" i="5"/>
  <c r="BM308" i="5" s="1"/>
  <c r="BN308" i="5" s="1"/>
  <c r="BP308" i="5"/>
  <c r="R308" i="5" s="1"/>
  <c r="BL309" i="5"/>
  <c r="BM309" i="5" s="1"/>
  <c r="BN309" i="5" s="1"/>
  <c r="BP309" i="5"/>
  <c r="R309" i="5" s="1"/>
  <c r="BL310" i="5"/>
  <c r="BM310" i="5" s="1"/>
  <c r="BN310" i="5" s="1"/>
  <c r="BP310" i="5"/>
  <c r="R310" i="5" s="1"/>
  <c r="BL311" i="5"/>
  <c r="BM311" i="5" s="1"/>
  <c r="BN311" i="5" s="1"/>
  <c r="BP311" i="5"/>
  <c r="R311" i="5" s="1"/>
  <c r="BL312" i="5"/>
  <c r="BM312" i="5" s="1"/>
  <c r="BN312" i="5" s="1"/>
  <c r="BP312" i="5"/>
  <c r="BL313" i="5"/>
  <c r="BM313" i="5" s="1"/>
  <c r="BN313" i="5" s="1"/>
  <c r="BP313" i="5"/>
  <c r="BL135" i="5"/>
  <c r="BM135" i="5" s="1"/>
  <c r="BN135" i="5" s="1"/>
  <c r="BP135" i="5"/>
  <c r="BL136" i="5"/>
  <c r="BM136" i="5" s="1"/>
  <c r="BN136" i="5" s="1"/>
  <c r="BP136" i="5"/>
  <c r="BL137" i="5"/>
  <c r="BM137" i="5" s="1"/>
  <c r="BN137" i="5" s="1"/>
  <c r="BP137" i="5"/>
  <c r="BL138" i="5"/>
  <c r="BM138" i="5" s="1"/>
  <c r="BN138" i="5" s="1"/>
  <c r="BP138" i="5"/>
  <c r="BL139" i="5"/>
  <c r="BM139" i="5" s="1"/>
  <c r="BN139" i="5" s="1"/>
  <c r="BP139" i="5"/>
  <c r="BL140" i="5"/>
  <c r="BM140" i="5" s="1"/>
  <c r="BN140" i="5" s="1"/>
  <c r="BP140" i="5"/>
  <c r="BL141" i="5"/>
  <c r="BM141" i="5" s="1"/>
  <c r="BN141" i="5" s="1"/>
  <c r="BP141" i="5"/>
  <c r="BL142" i="5"/>
  <c r="BM142" i="5" s="1"/>
  <c r="BN142" i="5" s="1"/>
  <c r="BP142" i="5"/>
  <c r="BL143" i="5"/>
  <c r="BM143" i="5" s="1"/>
  <c r="BN143" i="5" s="1"/>
  <c r="BP143" i="5"/>
  <c r="BL144" i="5"/>
  <c r="BM144" i="5" s="1"/>
  <c r="BN144" i="5" s="1"/>
  <c r="BP144" i="5"/>
  <c r="BL145" i="5"/>
  <c r="BM145" i="5" s="1"/>
  <c r="BN145" i="5" s="1"/>
  <c r="BP145" i="5"/>
  <c r="BL146" i="5"/>
  <c r="BM146" i="5" s="1"/>
  <c r="BN146" i="5" s="1"/>
  <c r="BP146" i="5"/>
  <c r="BL147" i="5"/>
  <c r="BM147" i="5" s="1"/>
  <c r="BN147" i="5" s="1"/>
  <c r="BP147" i="5"/>
  <c r="BL148" i="5"/>
  <c r="BM148" i="5" s="1"/>
  <c r="BN148" i="5" s="1"/>
  <c r="BP148" i="5"/>
  <c r="BL149" i="5"/>
  <c r="BM149" i="5" s="1"/>
  <c r="BN149" i="5" s="1"/>
  <c r="BP149" i="5"/>
  <c r="BL150" i="5"/>
  <c r="BM150" i="5" s="1"/>
  <c r="BN150" i="5" s="1"/>
  <c r="BP150" i="5"/>
  <c r="BL151" i="5"/>
  <c r="BM151" i="5" s="1"/>
  <c r="BN151" i="5" s="1"/>
  <c r="BP151" i="5"/>
  <c r="BQ151" i="5" s="1"/>
  <c r="BL152" i="5"/>
  <c r="BM152" i="5" s="1"/>
  <c r="BN152" i="5" s="1"/>
  <c r="BP152" i="5"/>
  <c r="BL153" i="5"/>
  <c r="BM153" i="5" s="1"/>
  <c r="BN153" i="5" s="1"/>
  <c r="BP153" i="5"/>
  <c r="BL154" i="5"/>
  <c r="BM154" i="5" s="1"/>
  <c r="BN154" i="5" s="1"/>
  <c r="BP154" i="5"/>
  <c r="BL155" i="5"/>
  <c r="BM155" i="5" s="1"/>
  <c r="BN155" i="5" s="1"/>
  <c r="BP155" i="5"/>
  <c r="BL111" i="5"/>
  <c r="BM111" i="5" s="1"/>
  <c r="BN111" i="5" s="1"/>
  <c r="BP111" i="5"/>
  <c r="BL112" i="5"/>
  <c r="BM112" i="5" s="1"/>
  <c r="BN112" i="5" s="1"/>
  <c r="BP112" i="5"/>
  <c r="BL113" i="5"/>
  <c r="BM113" i="5" s="1"/>
  <c r="BN113" i="5" s="1"/>
  <c r="BP113" i="5"/>
  <c r="BL114" i="5"/>
  <c r="BM114" i="5" s="1"/>
  <c r="BN114" i="5" s="1"/>
  <c r="BP114" i="5"/>
  <c r="BL115" i="5"/>
  <c r="BM115" i="5" s="1"/>
  <c r="BN115" i="5" s="1"/>
  <c r="BP115" i="5"/>
  <c r="BL116" i="5"/>
  <c r="BM116" i="5" s="1"/>
  <c r="BN116" i="5" s="1"/>
  <c r="BP116" i="5"/>
  <c r="BL117" i="5"/>
  <c r="BM117" i="5" s="1"/>
  <c r="BN117" i="5" s="1"/>
  <c r="BP117" i="5"/>
  <c r="BL118" i="5"/>
  <c r="BM118" i="5" s="1"/>
  <c r="BN118" i="5" s="1"/>
  <c r="BP118" i="5"/>
  <c r="BL119" i="5"/>
  <c r="BM119" i="5" s="1"/>
  <c r="BN119" i="5" s="1"/>
  <c r="BP119" i="5"/>
  <c r="BL120" i="5"/>
  <c r="BM120" i="5" s="1"/>
  <c r="BN120" i="5" s="1"/>
  <c r="BP120" i="5"/>
  <c r="BL121" i="5"/>
  <c r="BM121" i="5" s="1"/>
  <c r="BN121" i="5" s="1"/>
  <c r="BP121" i="5"/>
  <c r="BL122" i="5"/>
  <c r="BM122" i="5" s="1"/>
  <c r="BN122" i="5" s="1"/>
  <c r="BP122" i="5"/>
  <c r="BL123" i="5"/>
  <c r="BM123" i="5" s="1"/>
  <c r="BN123" i="5" s="1"/>
  <c r="BP123" i="5"/>
  <c r="BL124" i="5"/>
  <c r="BM124" i="5" s="1"/>
  <c r="BN124" i="5" s="1"/>
  <c r="BP124" i="5"/>
  <c r="BL125" i="5"/>
  <c r="BM125" i="5" s="1"/>
  <c r="BN125" i="5" s="1"/>
  <c r="BP125" i="5"/>
  <c r="BL102" i="5"/>
  <c r="BM102" i="5" s="1"/>
  <c r="BN102" i="5" s="1"/>
  <c r="BP102" i="5"/>
  <c r="BL103" i="5"/>
  <c r="BM103" i="5" s="1"/>
  <c r="BN103" i="5" s="1"/>
  <c r="BP103" i="5"/>
  <c r="BL104" i="5"/>
  <c r="BM104" i="5" s="1"/>
  <c r="BN104" i="5" s="1"/>
  <c r="BP104" i="5"/>
  <c r="BL105" i="5"/>
  <c r="BM105" i="5" s="1"/>
  <c r="BN105" i="5" s="1"/>
  <c r="BP105" i="5"/>
  <c r="BL106" i="5"/>
  <c r="BM106" i="5" s="1"/>
  <c r="BN106" i="5" s="1"/>
  <c r="BP106" i="5"/>
  <c r="BL107" i="5"/>
  <c r="BM107" i="5" s="1"/>
  <c r="BN107" i="5" s="1"/>
  <c r="BP107" i="5"/>
  <c r="BL108" i="5"/>
  <c r="BM108" i="5" s="1"/>
  <c r="BN108" i="5" s="1"/>
  <c r="BP108" i="5"/>
  <c r="BL109" i="5"/>
  <c r="BM109" i="5" s="1"/>
  <c r="BN109" i="5" s="1"/>
  <c r="BP109" i="5"/>
  <c r="BP162" i="5" l="1"/>
  <c r="BQ162" i="5" s="1"/>
  <c r="R147" i="5"/>
  <c r="R145" i="5"/>
  <c r="R139" i="5"/>
  <c r="R137" i="5"/>
  <c r="R155" i="5"/>
  <c r="R151" i="5"/>
  <c r="R135" i="5"/>
  <c r="R123" i="5"/>
  <c r="R119" i="5"/>
  <c r="R146" i="5"/>
  <c r="R144" i="5"/>
  <c r="R142" i="5"/>
  <c r="R140" i="5"/>
  <c r="R138" i="5"/>
  <c r="R136" i="5"/>
  <c r="R195" i="5"/>
  <c r="R193" i="5"/>
  <c r="R191" i="5"/>
  <c r="R189" i="5"/>
  <c r="R187" i="5"/>
  <c r="R185" i="5"/>
  <c r="R183" i="5"/>
  <c r="R181" i="5"/>
  <c r="R179" i="5"/>
  <c r="R177" i="5"/>
  <c r="R175" i="5"/>
  <c r="R173" i="5"/>
  <c r="R171" i="5"/>
  <c r="R169" i="5"/>
  <c r="BO235" i="5"/>
  <c r="BO233" i="5"/>
  <c r="BR233" i="5" s="1"/>
  <c r="BO212" i="5"/>
  <c r="BR212" i="5" s="1"/>
  <c r="BO210" i="5"/>
  <c r="BR210" i="5" s="1"/>
  <c r="BO206" i="5"/>
  <c r="BR206" i="5" s="1"/>
  <c r="BO202" i="5"/>
  <c r="BR202" i="5" s="1"/>
  <c r="BO200" i="5"/>
  <c r="BR200" i="5" s="1"/>
  <c r="BQ150" i="5"/>
  <c r="R150" i="5"/>
  <c r="BQ143" i="5"/>
  <c r="R143" i="5"/>
  <c r="BQ141" i="5"/>
  <c r="R141" i="5"/>
  <c r="BQ312" i="5"/>
  <c r="BS312" i="5" s="1"/>
  <c r="R312" i="5"/>
  <c r="BQ304" i="5"/>
  <c r="BS304" i="5" s="1"/>
  <c r="R304" i="5"/>
  <c r="BQ302" i="5"/>
  <c r="BS302" i="5" s="1"/>
  <c r="R302" i="5"/>
  <c r="BQ300" i="5"/>
  <c r="BS300" i="5" s="1"/>
  <c r="R300" i="5"/>
  <c r="BQ294" i="5"/>
  <c r="BS294" i="5" s="1"/>
  <c r="R294" i="5"/>
  <c r="BQ292" i="5"/>
  <c r="BS292" i="5" s="1"/>
  <c r="R292" i="5"/>
  <c r="BQ286" i="5"/>
  <c r="BS286" i="5" s="1"/>
  <c r="R286" i="5"/>
  <c r="BQ284" i="5"/>
  <c r="BS284" i="5" s="1"/>
  <c r="R284" i="5"/>
  <c r="BQ280" i="5"/>
  <c r="BS280" i="5" s="1"/>
  <c r="R280" i="5"/>
  <c r="BQ278" i="5"/>
  <c r="BS278" i="5" s="1"/>
  <c r="R278" i="5"/>
  <c r="BQ274" i="5"/>
  <c r="BS274" i="5" s="1"/>
  <c r="R274" i="5"/>
  <c r="BQ272" i="5"/>
  <c r="BS272" i="5" s="1"/>
  <c r="R272" i="5"/>
  <c r="BQ266" i="5"/>
  <c r="BS266" i="5" s="1"/>
  <c r="R266" i="5"/>
  <c r="BQ262" i="5"/>
  <c r="BS262" i="5" s="1"/>
  <c r="R262" i="5"/>
  <c r="BQ260" i="5"/>
  <c r="BS260" i="5" s="1"/>
  <c r="R260" i="5"/>
  <c r="BQ258" i="5"/>
  <c r="BS258" i="5" s="1"/>
  <c r="R258" i="5"/>
  <c r="BQ256" i="5"/>
  <c r="BS256" i="5" s="1"/>
  <c r="R256" i="5"/>
  <c r="BQ254" i="5"/>
  <c r="BS254" i="5" s="1"/>
  <c r="R254" i="5"/>
  <c r="BQ250" i="5"/>
  <c r="BS250" i="5" s="1"/>
  <c r="R250" i="5"/>
  <c r="BQ246" i="5"/>
  <c r="BS246" i="5" s="1"/>
  <c r="R246" i="5"/>
  <c r="BQ238" i="5"/>
  <c r="R238" i="5"/>
  <c r="BQ236" i="5"/>
  <c r="R236" i="5"/>
  <c r="BQ234" i="5"/>
  <c r="R234" i="5"/>
  <c r="BQ232" i="5"/>
  <c r="R232" i="5"/>
  <c r="BQ230" i="5"/>
  <c r="R230" i="5"/>
  <c r="BQ215" i="5"/>
  <c r="R215" i="5"/>
  <c r="BQ213" i="5"/>
  <c r="R213" i="5"/>
  <c r="BQ211" i="5"/>
  <c r="R211" i="5"/>
  <c r="BQ209" i="5"/>
  <c r="R209" i="5"/>
  <c r="BQ207" i="5"/>
  <c r="R207" i="5"/>
  <c r="BQ205" i="5"/>
  <c r="R205" i="5"/>
  <c r="BQ203" i="5"/>
  <c r="R203" i="5"/>
  <c r="BQ201" i="5"/>
  <c r="R201" i="5"/>
  <c r="BQ199" i="5"/>
  <c r="R199" i="5"/>
  <c r="BQ197" i="5"/>
  <c r="R197" i="5"/>
  <c r="BQ168" i="5"/>
  <c r="R168" i="5"/>
  <c r="BQ166" i="5"/>
  <c r="R166" i="5"/>
  <c r="BQ165" i="5"/>
  <c r="R165" i="5"/>
  <c r="BQ163" i="5"/>
  <c r="R163" i="5"/>
  <c r="BQ161" i="5"/>
  <c r="R161" i="5"/>
  <c r="BQ159" i="5"/>
  <c r="R159" i="5"/>
  <c r="BQ158" i="5"/>
  <c r="R158" i="5"/>
  <c r="BQ107" i="5"/>
  <c r="R107" i="5"/>
  <c r="BQ125" i="5"/>
  <c r="R125" i="5"/>
  <c r="BQ115" i="5"/>
  <c r="R115" i="5"/>
  <c r="BQ152" i="5"/>
  <c r="R152" i="5"/>
  <c r="BQ106" i="5"/>
  <c r="R106" i="5"/>
  <c r="BQ102" i="5"/>
  <c r="R102" i="5"/>
  <c r="BQ122" i="5"/>
  <c r="R122" i="5"/>
  <c r="BQ118" i="5"/>
  <c r="R118" i="5"/>
  <c r="BQ112" i="5"/>
  <c r="R112" i="5"/>
  <c r="BQ153" i="5"/>
  <c r="R153" i="5"/>
  <c r="BQ149" i="5"/>
  <c r="R149" i="5"/>
  <c r="BQ109" i="5"/>
  <c r="R109" i="5"/>
  <c r="BQ103" i="5"/>
  <c r="R103" i="5"/>
  <c r="BQ117" i="5"/>
  <c r="R117" i="5"/>
  <c r="BQ113" i="5"/>
  <c r="R113" i="5"/>
  <c r="BQ154" i="5"/>
  <c r="R154" i="5"/>
  <c r="BQ148" i="5"/>
  <c r="R148" i="5"/>
  <c r="BQ108" i="5"/>
  <c r="R108" i="5"/>
  <c r="BQ104" i="5"/>
  <c r="R104" i="5"/>
  <c r="BQ124" i="5"/>
  <c r="R124" i="5"/>
  <c r="BQ120" i="5"/>
  <c r="R120" i="5"/>
  <c r="BQ116" i="5"/>
  <c r="R116" i="5"/>
  <c r="BQ114" i="5"/>
  <c r="R114" i="5"/>
  <c r="R316" i="5"/>
  <c r="BQ313" i="5"/>
  <c r="BS313" i="5" s="1"/>
  <c r="R313" i="5"/>
  <c r="BQ307" i="5"/>
  <c r="BS307" i="5" s="1"/>
  <c r="R307" i="5"/>
  <c r="BQ305" i="5"/>
  <c r="BS305" i="5" s="1"/>
  <c r="R305" i="5"/>
  <c r="BQ303" i="5"/>
  <c r="BS303" i="5" s="1"/>
  <c r="R303" i="5"/>
  <c r="BQ301" i="5"/>
  <c r="BS301" i="5" s="1"/>
  <c r="R301" i="5"/>
  <c r="BQ299" i="5"/>
  <c r="BS299" i="5" s="1"/>
  <c r="R299" i="5"/>
  <c r="BQ297" i="5"/>
  <c r="BS297" i="5" s="1"/>
  <c r="R297" i="5"/>
  <c r="BQ295" i="5"/>
  <c r="BS295" i="5" s="1"/>
  <c r="R295" i="5"/>
  <c r="BQ293" i="5"/>
  <c r="BS293" i="5" s="1"/>
  <c r="R293" i="5"/>
  <c r="BQ291" i="5"/>
  <c r="BS291" i="5" s="1"/>
  <c r="R291" i="5"/>
  <c r="BQ289" i="5"/>
  <c r="BS289" i="5" s="1"/>
  <c r="R289" i="5"/>
  <c r="BQ287" i="5"/>
  <c r="BS287" i="5" s="1"/>
  <c r="R287" i="5"/>
  <c r="BQ285" i="5"/>
  <c r="BS285" i="5" s="1"/>
  <c r="R285" i="5"/>
  <c r="BQ283" i="5"/>
  <c r="BS283" i="5" s="1"/>
  <c r="R283" i="5"/>
  <c r="BQ281" i="5"/>
  <c r="BS281" i="5" s="1"/>
  <c r="R281" i="5"/>
  <c r="BQ279" i="5"/>
  <c r="BS279" i="5" s="1"/>
  <c r="R279" i="5"/>
  <c r="BQ277" i="5"/>
  <c r="BS277" i="5" s="1"/>
  <c r="R277" i="5"/>
  <c r="BQ275" i="5"/>
  <c r="BS275" i="5" s="1"/>
  <c r="R275" i="5"/>
  <c r="BQ273" i="5"/>
  <c r="BS273" i="5" s="1"/>
  <c r="R273" i="5"/>
  <c r="BQ271" i="5"/>
  <c r="BS271" i="5" s="1"/>
  <c r="R271" i="5"/>
  <c r="BQ269" i="5"/>
  <c r="BS269" i="5" s="1"/>
  <c r="R269" i="5"/>
  <c r="BQ267" i="5"/>
  <c r="BS267" i="5" s="1"/>
  <c r="R267" i="5"/>
  <c r="BQ265" i="5"/>
  <c r="BS265" i="5" s="1"/>
  <c r="R265" i="5"/>
  <c r="BQ263" i="5"/>
  <c r="BS263" i="5" s="1"/>
  <c r="R263" i="5"/>
  <c r="BQ261" i="5"/>
  <c r="BS261" i="5" s="1"/>
  <c r="R261" i="5"/>
  <c r="BQ259" i="5"/>
  <c r="BS259" i="5" s="1"/>
  <c r="R259" i="5"/>
  <c r="BQ257" i="5"/>
  <c r="BS257" i="5" s="1"/>
  <c r="R257" i="5"/>
  <c r="BQ255" i="5"/>
  <c r="BS255" i="5" s="1"/>
  <c r="R255" i="5"/>
  <c r="BQ253" i="5"/>
  <c r="BS253" i="5" s="1"/>
  <c r="R253" i="5"/>
  <c r="BQ251" i="5"/>
  <c r="BS251" i="5" s="1"/>
  <c r="R251" i="5"/>
  <c r="BQ249" i="5"/>
  <c r="BS249" i="5" s="1"/>
  <c r="R249" i="5"/>
  <c r="BQ247" i="5"/>
  <c r="BS247" i="5" s="1"/>
  <c r="R247" i="5"/>
  <c r="BQ239" i="5"/>
  <c r="R239" i="5"/>
  <c r="BQ237" i="5"/>
  <c r="R237" i="5"/>
  <c r="BQ235" i="5"/>
  <c r="R235" i="5"/>
  <c r="BQ233" i="5"/>
  <c r="BS233" i="5" s="1"/>
  <c r="R233" i="5"/>
  <c r="BQ231" i="5"/>
  <c r="R231" i="5"/>
  <c r="BQ229" i="5"/>
  <c r="R229" i="5"/>
  <c r="BQ214" i="5"/>
  <c r="R214" i="5"/>
  <c r="BQ212" i="5"/>
  <c r="R212" i="5"/>
  <c r="BQ210" i="5"/>
  <c r="R210" i="5"/>
  <c r="BQ208" i="5"/>
  <c r="R208" i="5"/>
  <c r="BQ206" i="5"/>
  <c r="R206" i="5"/>
  <c r="BQ204" i="5"/>
  <c r="R204" i="5"/>
  <c r="BQ202" i="5"/>
  <c r="BS202" i="5" s="1"/>
  <c r="R202" i="5"/>
  <c r="BQ200" i="5"/>
  <c r="R200" i="5"/>
  <c r="BQ198" i="5"/>
  <c r="R198" i="5"/>
  <c r="BQ196" i="5"/>
  <c r="R196" i="5"/>
  <c r="BQ194" i="5"/>
  <c r="R194" i="5"/>
  <c r="BQ192" i="5"/>
  <c r="R192" i="5"/>
  <c r="BQ190" i="5"/>
  <c r="R190" i="5"/>
  <c r="BQ188" i="5"/>
  <c r="R188" i="5"/>
  <c r="BQ186" i="5"/>
  <c r="R186" i="5"/>
  <c r="BQ184" i="5"/>
  <c r="R184" i="5"/>
  <c r="BQ182" i="5"/>
  <c r="R182" i="5"/>
  <c r="BQ180" i="5"/>
  <c r="R180" i="5"/>
  <c r="BQ178" i="5"/>
  <c r="R178" i="5"/>
  <c r="BQ176" i="5"/>
  <c r="R176" i="5"/>
  <c r="BQ174" i="5"/>
  <c r="R174" i="5"/>
  <c r="BQ172" i="5"/>
  <c r="R172" i="5"/>
  <c r="BQ170" i="5"/>
  <c r="R170" i="5"/>
  <c r="BQ167" i="5"/>
  <c r="R167" i="5"/>
  <c r="BQ164" i="5"/>
  <c r="R164" i="5"/>
  <c r="BQ160" i="5"/>
  <c r="R160" i="5"/>
  <c r="BQ157" i="5"/>
  <c r="R157" i="5"/>
  <c r="BQ105" i="5"/>
  <c r="R105" i="5"/>
  <c r="BQ121" i="5"/>
  <c r="R121" i="5"/>
  <c r="BQ111" i="5"/>
  <c r="R111" i="5"/>
  <c r="R315" i="5"/>
  <c r="BO215" i="5"/>
  <c r="BR215" i="5" s="1"/>
  <c r="BO211" i="5"/>
  <c r="BO205" i="5"/>
  <c r="BO312" i="5"/>
  <c r="BR312" i="5" s="1"/>
  <c r="BT312" i="5" s="1"/>
  <c r="BO310" i="5"/>
  <c r="BR310" i="5" s="1"/>
  <c r="BT310" i="5" s="1"/>
  <c r="BO308" i="5"/>
  <c r="BR308" i="5" s="1"/>
  <c r="BT308" i="5" s="1"/>
  <c r="BO103" i="5"/>
  <c r="BR103" i="5" s="1"/>
  <c r="BO313" i="5"/>
  <c r="BR313" i="5" s="1"/>
  <c r="BT313" i="5" s="1"/>
  <c r="BO311" i="5"/>
  <c r="BR311" i="5" s="1"/>
  <c r="BO309" i="5"/>
  <c r="BR309" i="5" s="1"/>
  <c r="BT309" i="5" s="1"/>
  <c r="BO102" i="5"/>
  <c r="BO107" i="5"/>
  <c r="BO236" i="5"/>
  <c r="BR236" i="5" s="1"/>
  <c r="BO232" i="5"/>
  <c r="BR232" i="5" s="1"/>
  <c r="BO229" i="5"/>
  <c r="BO213" i="5"/>
  <c r="BO106" i="5"/>
  <c r="BR106" i="5" s="1"/>
  <c r="BO234" i="5"/>
  <c r="BR234" i="5" s="1"/>
  <c r="BO230" i="5"/>
  <c r="BR230" i="5" s="1"/>
  <c r="BO214" i="5"/>
  <c r="BR214" i="5" s="1"/>
  <c r="BO108" i="5"/>
  <c r="BO104" i="5"/>
  <c r="BO208" i="5"/>
  <c r="BR208" i="5" s="1"/>
  <c r="BO204" i="5"/>
  <c r="BR204" i="5" s="1"/>
  <c r="BO201" i="5"/>
  <c r="BR201" i="5" s="1"/>
  <c r="BO197" i="5"/>
  <c r="BO119" i="5"/>
  <c r="BO123" i="5"/>
  <c r="BO145" i="5"/>
  <c r="BO155" i="5"/>
  <c r="BR155" i="5" s="1"/>
  <c r="BO151" i="5"/>
  <c r="BO146" i="5"/>
  <c r="BO143" i="5"/>
  <c r="BR143" i="5" s="1"/>
  <c r="BO209" i="5"/>
  <c r="BR209" i="5" s="1"/>
  <c r="BO199" i="5"/>
  <c r="BR199" i="5" s="1"/>
  <c r="BO105" i="5"/>
  <c r="BO153" i="5"/>
  <c r="BO149" i="5"/>
  <c r="BO231" i="5"/>
  <c r="BO203" i="5"/>
  <c r="BO198" i="5"/>
  <c r="BR198" i="5" s="1"/>
  <c r="BO144" i="5"/>
  <c r="BQ144" i="5"/>
  <c r="BO142" i="5"/>
  <c r="BQ142" i="5"/>
  <c r="BO109" i="5"/>
  <c r="BO118" i="5"/>
  <c r="BO125" i="5"/>
  <c r="BO121" i="5"/>
  <c r="BR121" i="5" s="1"/>
  <c r="BO117" i="5"/>
  <c r="BR117" i="5" s="1"/>
  <c r="BO115" i="5"/>
  <c r="BR115" i="5" s="1"/>
  <c r="BO124" i="5"/>
  <c r="BQ123" i="5"/>
  <c r="BO120" i="5"/>
  <c r="BR120" i="5" s="1"/>
  <c r="BQ119" i="5"/>
  <c r="BO116" i="5"/>
  <c r="BO114" i="5"/>
  <c r="BR114" i="5" s="1"/>
  <c r="BQ155" i="5"/>
  <c r="BS155" i="5" s="1"/>
  <c r="BO152" i="5"/>
  <c r="BR152" i="5" s="1"/>
  <c r="BO147" i="5"/>
  <c r="BR147" i="5" s="1"/>
  <c r="BQ147" i="5"/>
  <c r="BQ146" i="5"/>
  <c r="BQ145" i="5"/>
  <c r="BO140" i="5"/>
  <c r="BR140" i="5" s="1"/>
  <c r="BQ140" i="5"/>
  <c r="BO138" i="5"/>
  <c r="BR138" i="5" s="1"/>
  <c r="BQ138" i="5"/>
  <c r="BO136" i="5"/>
  <c r="BR136" i="5" s="1"/>
  <c r="BQ136" i="5"/>
  <c r="BO248" i="5"/>
  <c r="BR248" i="5" s="1"/>
  <c r="BQ248" i="5"/>
  <c r="BS248" i="5" s="1"/>
  <c r="BO122" i="5"/>
  <c r="BR122" i="5" s="1"/>
  <c r="BO154" i="5"/>
  <c r="BR154" i="5" s="1"/>
  <c r="BO150" i="5"/>
  <c r="BO139" i="5"/>
  <c r="BQ139" i="5"/>
  <c r="BO137" i="5"/>
  <c r="BR137" i="5" s="1"/>
  <c r="BQ137" i="5"/>
  <c r="BO135" i="5"/>
  <c r="BQ135" i="5"/>
  <c r="BO148" i="5"/>
  <c r="BO141" i="5"/>
  <c r="BO250" i="5"/>
  <c r="BR250" i="5" s="1"/>
  <c r="BO252" i="5"/>
  <c r="BR252" i="5" s="1"/>
  <c r="BT252" i="5" s="1"/>
  <c r="BO207" i="5"/>
  <c r="BR207" i="5" s="1"/>
  <c r="BO306" i="5"/>
  <c r="BR306" i="5" s="1"/>
  <c r="BO298" i="5"/>
  <c r="BR298" i="5" s="1"/>
  <c r="BO290" i="5"/>
  <c r="BR290" i="5" s="1"/>
  <c r="BO282" i="5"/>
  <c r="BR282" i="5" s="1"/>
  <c r="BO270" i="5"/>
  <c r="BR270" i="5" s="1"/>
  <c r="BO268" i="5"/>
  <c r="BR268" i="5" s="1"/>
  <c r="BO264" i="5"/>
  <c r="BR264" i="5" s="1"/>
  <c r="BQ311" i="5"/>
  <c r="BS311" i="5" s="1"/>
  <c r="BQ310" i="5"/>
  <c r="BS310" i="5" s="1"/>
  <c r="BQ309" i="5"/>
  <c r="BS309" i="5" s="1"/>
  <c r="BQ308" i="5"/>
  <c r="BS308" i="5" s="1"/>
  <c r="BO307" i="5"/>
  <c r="BO305" i="5"/>
  <c r="BO303" i="5"/>
  <c r="BO301" i="5"/>
  <c r="BO299" i="5"/>
  <c r="BO297" i="5"/>
  <c r="BO295" i="5"/>
  <c r="BO293" i="5"/>
  <c r="BO291" i="5"/>
  <c r="BO289" i="5"/>
  <c r="BO287" i="5"/>
  <c r="BO285" i="5"/>
  <c r="BO283" i="5"/>
  <c r="BO281" i="5"/>
  <c r="BO279" i="5"/>
  <c r="BO277" i="5"/>
  <c r="BO275" i="5"/>
  <c r="BO273" i="5"/>
  <c r="BO271" i="5"/>
  <c r="BO269" i="5"/>
  <c r="BO267" i="5"/>
  <c r="BO265" i="5"/>
  <c r="BO263" i="5"/>
  <c r="BO261" i="5"/>
  <c r="BO259" i="5"/>
  <c r="BO257" i="5"/>
  <c r="BO255" i="5"/>
  <c r="BO253" i="5"/>
  <c r="BO251" i="5"/>
  <c r="BO249" i="5"/>
  <c r="BO247" i="5"/>
  <c r="BO239" i="5"/>
  <c r="BR239" i="5" s="1"/>
  <c r="BO237" i="5"/>
  <c r="BR237" i="5" s="1"/>
  <c r="BO296" i="5"/>
  <c r="BO288" i="5"/>
  <c r="BR288" i="5" s="1"/>
  <c r="BO276" i="5"/>
  <c r="BR276" i="5" s="1"/>
  <c r="BQ306" i="5"/>
  <c r="BS306" i="5" s="1"/>
  <c r="BQ298" i="5"/>
  <c r="BS298" i="5" s="1"/>
  <c r="BQ296" i="5"/>
  <c r="BS296" i="5" s="1"/>
  <c r="BQ290" i="5"/>
  <c r="BS290" i="5" s="1"/>
  <c r="BQ288" i="5"/>
  <c r="BS288" i="5" s="1"/>
  <c r="BQ282" i="5"/>
  <c r="BS282" i="5" s="1"/>
  <c r="BQ276" i="5"/>
  <c r="BS276" i="5" s="1"/>
  <c r="BQ270" i="5"/>
  <c r="BS270" i="5" s="1"/>
  <c r="BQ268" i="5"/>
  <c r="BS268" i="5" s="1"/>
  <c r="BQ264" i="5"/>
  <c r="BS264" i="5" s="1"/>
  <c r="BQ252" i="5"/>
  <c r="BS252" i="5" s="1"/>
  <c r="BO304" i="5"/>
  <c r="BO302" i="5"/>
  <c r="BR302" i="5" s="1"/>
  <c r="BO294" i="5"/>
  <c r="BO286" i="5"/>
  <c r="BR286" i="5" s="1"/>
  <c r="BO278" i="5"/>
  <c r="BO274" i="5"/>
  <c r="BR274" i="5" s="1"/>
  <c r="BO266" i="5"/>
  <c r="BR266" i="5" s="1"/>
  <c r="BO262" i="5"/>
  <c r="BO260" i="5"/>
  <c r="BR260" i="5" s="1"/>
  <c r="BO258" i="5"/>
  <c r="BR258" i="5" s="1"/>
  <c r="BO256" i="5"/>
  <c r="BO254" i="5"/>
  <c r="BO246" i="5"/>
  <c r="BO238" i="5"/>
  <c r="BR238" i="5" s="1"/>
  <c r="BO300" i="5"/>
  <c r="BO292" i="5"/>
  <c r="BR292" i="5" s="1"/>
  <c r="BO284" i="5"/>
  <c r="BO280" i="5"/>
  <c r="BR280" i="5" s="1"/>
  <c r="BO272" i="5"/>
  <c r="BO193" i="5"/>
  <c r="BR193" i="5" s="1"/>
  <c r="BQ193" i="5"/>
  <c r="BO185" i="5"/>
  <c r="BR185" i="5" s="1"/>
  <c r="BQ185" i="5"/>
  <c r="BO177" i="5"/>
  <c r="BR177" i="5" s="1"/>
  <c r="BQ177" i="5"/>
  <c r="BO169" i="5"/>
  <c r="BR169" i="5" s="1"/>
  <c r="BQ169" i="5"/>
  <c r="BO195" i="5"/>
  <c r="BR195" i="5" s="1"/>
  <c r="BQ195" i="5"/>
  <c r="BO187" i="5"/>
  <c r="BR187" i="5" s="1"/>
  <c r="BQ187" i="5"/>
  <c r="BO179" i="5"/>
  <c r="BR179" i="5" s="1"/>
  <c r="BQ179" i="5"/>
  <c r="BO171" i="5"/>
  <c r="BR171" i="5" s="1"/>
  <c r="BQ171" i="5"/>
  <c r="BO189" i="5"/>
  <c r="BR189" i="5" s="1"/>
  <c r="BQ189" i="5"/>
  <c r="BO181" i="5"/>
  <c r="BR181" i="5" s="1"/>
  <c r="BQ181" i="5"/>
  <c r="BO173" i="5"/>
  <c r="BR173" i="5" s="1"/>
  <c r="BQ173" i="5"/>
  <c r="BO191" i="5"/>
  <c r="BR191" i="5" s="1"/>
  <c r="BQ191" i="5"/>
  <c r="BO183" i="5"/>
  <c r="BR183" i="5" s="1"/>
  <c r="BQ183" i="5"/>
  <c r="BO175" i="5"/>
  <c r="BR175" i="5" s="1"/>
  <c r="BQ175" i="5"/>
  <c r="BO196" i="5"/>
  <c r="BR196" i="5" s="1"/>
  <c r="BO194" i="5"/>
  <c r="BR194" i="5" s="1"/>
  <c r="BO192" i="5"/>
  <c r="BR192" i="5" s="1"/>
  <c r="BO190" i="5"/>
  <c r="BR190" i="5" s="1"/>
  <c r="BO188" i="5"/>
  <c r="BR188" i="5" s="1"/>
  <c r="BO186" i="5"/>
  <c r="BR186" i="5" s="1"/>
  <c r="BO184" i="5"/>
  <c r="BR184" i="5" s="1"/>
  <c r="BO182" i="5"/>
  <c r="BR182" i="5" s="1"/>
  <c r="BO180" i="5"/>
  <c r="BR180" i="5" s="1"/>
  <c r="BO178" i="5"/>
  <c r="BR178" i="5" s="1"/>
  <c r="BO176" i="5"/>
  <c r="BR176" i="5" s="1"/>
  <c r="BO174" i="5"/>
  <c r="BR174" i="5" s="1"/>
  <c r="BO172" i="5"/>
  <c r="BR172" i="5" s="1"/>
  <c r="BO170" i="5"/>
  <c r="BR170" i="5" s="1"/>
  <c r="BO167" i="5"/>
  <c r="BR167" i="5" s="1"/>
  <c r="BO164" i="5"/>
  <c r="BR164" i="5" s="1"/>
  <c r="BO160" i="5"/>
  <c r="BR160" i="5" s="1"/>
  <c r="BO157" i="5"/>
  <c r="BR157" i="5" s="1"/>
  <c r="BO168" i="5"/>
  <c r="BR168" i="5" s="1"/>
  <c r="BO166" i="5"/>
  <c r="BR166" i="5" s="1"/>
  <c r="BO165" i="5"/>
  <c r="BR165" i="5" s="1"/>
  <c r="BO163" i="5"/>
  <c r="BR163" i="5" s="1"/>
  <c r="BO161" i="5"/>
  <c r="BR161" i="5" s="1"/>
  <c r="BO159" i="5"/>
  <c r="BR159" i="5" s="1"/>
  <c r="BO158" i="5"/>
  <c r="BR158" i="5" s="1"/>
  <c r="BO113" i="5"/>
  <c r="BR113" i="5" s="1"/>
  <c r="BO112" i="5"/>
  <c r="BR112" i="5" s="1"/>
  <c r="BS112" i="5" s="1"/>
  <c r="BO111" i="5"/>
  <c r="BR111" i="5" s="1"/>
  <c r="R320" i="5"/>
  <c r="Y239" i="5"/>
  <c r="Y293" i="5"/>
  <c r="Y291" i="5"/>
  <c r="Y289" i="5"/>
  <c r="Y279" i="5"/>
  <c r="Y275" i="5"/>
  <c r="Y267" i="5"/>
  <c r="Y265" i="5"/>
  <c r="Y263" i="5"/>
  <c r="Y261" i="5"/>
  <c r="Y259" i="5"/>
  <c r="BP131" i="5"/>
  <c r="BL131" i="5"/>
  <c r="BM131" i="5" s="1"/>
  <c r="BN131" i="5" s="1"/>
  <c r="BP130" i="5"/>
  <c r="BL130" i="5"/>
  <c r="BM130" i="5" s="1"/>
  <c r="BN130" i="5" s="1"/>
  <c r="BP129" i="5"/>
  <c r="BL129" i="5"/>
  <c r="BM129" i="5" s="1"/>
  <c r="BN129" i="5" s="1"/>
  <c r="BP128" i="5"/>
  <c r="BL128" i="5"/>
  <c r="BM128" i="5" s="1"/>
  <c r="BN128" i="5" s="1"/>
  <c r="BP127" i="5"/>
  <c r="BL127" i="5"/>
  <c r="BM127" i="5" s="1"/>
  <c r="BN127" i="5" s="1"/>
  <c r="BP126" i="5"/>
  <c r="BL126" i="5"/>
  <c r="BM126" i="5" s="1"/>
  <c r="BN126" i="5" s="1"/>
  <c r="BP156" i="5"/>
  <c r="BL156" i="5"/>
  <c r="BM156" i="5" s="1"/>
  <c r="BN156" i="5" s="1"/>
  <c r="BS187" i="5" l="1"/>
  <c r="BS152" i="5"/>
  <c r="BS232" i="5"/>
  <c r="BS204" i="5"/>
  <c r="BS206" i="5"/>
  <c r="BS161" i="5"/>
  <c r="BS179" i="5"/>
  <c r="BS195" i="5"/>
  <c r="BS121" i="5"/>
  <c r="BS157" i="5"/>
  <c r="BS164" i="5"/>
  <c r="BS170" i="5"/>
  <c r="BS174" i="5"/>
  <c r="BS178" i="5"/>
  <c r="BS182" i="5"/>
  <c r="BS186" i="5"/>
  <c r="BS190" i="5"/>
  <c r="BS194" i="5"/>
  <c r="BS198" i="5"/>
  <c r="BS210" i="5"/>
  <c r="BS239" i="5"/>
  <c r="BS171" i="5"/>
  <c r="BS163" i="5"/>
  <c r="BS214" i="5"/>
  <c r="BS183" i="5"/>
  <c r="BS173" i="5"/>
  <c r="BS189" i="5"/>
  <c r="BS177" i="5"/>
  <c r="BS193" i="5"/>
  <c r="BS136" i="5"/>
  <c r="BS140" i="5"/>
  <c r="BS147" i="5"/>
  <c r="BS154" i="5"/>
  <c r="BS117" i="5"/>
  <c r="BS158" i="5"/>
  <c r="BS165" i="5"/>
  <c r="BS168" i="5"/>
  <c r="BS199" i="5"/>
  <c r="BS207" i="5"/>
  <c r="BS215" i="5"/>
  <c r="BS236" i="5"/>
  <c r="BS175" i="5"/>
  <c r="BS191" i="5"/>
  <c r="BS181" i="5"/>
  <c r="BS169" i="5"/>
  <c r="BS185" i="5"/>
  <c r="BS138" i="5"/>
  <c r="BS114" i="5"/>
  <c r="BS120" i="5"/>
  <c r="BS113" i="5"/>
  <c r="BS103" i="5"/>
  <c r="BS122" i="5"/>
  <c r="BS106" i="5"/>
  <c r="BS115" i="5"/>
  <c r="BS159" i="5"/>
  <c r="BS166" i="5"/>
  <c r="BS201" i="5"/>
  <c r="BS209" i="5"/>
  <c r="BS230" i="5"/>
  <c r="BS234" i="5"/>
  <c r="BS238" i="5"/>
  <c r="BS143" i="5"/>
  <c r="BS137" i="5"/>
  <c r="BS111" i="5"/>
  <c r="BS160" i="5"/>
  <c r="BS167" i="5"/>
  <c r="BS172" i="5"/>
  <c r="BS176" i="5"/>
  <c r="BS180" i="5"/>
  <c r="BS184" i="5"/>
  <c r="BS188" i="5"/>
  <c r="BS192" i="5"/>
  <c r="BS196" i="5"/>
  <c r="BS200" i="5"/>
  <c r="BS208" i="5"/>
  <c r="BS212" i="5"/>
  <c r="BS237" i="5"/>
  <c r="BO162" i="5"/>
  <c r="BR162" i="5" s="1"/>
  <c r="BS162" i="5" s="1"/>
  <c r="R162" i="5"/>
  <c r="R126" i="5"/>
  <c r="R128" i="5"/>
  <c r="BR142" i="5"/>
  <c r="BR146" i="5"/>
  <c r="BT146" i="5" s="1"/>
  <c r="BR124" i="5"/>
  <c r="BT124" i="5" s="1"/>
  <c r="BR116" i="5"/>
  <c r="BT116" i="5" s="1"/>
  <c r="BR235" i="5"/>
  <c r="BT235" i="5" s="1"/>
  <c r="BT138" i="5"/>
  <c r="BT152" i="5"/>
  <c r="BT199" i="5"/>
  <c r="BT103" i="5"/>
  <c r="BR123" i="5"/>
  <c r="BR105" i="5"/>
  <c r="BR231" i="5"/>
  <c r="BT231" i="5" s="1"/>
  <c r="BR141" i="5"/>
  <c r="BR139" i="5"/>
  <c r="BT139" i="5" s="1"/>
  <c r="R127" i="5"/>
  <c r="BT207" i="5"/>
  <c r="BT137" i="5"/>
  <c r="BT154" i="5"/>
  <c r="BT120" i="5"/>
  <c r="BT117" i="5"/>
  <c r="BT209" i="5"/>
  <c r="BT155" i="5"/>
  <c r="BR203" i="5"/>
  <c r="BR211" i="5"/>
  <c r="BR144" i="5"/>
  <c r="BR148" i="5"/>
  <c r="BT148" i="5" s="1"/>
  <c r="BR119" i="5"/>
  <c r="BT119" i="5" s="1"/>
  <c r="BR107" i="5"/>
  <c r="BT107" i="5" s="1"/>
  <c r="BR151" i="5"/>
  <c r="BR104" i="5"/>
  <c r="BR102" i="5"/>
  <c r="R156" i="5"/>
  <c r="R129" i="5"/>
  <c r="R131" i="5"/>
  <c r="BT136" i="5"/>
  <c r="BT140" i="5"/>
  <c r="BT147" i="5"/>
  <c r="BT114" i="5"/>
  <c r="BT121" i="5"/>
  <c r="BT143" i="5"/>
  <c r="BT201" i="5"/>
  <c r="BT106" i="5"/>
  <c r="BT236" i="5"/>
  <c r="BT215" i="5"/>
  <c r="BT233" i="5"/>
  <c r="BR197" i="5"/>
  <c r="BT197" i="5" s="1"/>
  <c r="BR205" i="5"/>
  <c r="BT205" i="5" s="1"/>
  <c r="BR213" i="5"/>
  <c r="BT213" i="5" s="1"/>
  <c r="BR150" i="5"/>
  <c r="BT150" i="5" s="1"/>
  <c r="BR125" i="5"/>
  <c r="BT125" i="5" s="1"/>
  <c r="BR109" i="5"/>
  <c r="BT109" i="5" s="1"/>
  <c r="BR135" i="5"/>
  <c r="BT135" i="5" s="1"/>
  <c r="BR118" i="5"/>
  <c r="BT118" i="5" s="1"/>
  <c r="BR153" i="5"/>
  <c r="BT153" i="5" s="1"/>
  <c r="BR229" i="5"/>
  <c r="BR145" i="5"/>
  <c r="BT145" i="5" s="1"/>
  <c r="BR149" i="5"/>
  <c r="BT149" i="5" s="1"/>
  <c r="BR108" i="5"/>
  <c r="BT108" i="5" s="1"/>
  <c r="BT204" i="5"/>
  <c r="BT210" i="5"/>
  <c r="BT214" i="5"/>
  <c r="BT198" i="5"/>
  <c r="BT232" i="5"/>
  <c r="BT122" i="5"/>
  <c r="BT202" i="5"/>
  <c r="BT200" i="5"/>
  <c r="BT212" i="5"/>
  <c r="BT206" i="5"/>
  <c r="BT234" i="5"/>
  <c r="BT250" i="5"/>
  <c r="BQ130" i="5"/>
  <c r="R130" i="5"/>
  <c r="BT115" i="5"/>
  <c r="BT230" i="5"/>
  <c r="BT311" i="5"/>
  <c r="BT208" i="5"/>
  <c r="BT248" i="5"/>
  <c r="BT158" i="5"/>
  <c r="BT174" i="5"/>
  <c r="BT190" i="5"/>
  <c r="BT191" i="5"/>
  <c r="BT181" i="5"/>
  <c r="BT169" i="5"/>
  <c r="BT159" i="5"/>
  <c r="BT166" i="5"/>
  <c r="BT176" i="5"/>
  <c r="BT184" i="5"/>
  <c r="BT192" i="5"/>
  <c r="BT183" i="5"/>
  <c r="BT173" i="5"/>
  <c r="BT189" i="5"/>
  <c r="BT171" i="5"/>
  <c r="BT193" i="5"/>
  <c r="BT280" i="5"/>
  <c r="BR246" i="5"/>
  <c r="BT246" i="5" s="1"/>
  <c r="BT286" i="5"/>
  <c r="BT288" i="5"/>
  <c r="BT237" i="5"/>
  <c r="BR249" i="5"/>
  <c r="BT249" i="5" s="1"/>
  <c r="BR254" i="5"/>
  <c r="BT254" i="5" s="1"/>
  <c r="BR262" i="5"/>
  <c r="BT262" i="5" s="1"/>
  <c r="BR279" i="5"/>
  <c r="BT279" i="5" s="1"/>
  <c r="BR283" i="5"/>
  <c r="BT283" i="5" s="1"/>
  <c r="BR287" i="5"/>
  <c r="BT287" i="5" s="1"/>
  <c r="BR297" i="5"/>
  <c r="BT297" i="5" s="1"/>
  <c r="BR301" i="5"/>
  <c r="BT301" i="5" s="1"/>
  <c r="BR305" i="5"/>
  <c r="BT305" i="5" s="1"/>
  <c r="BT264" i="5"/>
  <c r="BT290" i="5"/>
  <c r="BT170" i="5"/>
  <c r="BT175" i="5"/>
  <c r="BT195" i="5"/>
  <c r="BT266" i="5"/>
  <c r="BT239" i="5"/>
  <c r="BR251" i="5"/>
  <c r="BT251" i="5" s="1"/>
  <c r="BR255" i="5"/>
  <c r="BT255" i="5" s="1"/>
  <c r="BR259" i="5"/>
  <c r="BT259" i="5" s="1"/>
  <c r="BR263" i="5"/>
  <c r="BT263" i="5" s="1"/>
  <c r="BR267" i="5"/>
  <c r="BT267" i="5" s="1"/>
  <c r="BR271" i="5"/>
  <c r="BT271" i="5" s="1"/>
  <c r="BR275" i="5"/>
  <c r="BT275" i="5" s="1"/>
  <c r="BR284" i="5"/>
  <c r="BT284" i="5" s="1"/>
  <c r="BR289" i="5"/>
  <c r="BT289" i="5" s="1"/>
  <c r="BR293" i="5"/>
  <c r="BT293" i="5" s="1"/>
  <c r="BT268" i="5"/>
  <c r="BT298" i="5"/>
  <c r="BT178" i="5"/>
  <c r="BT186" i="5"/>
  <c r="BT194" i="5"/>
  <c r="BT187" i="5"/>
  <c r="BT177" i="5"/>
  <c r="BT292" i="5"/>
  <c r="BT238" i="5"/>
  <c r="BT258" i="5"/>
  <c r="BT274" i="5"/>
  <c r="BT302" i="5"/>
  <c r="BR256" i="5"/>
  <c r="BT256" i="5" s="1"/>
  <c r="BR272" i="5"/>
  <c r="BT272" i="5" s="1"/>
  <c r="BR277" i="5"/>
  <c r="BT277" i="5" s="1"/>
  <c r="BR281" i="5"/>
  <c r="BT281" i="5" s="1"/>
  <c r="BR285" i="5"/>
  <c r="BT285" i="5" s="1"/>
  <c r="BR294" i="5"/>
  <c r="BT294" i="5" s="1"/>
  <c r="BR299" i="5"/>
  <c r="BT299" i="5" s="1"/>
  <c r="BR303" i="5"/>
  <c r="BT303" i="5" s="1"/>
  <c r="BR307" i="5"/>
  <c r="BT307" i="5" s="1"/>
  <c r="BT270" i="5"/>
  <c r="BT306" i="5"/>
  <c r="BT161" i="5"/>
  <c r="BT168" i="5"/>
  <c r="BT163" i="5"/>
  <c r="BT157" i="5"/>
  <c r="BT160" i="5"/>
  <c r="BT164" i="5"/>
  <c r="BT167" i="5"/>
  <c r="BT172" i="5"/>
  <c r="BT180" i="5"/>
  <c r="BT188" i="5"/>
  <c r="BT196" i="5"/>
  <c r="BT165" i="5"/>
  <c r="BT182" i="5"/>
  <c r="BT179" i="5"/>
  <c r="BT185" i="5"/>
  <c r="BT260" i="5"/>
  <c r="BT276" i="5"/>
  <c r="BR247" i="5"/>
  <c r="BT247" i="5" s="1"/>
  <c r="BR253" i="5"/>
  <c r="BT253" i="5" s="1"/>
  <c r="BR257" i="5"/>
  <c r="BT257" i="5" s="1"/>
  <c r="BR261" i="5"/>
  <c r="BT261" i="5" s="1"/>
  <c r="BR265" i="5"/>
  <c r="BT265" i="5" s="1"/>
  <c r="BR269" i="5"/>
  <c r="BT269" i="5" s="1"/>
  <c r="BR273" i="5"/>
  <c r="BT273" i="5" s="1"/>
  <c r="BR278" i="5"/>
  <c r="BT278" i="5" s="1"/>
  <c r="BR291" i="5"/>
  <c r="BT291" i="5" s="1"/>
  <c r="BR295" i="5"/>
  <c r="BT295" i="5" s="1"/>
  <c r="BR300" i="5"/>
  <c r="BT300" i="5" s="1"/>
  <c r="BR304" i="5"/>
  <c r="BT304" i="5" s="1"/>
  <c r="BT282" i="5"/>
  <c r="BR296" i="5"/>
  <c r="BT296" i="5" s="1"/>
  <c r="BT112" i="5"/>
  <c r="BT113" i="5"/>
  <c r="BT111" i="5"/>
  <c r="R318" i="5"/>
  <c r="Y310" i="5"/>
  <c r="Y312" i="5"/>
  <c r="Y314" i="5"/>
  <c r="Y316" i="5"/>
  <c r="Y318" i="5"/>
  <c r="Y320" i="5"/>
  <c r="R317" i="5"/>
  <c r="R319" i="5"/>
  <c r="R321" i="5"/>
  <c r="Y311" i="5"/>
  <c r="Y313" i="5"/>
  <c r="Y315" i="5"/>
  <c r="Y317" i="5"/>
  <c r="Y319" i="5"/>
  <c r="Y321" i="5"/>
  <c r="Y304" i="5"/>
  <c r="Y306" i="5"/>
  <c r="Y308" i="5"/>
  <c r="Y305" i="5"/>
  <c r="Y307" i="5"/>
  <c r="Y309" i="5"/>
  <c r="Y299" i="5"/>
  <c r="Y301" i="5"/>
  <c r="Y303" i="5"/>
  <c r="R322" i="5"/>
  <c r="Y298" i="5"/>
  <c r="Y300" i="5"/>
  <c r="Y302" i="5"/>
  <c r="Y322" i="5"/>
  <c r="Y233" i="5"/>
  <c r="Y235" i="5"/>
  <c r="Y189" i="5"/>
  <c r="Y199" i="5"/>
  <c r="Y207" i="5"/>
  <c r="Y209" i="5"/>
  <c r="Y212" i="5"/>
  <c r="Y214" i="5"/>
  <c r="Y200" i="5"/>
  <c r="Y208" i="5"/>
  <c r="Y210" i="5"/>
  <c r="Y213" i="5"/>
  <c r="Y215" i="5"/>
  <c r="Y171" i="5"/>
  <c r="Y175" i="5"/>
  <c r="Y179" i="5"/>
  <c r="Y193" i="5"/>
  <c r="Y163" i="5"/>
  <c r="Y165" i="5"/>
  <c r="Y173" i="5"/>
  <c r="Y177" i="5"/>
  <c r="Y187" i="5"/>
  <c r="Y191" i="5"/>
  <c r="Y232" i="5"/>
  <c r="Y164" i="5"/>
  <c r="Y170" i="5"/>
  <c r="Y277" i="5"/>
  <c r="Y281" i="5"/>
  <c r="Y172" i="5"/>
  <c r="Y174" i="5"/>
  <c r="Y176" i="5"/>
  <c r="Y178" i="5"/>
  <c r="Y186" i="5"/>
  <c r="Y188" i="5"/>
  <c r="Y190" i="5"/>
  <c r="Y192" i="5"/>
  <c r="Y231" i="5"/>
  <c r="Y234" i="5"/>
  <c r="Y236" i="5"/>
  <c r="BQ126" i="5"/>
  <c r="BQ128" i="5"/>
  <c r="Y251" i="5"/>
  <c r="Y250" i="5"/>
  <c r="Y252" i="5"/>
  <c r="Y260" i="5"/>
  <c r="Y262" i="5"/>
  <c r="Y264" i="5"/>
  <c r="Y266" i="5"/>
  <c r="Y268" i="5"/>
  <c r="Y276" i="5"/>
  <c r="Y278" i="5"/>
  <c r="Y280" i="5"/>
  <c r="Y282" i="5"/>
  <c r="Y290" i="5"/>
  <c r="Y292" i="5"/>
  <c r="BO127" i="5"/>
  <c r="BR127" i="5" s="1"/>
  <c r="BO129" i="5"/>
  <c r="BR129" i="5" s="1"/>
  <c r="BO131" i="5"/>
  <c r="BR131" i="5" s="1"/>
  <c r="Y126" i="5"/>
  <c r="BO126" i="5"/>
  <c r="BR126" i="5" s="1"/>
  <c r="BQ127" i="5"/>
  <c r="Y128" i="5"/>
  <c r="BO128" i="5"/>
  <c r="BR128" i="5" s="1"/>
  <c r="BQ129" i="5"/>
  <c r="Y130" i="5"/>
  <c r="BO130" i="5"/>
  <c r="BR130" i="5" s="1"/>
  <c r="BQ131" i="5"/>
  <c r="Y237" i="5"/>
  <c r="Y125" i="5"/>
  <c r="Y127" i="5"/>
  <c r="Y129" i="5"/>
  <c r="Y131" i="5"/>
  <c r="Y155" i="5"/>
  <c r="Y294" i="5"/>
  <c r="Y142" i="5"/>
  <c r="Y144" i="5"/>
  <c r="Y145" i="5"/>
  <c r="Y141" i="5"/>
  <c r="Y143" i="5"/>
  <c r="Y146" i="5"/>
  <c r="BO156" i="5"/>
  <c r="BR156" i="5" s="1"/>
  <c r="BQ156" i="5"/>
  <c r="Y154" i="5"/>
  <c r="Y156" i="5"/>
  <c r="Y238" i="5"/>
  <c r="Y295" i="5"/>
  <c r="O30" i="9"/>
  <c r="O4" i="9"/>
  <c r="F3" i="8"/>
  <c r="BS131" i="5" l="1"/>
  <c r="BS127" i="5"/>
  <c r="BS128" i="5"/>
  <c r="BS116" i="5"/>
  <c r="BS129" i="5"/>
  <c r="BS156" i="5"/>
  <c r="BS235" i="5"/>
  <c r="BS126" i="5"/>
  <c r="BS107" i="5"/>
  <c r="BS130" i="5"/>
  <c r="BS145" i="5"/>
  <c r="BT229" i="5"/>
  <c r="BS229" i="5"/>
  <c r="BT102" i="5"/>
  <c r="BS102" i="5"/>
  <c r="BT203" i="5"/>
  <c r="BS203" i="5"/>
  <c r="BT105" i="5"/>
  <c r="BS105" i="5"/>
  <c r="BS197" i="5"/>
  <c r="BS119" i="5"/>
  <c r="BS231" i="5"/>
  <c r="BS118" i="5"/>
  <c r="BS124" i="5"/>
  <c r="BT123" i="5"/>
  <c r="BS123" i="5"/>
  <c r="BS139" i="5"/>
  <c r="BS153" i="5"/>
  <c r="BT151" i="5"/>
  <c r="BS151" i="5"/>
  <c r="BT144" i="5"/>
  <c r="BS144" i="5"/>
  <c r="BT141" i="5"/>
  <c r="BS141" i="5"/>
  <c r="BT142" i="5"/>
  <c r="BS142" i="5"/>
  <c r="BS213" i="5"/>
  <c r="BS149" i="5"/>
  <c r="BS150" i="5"/>
  <c r="BS109" i="5"/>
  <c r="BS146" i="5"/>
  <c r="BT104" i="5"/>
  <c r="BS104" i="5"/>
  <c r="BT211" i="5"/>
  <c r="BS211" i="5"/>
  <c r="BS205" i="5"/>
  <c r="BS148" i="5"/>
  <c r="BS125" i="5"/>
  <c r="BS108" i="5"/>
  <c r="BS135" i="5"/>
  <c r="BT162" i="5"/>
  <c r="BT128" i="5"/>
  <c r="BT130" i="5"/>
  <c r="BT129" i="5"/>
  <c r="BT131" i="5"/>
  <c r="BT126" i="5"/>
  <c r="BT127" i="5"/>
  <c r="BT156" i="5"/>
  <c r="L27" i="10"/>
  <c r="L3" i="10"/>
  <c r="R49" i="9"/>
  <c r="P49" i="9"/>
  <c r="O49" i="9"/>
  <c r="N49" i="9"/>
  <c r="T48" i="9"/>
  <c r="S48" i="9"/>
  <c r="R48" i="9"/>
  <c r="Q48" i="9"/>
  <c r="P48" i="9"/>
  <c r="O48" i="9"/>
  <c r="N48" i="9"/>
  <c r="T47" i="9"/>
  <c r="S47" i="9"/>
  <c r="R47" i="9"/>
  <c r="Q47" i="9"/>
  <c r="P47" i="9"/>
  <c r="O47" i="9"/>
  <c r="N47" i="9"/>
  <c r="T46" i="9"/>
  <c r="S46" i="9"/>
  <c r="R46" i="9"/>
  <c r="Q46" i="9"/>
  <c r="P46" i="9"/>
  <c r="O46" i="9"/>
  <c r="N46" i="9"/>
  <c r="T45" i="9"/>
  <c r="S45" i="9"/>
  <c r="R45" i="9"/>
  <c r="Q45" i="9"/>
  <c r="P45" i="9"/>
  <c r="O45" i="9"/>
  <c r="N45" i="9"/>
  <c r="T44" i="9"/>
  <c r="S44" i="9"/>
  <c r="R44" i="9"/>
  <c r="Q44" i="9"/>
  <c r="P44" i="9"/>
  <c r="O44" i="9"/>
  <c r="N44" i="9"/>
  <c r="T42" i="9"/>
  <c r="S42" i="9"/>
  <c r="R42" i="9"/>
  <c r="Q42" i="9"/>
  <c r="P42" i="9"/>
  <c r="O42" i="9"/>
  <c r="N42" i="9"/>
  <c r="T41" i="9"/>
  <c r="S41" i="9"/>
  <c r="R41" i="9"/>
  <c r="P41" i="9"/>
  <c r="O41" i="9"/>
  <c r="N41" i="9"/>
  <c r="T40" i="9"/>
  <c r="S40" i="9"/>
  <c r="R40" i="9"/>
  <c r="Q40" i="9"/>
  <c r="P40" i="9"/>
  <c r="O40" i="9"/>
  <c r="N40" i="9"/>
  <c r="T39" i="9"/>
  <c r="S39" i="9"/>
  <c r="R39" i="9"/>
  <c r="Q39" i="9"/>
  <c r="P39" i="9"/>
  <c r="O39" i="9"/>
  <c r="N39" i="9"/>
  <c r="T38" i="9"/>
  <c r="S38" i="9"/>
  <c r="R38" i="9"/>
  <c r="Q38" i="9"/>
  <c r="P38" i="9"/>
  <c r="O38" i="9"/>
  <c r="N38" i="9"/>
  <c r="T37" i="9"/>
  <c r="R37" i="9"/>
  <c r="P37" i="9"/>
  <c r="O37" i="9"/>
  <c r="N37" i="9"/>
  <c r="T36" i="9"/>
  <c r="R36" i="9"/>
  <c r="P36" i="9"/>
  <c r="O36" i="9"/>
  <c r="N36" i="9"/>
  <c r="T35" i="9"/>
  <c r="S35" i="9"/>
  <c r="R35" i="9"/>
  <c r="Q35" i="9"/>
  <c r="P35" i="9"/>
  <c r="O35" i="9"/>
  <c r="N35" i="9"/>
  <c r="T34" i="9"/>
  <c r="R34" i="9"/>
  <c r="P34" i="9"/>
  <c r="O34" i="9"/>
  <c r="N34" i="9"/>
  <c r="D34" i="9"/>
  <c r="C34" i="9"/>
  <c r="S28" i="9"/>
  <c r="P28" i="9"/>
  <c r="O28" i="9"/>
  <c r="N28" i="9"/>
  <c r="S23" i="9"/>
  <c r="P23" i="9"/>
  <c r="O23" i="9"/>
  <c r="N23" i="9"/>
  <c r="S22" i="9"/>
  <c r="P22" i="9"/>
  <c r="O22" i="9"/>
  <c r="N22" i="9"/>
  <c r="S21" i="9"/>
  <c r="P21" i="9"/>
  <c r="O21" i="9"/>
  <c r="N21" i="9"/>
  <c r="S20" i="9"/>
  <c r="P20" i="9"/>
  <c r="O20" i="9"/>
  <c r="N20" i="9"/>
  <c r="S19" i="9"/>
  <c r="P19" i="9"/>
  <c r="O19" i="9"/>
  <c r="N19" i="9"/>
  <c r="S17" i="9"/>
  <c r="P17" i="9"/>
  <c r="O17" i="9"/>
  <c r="N17" i="9"/>
  <c r="S15" i="9"/>
  <c r="P15" i="9"/>
  <c r="O15" i="9"/>
  <c r="N15" i="9"/>
  <c r="S14" i="9"/>
  <c r="P14" i="9"/>
  <c r="O14" i="9"/>
  <c r="N14" i="9"/>
  <c r="S13" i="9"/>
  <c r="P13" i="9"/>
  <c r="O13" i="9"/>
  <c r="N13" i="9"/>
  <c r="S10" i="9"/>
  <c r="P10" i="9"/>
  <c r="O10" i="9"/>
  <c r="N10" i="9"/>
  <c r="O1" i="9"/>
  <c r="G32" i="8"/>
  <c r="G30" i="8"/>
  <c r="G28" i="8"/>
  <c r="G21" i="8"/>
  <c r="G19" i="8"/>
  <c r="G17" i="8"/>
  <c r="G38" i="8"/>
  <c r="G33" i="8"/>
  <c r="G31" i="8"/>
  <c r="G29" i="8"/>
  <c r="G27" i="8"/>
  <c r="G26" i="8"/>
  <c r="G24" i="8"/>
  <c r="G20" i="8"/>
  <c r="G18" i="8"/>
  <c r="G16" i="8"/>
  <c r="G11" i="8"/>
  <c r="F1" i="8"/>
  <c r="P18" i="9" l="1"/>
  <c r="S18" i="9"/>
  <c r="U38" i="9"/>
  <c r="U42" i="9"/>
  <c r="P43" i="9"/>
  <c r="Q43" i="9"/>
  <c r="S43" i="9"/>
  <c r="U45" i="9"/>
  <c r="R43" i="9"/>
  <c r="U35" i="9"/>
  <c r="U39" i="9"/>
  <c r="U40" i="9"/>
  <c r="O33" i="9"/>
  <c r="U44" i="9"/>
  <c r="T43" i="9"/>
  <c r="U46" i="9"/>
  <c r="U47" i="9"/>
  <c r="U48" i="9"/>
  <c r="O43" i="9"/>
  <c r="R33" i="9"/>
  <c r="P33" i="9"/>
  <c r="P50" i="9" s="1"/>
  <c r="T33" i="9"/>
  <c r="Q10" i="9"/>
  <c r="R10" i="9" s="1"/>
  <c r="T10" i="9" s="1"/>
  <c r="Q14" i="9"/>
  <c r="R14" i="9" s="1"/>
  <c r="T14" i="9" s="1"/>
  <c r="Q19" i="9"/>
  <c r="R19" i="9" s="1"/>
  <c r="Q20" i="9"/>
  <c r="R20" i="9" s="1"/>
  <c r="T20" i="9" s="1"/>
  <c r="Q21" i="9"/>
  <c r="R21" i="9" s="1"/>
  <c r="Q22" i="9"/>
  <c r="R22" i="9" s="1"/>
  <c r="Q23" i="9"/>
  <c r="R23" i="9" s="1"/>
  <c r="Q28" i="9"/>
  <c r="R28" i="9" s="1"/>
  <c r="Q13" i="9"/>
  <c r="R13" i="9" s="1"/>
  <c r="T13" i="9" s="1"/>
  <c r="Q15" i="9"/>
  <c r="R15" i="9" s="1"/>
  <c r="T15" i="9" s="1"/>
  <c r="Q17" i="9"/>
  <c r="R17" i="9" s="1"/>
  <c r="T17" i="9" s="1"/>
  <c r="N18" i="9"/>
  <c r="N33" i="9"/>
  <c r="N43" i="9"/>
  <c r="O18" i="9"/>
  <c r="G25" i="8"/>
  <c r="L48" i="10"/>
  <c r="J48" i="10"/>
  <c r="L44" i="10"/>
  <c r="J44" i="10"/>
  <c r="L43" i="10"/>
  <c r="J43" i="10"/>
  <c r="L42" i="10"/>
  <c r="J42" i="10"/>
  <c r="L41" i="10"/>
  <c r="J41" i="10"/>
  <c r="L40" i="10"/>
  <c r="J40" i="10"/>
  <c r="L38" i="10"/>
  <c r="J38" i="10"/>
  <c r="L36" i="10"/>
  <c r="J36" i="10"/>
  <c r="L35" i="10"/>
  <c r="J35" i="10"/>
  <c r="L34" i="10"/>
  <c r="J34" i="10"/>
  <c r="L31" i="10"/>
  <c r="J31" i="10"/>
  <c r="J24" i="10"/>
  <c r="L24" i="10"/>
  <c r="K24" i="10"/>
  <c r="L20" i="10"/>
  <c r="K20" i="10"/>
  <c r="J20" i="10"/>
  <c r="L19" i="10"/>
  <c r="K19" i="10"/>
  <c r="J19" i="10"/>
  <c r="L18" i="10"/>
  <c r="K18" i="10"/>
  <c r="J18" i="10"/>
  <c r="L17" i="10"/>
  <c r="K17" i="10"/>
  <c r="J17" i="10"/>
  <c r="L16" i="10"/>
  <c r="K16" i="10"/>
  <c r="J16" i="10"/>
  <c r="L14" i="10"/>
  <c r="L12" i="10"/>
  <c r="L11" i="10"/>
  <c r="L10" i="10"/>
  <c r="L7" i="10"/>
  <c r="K14" i="10"/>
  <c r="J14" i="10"/>
  <c r="K12" i="10"/>
  <c r="J12" i="10"/>
  <c r="K11" i="10"/>
  <c r="J11" i="10"/>
  <c r="K10" i="10"/>
  <c r="J10" i="10"/>
  <c r="K7" i="10"/>
  <c r="J7" i="10"/>
  <c r="A2" i="10"/>
  <c r="I26" i="10"/>
  <c r="I1" i="10"/>
  <c r="R50" i="9" l="1"/>
  <c r="O50" i="9"/>
  <c r="U43" i="9"/>
  <c r="Q18" i="9"/>
  <c r="T28" i="9"/>
  <c r="T21" i="9"/>
  <c r="T22" i="9"/>
  <c r="T23" i="9"/>
  <c r="T19" i="9"/>
  <c r="N50" i="9"/>
  <c r="R18" i="9"/>
  <c r="K36" i="10"/>
  <c r="N36" i="10" s="1"/>
  <c r="K38" i="10"/>
  <c r="N38" i="10" s="1"/>
  <c r="K41" i="10"/>
  <c r="N41" i="10" s="1"/>
  <c r="K42" i="10"/>
  <c r="N42" i="10" s="1"/>
  <c r="K44" i="10"/>
  <c r="N44" i="10" s="1"/>
  <c r="N14" i="10"/>
  <c r="L39" i="10"/>
  <c r="K34" i="10"/>
  <c r="N34" i="10" s="1"/>
  <c r="K35" i="10"/>
  <c r="N35" i="10" s="1"/>
  <c r="N17" i="10"/>
  <c r="K43" i="10"/>
  <c r="N43" i="10" s="1"/>
  <c r="K48" i="10"/>
  <c r="K31" i="10"/>
  <c r="N31" i="10" s="1"/>
  <c r="J39" i="10"/>
  <c r="K40" i="10"/>
  <c r="N40" i="10" s="1"/>
  <c r="N10" i="10"/>
  <c r="N12" i="10"/>
  <c r="N19" i="10"/>
  <c r="N18" i="10"/>
  <c r="N16" i="10"/>
  <c r="N20" i="10"/>
  <c r="N7" i="10"/>
  <c r="N11" i="10"/>
  <c r="K15" i="10"/>
  <c r="L15" i="10"/>
  <c r="J15" i="10"/>
  <c r="A1" i="10"/>
  <c r="D1" i="9"/>
  <c r="B28" i="8"/>
  <c r="B21" i="8"/>
  <c r="B19" i="8"/>
  <c r="B17" i="8"/>
  <c r="E28" i="9"/>
  <c r="E20" i="9"/>
  <c r="E19" i="9"/>
  <c r="E17" i="9"/>
  <c r="E15" i="9"/>
  <c r="E14" i="9"/>
  <c r="E13" i="9"/>
  <c r="E10" i="9"/>
  <c r="H28" i="9"/>
  <c r="D28" i="9"/>
  <c r="C28" i="9"/>
  <c r="T18" i="9" l="1"/>
  <c r="K39" i="10"/>
  <c r="N39" i="10" s="1"/>
  <c r="N15" i="10"/>
  <c r="F28" i="9"/>
  <c r="G28" i="9" s="1"/>
  <c r="I28" i="9" s="1"/>
  <c r="B38" i="8"/>
  <c r="B27" i="8"/>
  <c r="B26" i="8"/>
  <c r="B24" i="8"/>
  <c r="B20" i="8"/>
  <c r="B16" i="8"/>
  <c r="B11" i="8"/>
  <c r="A3" i="8"/>
  <c r="D4" i="9"/>
  <c r="E48" i="10"/>
  <c r="E41" i="10"/>
  <c r="E40" i="10"/>
  <c r="E38" i="10"/>
  <c r="E34" i="10"/>
  <c r="E31" i="10"/>
  <c r="E27" i="10"/>
  <c r="C48" i="10"/>
  <c r="C41" i="10"/>
  <c r="C40" i="10"/>
  <c r="C38" i="10"/>
  <c r="C34" i="10"/>
  <c r="C31" i="10"/>
  <c r="E3" i="10"/>
  <c r="A26" i="10"/>
  <c r="C20" i="9"/>
  <c r="C19" i="9"/>
  <c r="C17" i="9"/>
  <c r="C10" i="9"/>
  <c r="BP134" i="5"/>
  <c r="BP133" i="5"/>
  <c r="BP132" i="5"/>
  <c r="BP110" i="5"/>
  <c r="D24" i="10"/>
  <c r="D17" i="10"/>
  <c r="D16" i="10"/>
  <c r="D14" i="10"/>
  <c r="C24" i="10"/>
  <c r="C17" i="10"/>
  <c r="C16" i="10"/>
  <c r="C14" i="10"/>
  <c r="C7" i="10"/>
  <c r="R110" i="5" l="1"/>
  <c r="R133" i="5"/>
  <c r="R132" i="5"/>
  <c r="R134" i="5"/>
  <c r="Y110" i="5"/>
  <c r="Y132" i="5"/>
  <c r="Y133" i="5"/>
  <c r="O27" i="9"/>
  <c r="Y117" i="5"/>
  <c r="Y134" i="5"/>
  <c r="D40" i="10"/>
  <c r="G40" i="10" s="1"/>
  <c r="D34" i="10"/>
  <c r="G34" i="10" s="1"/>
  <c r="G16" i="10"/>
  <c r="G17" i="10"/>
  <c r="D31" i="10"/>
  <c r="G31" i="10" s="1"/>
  <c r="D41" i="10"/>
  <c r="G41" i="10" s="1"/>
  <c r="G14" i="10"/>
  <c r="D38" i="10"/>
  <c r="G38" i="10" s="1"/>
  <c r="BQ133" i="5"/>
  <c r="BQ134" i="5"/>
  <c r="BQ132" i="5"/>
  <c r="BQ110" i="5"/>
  <c r="D48" i="10"/>
  <c r="G49" i="9"/>
  <c r="E49" i="9"/>
  <c r="D49" i="9"/>
  <c r="C49" i="9"/>
  <c r="I48" i="9"/>
  <c r="H48" i="9"/>
  <c r="G48" i="9"/>
  <c r="E48" i="9"/>
  <c r="D48" i="9"/>
  <c r="C48" i="9"/>
  <c r="I47" i="9"/>
  <c r="H47" i="9"/>
  <c r="G47" i="9"/>
  <c r="F47" i="9"/>
  <c r="E47" i="9"/>
  <c r="D47" i="9"/>
  <c r="C47" i="9"/>
  <c r="I46" i="9"/>
  <c r="H46" i="9"/>
  <c r="G46" i="9"/>
  <c r="F46" i="9"/>
  <c r="E46" i="9"/>
  <c r="D46" i="9"/>
  <c r="C46" i="9"/>
  <c r="I45" i="9"/>
  <c r="H45" i="9"/>
  <c r="G45" i="9"/>
  <c r="F45" i="9"/>
  <c r="E45" i="9"/>
  <c r="D45" i="9"/>
  <c r="C45" i="9"/>
  <c r="I44" i="9"/>
  <c r="H44" i="9"/>
  <c r="G44" i="9"/>
  <c r="F44" i="9"/>
  <c r="E44" i="9"/>
  <c r="D44" i="9"/>
  <c r="C44" i="9"/>
  <c r="I42" i="9"/>
  <c r="H42" i="9"/>
  <c r="G42" i="9"/>
  <c r="F42" i="9"/>
  <c r="E42" i="9"/>
  <c r="D42" i="9"/>
  <c r="C42" i="9"/>
  <c r="I41" i="9"/>
  <c r="H41" i="9"/>
  <c r="G41" i="9"/>
  <c r="E41" i="9"/>
  <c r="D41" i="9"/>
  <c r="C41" i="9"/>
  <c r="I40" i="9"/>
  <c r="H40" i="9"/>
  <c r="G40" i="9"/>
  <c r="E40" i="9"/>
  <c r="D40" i="9"/>
  <c r="C40" i="9"/>
  <c r="I39" i="9"/>
  <c r="H39" i="9"/>
  <c r="G39" i="9"/>
  <c r="E39" i="9"/>
  <c r="D39" i="9"/>
  <c r="C39" i="9"/>
  <c r="I38" i="9"/>
  <c r="H38" i="9"/>
  <c r="G38" i="9"/>
  <c r="E38" i="9"/>
  <c r="D38" i="9"/>
  <c r="C38" i="9"/>
  <c r="I37" i="9"/>
  <c r="G37" i="9"/>
  <c r="E37" i="9"/>
  <c r="D37" i="9"/>
  <c r="C37" i="9"/>
  <c r="I36" i="9"/>
  <c r="G36" i="9"/>
  <c r="E36" i="9"/>
  <c r="D36" i="9"/>
  <c r="C36" i="9"/>
  <c r="I35" i="9"/>
  <c r="H35" i="9"/>
  <c r="G35" i="9"/>
  <c r="F35" i="9"/>
  <c r="E35" i="9"/>
  <c r="D35" i="9"/>
  <c r="C35" i="9"/>
  <c r="I34" i="9"/>
  <c r="G34" i="9"/>
  <c r="E34" i="9"/>
  <c r="D30" i="9"/>
  <c r="E23" i="9" l="1"/>
  <c r="P27" i="9"/>
  <c r="H20" i="9"/>
  <c r="H19" i="9"/>
  <c r="H17" i="9"/>
  <c r="H10" i="9"/>
  <c r="D23" i="9"/>
  <c r="D20" i="9"/>
  <c r="F20" i="9" s="1"/>
  <c r="D19" i="9"/>
  <c r="F19" i="9" s="1"/>
  <c r="D17" i="9"/>
  <c r="F17" i="9" s="1"/>
  <c r="D13" i="9"/>
  <c r="D10" i="9"/>
  <c r="F10" i="9" s="1"/>
  <c r="G17" i="9" l="1"/>
  <c r="G20" i="9"/>
  <c r="G19" i="9"/>
  <c r="G10" i="9"/>
  <c r="BP99" i="5" l="1"/>
  <c r="BP98" i="5"/>
  <c r="BP97" i="5"/>
  <c r="BP88" i="5"/>
  <c r="BP87" i="5"/>
  <c r="BP86" i="5"/>
  <c r="BP85" i="5"/>
  <c r="BP84" i="5"/>
  <c r="BP83" i="5"/>
  <c r="BP82" i="5"/>
  <c r="BP80" i="5"/>
  <c r="BP79" i="5"/>
  <c r="BP78" i="5"/>
  <c r="BP77" i="5"/>
  <c r="BP76" i="5"/>
  <c r="BP61" i="5"/>
  <c r="BP60" i="5"/>
  <c r="BP59" i="5"/>
  <c r="BP58" i="5"/>
  <c r="BP57" i="5"/>
  <c r="BP56" i="5"/>
  <c r="BP55" i="5"/>
  <c r="BP54" i="5"/>
  <c r="BP53" i="5"/>
  <c r="BP52" i="5"/>
  <c r="BP51" i="5"/>
  <c r="BP50" i="5"/>
  <c r="BP49" i="5"/>
  <c r="BP48" i="5"/>
  <c r="BP47" i="5"/>
  <c r="BP46" i="5"/>
  <c r="BP44" i="5"/>
  <c r="BP42" i="5"/>
  <c r="BP41" i="5"/>
  <c r="BP40" i="5"/>
  <c r="BP39" i="5"/>
  <c r="BP38" i="5"/>
  <c r="BP37" i="5"/>
  <c r="BP36" i="5"/>
  <c r="BP35" i="5"/>
  <c r="BP34" i="5"/>
  <c r="BP33" i="5"/>
  <c r="BP32" i="5"/>
  <c r="BP31" i="5"/>
  <c r="BP30" i="5"/>
  <c r="BP29" i="5"/>
  <c r="BP28" i="5"/>
  <c r="BP27" i="5"/>
  <c r="BP26" i="5"/>
  <c r="BP25" i="5"/>
  <c r="BP24" i="5"/>
  <c r="BP23" i="5"/>
  <c r="BP22" i="5"/>
  <c r="BP21" i="5"/>
  <c r="BP20" i="5"/>
  <c r="BP19" i="5"/>
  <c r="BP18" i="5"/>
  <c r="BP17" i="5"/>
  <c r="BP13" i="5"/>
  <c r="BP12" i="5"/>
  <c r="BP11" i="5"/>
  <c r="BP10" i="5"/>
  <c r="R10" i="5" s="1"/>
  <c r="BP9" i="5"/>
  <c r="R9" i="5" s="1"/>
  <c r="BP8" i="5"/>
  <c r="BP74" i="5" l="1"/>
  <c r="R8" i="5"/>
  <c r="BP15" i="5"/>
  <c r="R17" i="5"/>
  <c r="Y17" i="5"/>
  <c r="R25" i="5"/>
  <c r="Y25" i="5"/>
  <c r="R37" i="5"/>
  <c r="Y37" i="5"/>
  <c r="R51" i="5"/>
  <c r="Y51" i="5"/>
  <c r="R55" i="5"/>
  <c r="Y55" i="5"/>
  <c r="R79" i="5"/>
  <c r="Y79" i="5"/>
  <c r="R88" i="5"/>
  <c r="Y88" i="5"/>
  <c r="R22" i="5"/>
  <c r="Y22" i="5"/>
  <c r="R26" i="5"/>
  <c r="Y26" i="5"/>
  <c r="R30" i="5"/>
  <c r="Y30" i="5"/>
  <c r="R34" i="5"/>
  <c r="Y34" i="5"/>
  <c r="R38" i="5"/>
  <c r="Y38" i="5"/>
  <c r="R42" i="5"/>
  <c r="Y42" i="5"/>
  <c r="R52" i="5"/>
  <c r="Y52" i="5"/>
  <c r="R56" i="5"/>
  <c r="Y56" i="5"/>
  <c r="R60" i="5"/>
  <c r="Y60" i="5"/>
  <c r="R76" i="5"/>
  <c r="Y76" i="5"/>
  <c r="R80" i="5"/>
  <c r="Y80" i="5"/>
  <c r="R85" i="5"/>
  <c r="Y85" i="5"/>
  <c r="R11" i="5"/>
  <c r="D21" i="9" s="1"/>
  <c r="Y11" i="5"/>
  <c r="R19" i="5"/>
  <c r="Y19" i="5"/>
  <c r="R23" i="5"/>
  <c r="Y23" i="5"/>
  <c r="R27" i="5"/>
  <c r="Y27" i="5"/>
  <c r="R31" i="5"/>
  <c r="Y31" i="5"/>
  <c r="R35" i="5"/>
  <c r="Y35" i="5"/>
  <c r="R39" i="5"/>
  <c r="Y39" i="5"/>
  <c r="R44" i="5"/>
  <c r="Y44" i="5"/>
  <c r="R49" i="5"/>
  <c r="Y49" i="5"/>
  <c r="R53" i="5"/>
  <c r="Y53" i="5"/>
  <c r="R57" i="5"/>
  <c r="Y57" i="5"/>
  <c r="R61" i="5"/>
  <c r="Y61" i="5"/>
  <c r="R77" i="5"/>
  <c r="Y77" i="5"/>
  <c r="R82" i="5"/>
  <c r="Y82" i="5"/>
  <c r="R86" i="5"/>
  <c r="Y86" i="5"/>
  <c r="R97" i="5"/>
  <c r="Y97" i="5"/>
  <c r="R20" i="5"/>
  <c r="Y20" i="5"/>
  <c r="R24" i="5"/>
  <c r="Y24" i="5"/>
  <c r="R28" i="5"/>
  <c r="Y28" i="5"/>
  <c r="R32" i="5"/>
  <c r="Y32" i="5"/>
  <c r="R36" i="5"/>
  <c r="Y36" i="5"/>
  <c r="R40" i="5"/>
  <c r="Y40" i="5"/>
  <c r="R46" i="5"/>
  <c r="Y46" i="5"/>
  <c r="R50" i="5"/>
  <c r="Y50" i="5"/>
  <c r="R54" i="5"/>
  <c r="Y54" i="5"/>
  <c r="R58" i="5"/>
  <c r="Y58" i="5"/>
  <c r="R78" i="5"/>
  <c r="Y78" i="5"/>
  <c r="R83" i="5"/>
  <c r="Y83" i="5"/>
  <c r="R87" i="5"/>
  <c r="Y87" i="5"/>
  <c r="R98" i="5"/>
  <c r="Y98" i="5"/>
  <c r="R29" i="5"/>
  <c r="Y29" i="5"/>
  <c r="R41" i="5"/>
  <c r="Y41" i="5"/>
  <c r="R59" i="5"/>
  <c r="Y59" i="5"/>
  <c r="R84" i="5"/>
  <c r="Y84" i="5"/>
  <c r="R99" i="5"/>
  <c r="Y99" i="5"/>
  <c r="R12" i="5"/>
  <c r="Y12" i="5"/>
  <c r="R13" i="5"/>
  <c r="Y13" i="5"/>
  <c r="R21" i="5"/>
  <c r="Y21" i="5"/>
  <c r="R33" i="5"/>
  <c r="Y33" i="5"/>
  <c r="R47" i="5"/>
  <c r="Y47" i="5"/>
  <c r="R18" i="5"/>
  <c r="Y18" i="5"/>
  <c r="R48" i="5"/>
  <c r="Y48" i="5"/>
  <c r="BQ10" i="5"/>
  <c r="BQ18" i="5"/>
  <c r="BQ22" i="5"/>
  <c r="BQ26" i="5"/>
  <c r="BQ30" i="5"/>
  <c r="BQ34" i="5"/>
  <c r="BQ38" i="5"/>
  <c r="BQ42" i="5"/>
  <c r="BQ48" i="5"/>
  <c r="BQ52" i="5"/>
  <c r="BQ56" i="5"/>
  <c r="BQ60" i="5"/>
  <c r="BQ76" i="5"/>
  <c r="BQ80" i="5"/>
  <c r="BQ85" i="5"/>
  <c r="BQ11" i="5"/>
  <c r="BQ19" i="5"/>
  <c r="BQ23" i="5"/>
  <c r="BQ27" i="5"/>
  <c r="BQ31" i="5"/>
  <c r="BQ35" i="5"/>
  <c r="BQ39" i="5"/>
  <c r="BQ44" i="5"/>
  <c r="BQ49" i="5"/>
  <c r="BQ53" i="5"/>
  <c r="BQ57" i="5"/>
  <c r="BQ61" i="5"/>
  <c r="BQ77" i="5"/>
  <c r="BQ82" i="5"/>
  <c r="BQ86" i="5"/>
  <c r="BQ97" i="5"/>
  <c r="BQ8" i="5"/>
  <c r="BQ12" i="5"/>
  <c r="BQ20" i="5"/>
  <c r="BQ24" i="5"/>
  <c r="BQ28" i="5"/>
  <c r="BQ32" i="5"/>
  <c r="BQ36" i="5"/>
  <c r="BQ40" i="5"/>
  <c r="BQ46" i="5"/>
  <c r="BQ50" i="5"/>
  <c r="BQ54" i="5"/>
  <c r="BQ58" i="5"/>
  <c r="BQ78" i="5"/>
  <c r="BQ83" i="5"/>
  <c r="BQ87" i="5"/>
  <c r="BQ98" i="5"/>
  <c r="BQ9" i="5"/>
  <c r="BQ13" i="5"/>
  <c r="BQ17" i="5"/>
  <c r="BQ21" i="5"/>
  <c r="BQ25" i="5"/>
  <c r="BQ29" i="5"/>
  <c r="BQ33" i="5"/>
  <c r="BQ37" i="5"/>
  <c r="BQ41" i="5"/>
  <c r="BQ47" i="5"/>
  <c r="BQ51" i="5"/>
  <c r="BQ55" i="5"/>
  <c r="BQ59" i="5"/>
  <c r="BQ79" i="5"/>
  <c r="BQ84" i="5"/>
  <c r="BQ88" i="5"/>
  <c r="BQ99" i="5"/>
  <c r="A1" i="8"/>
  <c r="BQ74" i="5" l="1"/>
  <c r="BQ15" i="5"/>
  <c r="E21" i="9"/>
  <c r="P9" i="9"/>
  <c r="E9" i="9"/>
  <c r="P11" i="9"/>
  <c r="E11" i="9"/>
  <c r="O9" i="9"/>
  <c r="D9" i="9"/>
  <c r="O11" i="9"/>
  <c r="D11" i="9"/>
  <c r="AO4" i="5" l="1"/>
  <c r="AQ4" i="5" l="1"/>
  <c r="BL132" i="5" l="1"/>
  <c r="BM132" i="5" s="1"/>
  <c r="BN132" i="5" s="1"/>
  <c r="BL110" i="5"/>
  <c r="BM110" i="5" s="1"/>
  <c r="BN110" i="5" s="1"/>
  <c r="BL101" i="5"/>
  <c r="BM101" i="5" s="1"/>
  <c r="BN101" i="5" s="1"/>
  <c r="BL100" i="5"/>
  <c r="BM100" i="5" s="1"/>
  <c r="BN100" i="5" s="1"/>
  <c r="BL99" i="5"/>
  <c r="BM99" i="5" s="1"/>
  <c r="BN99" i="5" s="1"/>
  <c r="BL98" i="5"/>
  <c r="BM98" i="5" s="1"/>
  <c r="BN98" i="5" s="1"/>
  <c r="BL53" i="5"/>
  <c r="BM53" i="5" s="1"/>
  <c r="BN53" i="5" s="1"/>
  <c r="BL52" i="5"/>
  <c r="BM52" i="5" s="1"/>
  <c r="BN52" i="5" s="1"/>
  <c r="BL51" i="5"/>
  <c r="BM51" i="5" s="1"/>
  <c r="BN51" i="5" s="1"/>
  <c r="BL50" i="5"/>
  <c r="BM50" i="5" s="1"/>
  <c r="BN50" i="5" s="1"/>
  <c r="BL49" i="5"/>
  <c r="BM49" i="5" s="1"/>
  <c r="BN49" i="5" s="1"/>
  <c r="BL48" i="5"/>
  <c r="BM48" i="5" s="1"/>
  <c r="BN48" i="5" s="1"/>
  <c r="BL47" i="5"/>
  <c r="BM47" i="5" s="1"/>
  <c r="BN47" i="5" s="1"/>
  <c r="BL46" i="5"/>
  <c r="BM46" i="5" s="1"/>
  <c r="BN46" i="5" s="1"/>
  <c r="BL44" i="5"/>
  <c r="BM44" i="5" s="1"/>
  <c r="BN44" i="5" s="1"/>
  <c r="BL42" i="5"/>
  <c r="BM42" i="5" s="1"/>
  <c r="BN42" i="5" s="1"/>
  <c r="BL41" i="5"/>
  <c r="BM41" i="5" s="1"/>
  <c r="BN41" i="5" s="1"/>
  <c r="BL40" i="5"/>
  <c r="BM40" i="5" s="1"/>
  <c r="BN40" i="5" s="1"/>
  <c r="BL39" i="5"/>
  <c r="BM39" i="5" s="1"/>
  <c r="BN39" i="5" s="1"/>
  <c r="BL38" i="5"/>
  <c r="BM38" i="5" s="1"/>
  <c r="BN38" i="5" s="1"/>
  <c r="BL37" i="5"/>
  <c r="BM37" i="5" s="1"/>
  <c r="BN37" i="5" s="1"/>
  <c r="BL36" i="5"/>
  <c r="BM36" i="5" s="1"/>
  <c r="BN36" i="5" s="1"/>
  <c r="BL35" i="5"/>
  <c r="BM35" i="5" s="1"/>
  <c r="BN35" i="5" s="1"/>
  <c r="BL34" i="5"/>
  <c r="BM34" i="5" s="1"/>
  <c r="BN34" i="5" s="1"/>
  <c r="BL33" i="5"/>
  <c r="BM33" i="5" s="1"/>
  <c r="BN33" i="5" s="1"/>
  <c r="BL32" i="5"/>
  <c r="BM32" i="5" s="1"/>
  <c r="BN32" i="5" s="1"/>
  <c r="BL31" i="5"/>
  <c r="BM31" i="5" s="1"/>
  <c r="BN31" i="5" s="1"/>
  <c r="BL30" i="5"/>
  <c r="BM30" i="5" s="1"/>
  <c r="BN30" i="5" s="1"/>
  <c r="BL29" i="5"/>
  <c r="BM29" i="5" s="1"/>
  <c r="BN29" i="5" s="1"/>
  <c r="BL28" i="5"/>
  <c r="BM28" i="5" s="1"/>
  <c r="BN28" i="5" s="1"/>
  <c r="BL27" i="5"/>
  <c r="BM27" i="5" s="1"/>
  <c r="BN27" i="5" s="1"/>
  <c r="BL26" i="5"/>
  <c r="BM26" i="5" s="1"/>
  <c r="BN26" i="5" s="1"/>
  <c r="BL25" i="5"/>
  <c r="BM25" i="5" s="1"/>
  <c r="BN25" i="5" s="1"/>
  <c r="BL24" i="5"/>
  <c r="BM24" i="5" s="1"/>
  <c r="BN24" i="5" s="1"/>
  <c r="BL23" i="5"/>
  <c r="BM23" i="5" s="1"/>
  <c r="BN23" i="5" s="1"/>
  <c r="BL22" i="5"/>
  <c r="BM22" i="5" s="1"/>
  <c r="BN22" i="5" s="1"/>
  <c r="BL21" i="5"/>
  <c r="BM21" i="5" s="1"/>
  <c r="BN21" i="5" s="1"/>
  <c r="BL20" i="5"/>
  <c r="BM20" i="5" s="1"/>
  <c r="BN20" i="5" s="1"/>
  <c r="BL19" i="5"/>
  <c r="BM19" i="5" s="1"/>
  <c r="BN19" i="5" s="1"/>
  <c r="BL18" i="5"/>
  <c r="BM18" i="5" s="1"/>
  <c r="BN18" i="5" s="1"/>
  <c r="BL17" i="5"/>
  <c r="BM17" i="5" s="1"/>
  <c r="BN17" i="5" s="1"/>
  <c r="BL13" i="5"/>
  <c r="BM13" i="5" s="1"/>
  <c r="BN13" i="5" s="1"/>
  <c r="BS13" i="5" s="1"/>
  <c r="BL12" i="5"/>
  <c r="BM12" i="5" s="1"/>
  <c r="BN12" i="5" s="1"/>
  <c r="BS12" i="5" s="1"/>
  <c r="BL11" i="5"/>
  <c r="BM11" i="5" s="1"/>
  <c r="BN11" i="5" s="1"/>
  <c r="BS11" i="5" s="1"/>
  <c r="BL10" i="5"/>
  <c r="BM10" i="5" s="1"/>
  <c r="BN10" i="5" s="1"/>
  <c r="BS10" i="5" s="1"/>
  <c r="BL134" i="5"/>
  <c r="BM134" i="5" s="1"/>
  <c r="BN134" i="5" s="1"/>
  <c r="BL133" i="5"/>
  <c r="BM133" i="5" s="1"/>
  <c r="BN133" i="5" s="1"/>
  <c r="BL97" i="5"/>
  <c r="BM97" i="5" s="1"/>
  <c r="BN97" i="5" s="1"/>
  <c r="BL88" i="5"/>
  <c r="BM88" i="5" s="1"/>
  <c r="BN88" i="5" s="1"/>
  <c r="BL87" i="5"/>
  <c r="BM87" i="5" s="1"/>
  <c r="BN87" i="5" s="1"/>
  <c r="BL86" i="5"/>
  <c r="BM86" i="5" s="1"/>
  <c r="BN86" i="5" s="1"/>
  <c r="BL85" i="5"/>
  <c r="BM85" i="5" s="1"/>
  <c r="BN85" i="5" s="1"/>
  <c r="BL84" i="5"/>
  <c r="BM84" i="5" s="1"/>
  <c r="BN84" i="5" s="1"/>
  <c r="BL83" i="5"/>
  <c r="BM83" i="5" s="1"/>
  <c r="BN83" i="5" s="1"/>
  <c r="BL82" i="5"/>
  <c r="BM82" i="5" s="1"/>
  <c r="BN82" i="5" s="1"/>
  <c r="BL81" i="5"/>
  <c r="BM81" i="5" s="1"/>
  <c r="BN81" i="5" s="1"/>
  <c r="BL80" i="5"/>
  <c r="BM80" i="5" s="1"/>
  <c r="BN80" i="5" s="1"/>
  <c r="BL79" i="5"/>
  <c r="BM79" i="5" s="1"/>
  <c r="BN79" i="5" s="1"/>
  <c r="BL78" i="5"/>
  <c r="BM78" i="5" s="1"/>
  <c r="BN78" i="5" s="1"/>
  <c r="BL77" i="5"/>
  <c r="BM77" i="5" s="1"/>
  <c r="BN77" i="5" s="1"/>
  <c r="BL76" i="5"/>
  <c r="BM76" i="5" s="1"/>
  <c r="BN76" i="5" s="1"/>
  <c r="BL61" i="5"/>
  <c r="BM61" i="5" s="1"/>
  <c r="BN61" i="5" s="1"/>
  <c r="BL60" i="5"/>
  <c r="BM60" i="5" s="1"/>
  <c r="BN60" i="5" s="1"/>
  <c r="BL59" i="5"/>
  <c r="BM59" i="5" s="1"/>
  <c r="BN59" i="5" s="1"/>
  <c r="BL58" i="5"/>
  <c r="BM58" i="5" s="1"/>
  <c r="BN58" i="5" s="1"/>
  <c r="BL57" i="5"/>
  <c r="BM57" i="5" s="1"/>
  <c r="BN57" i="5" s="1"/>
  <c r="BL56" i="5"/>
  <c r="BM56" i="5" s="1"/>
  <c r="BN56" i="5" s="1"/>
  <c r="BL55" i="5"/>
  <c r="BM55" i="5" s="1"/>
  <c r="BN55" i="5" s="1"/>
  <c r="BL54" i="5"/>
  <c r="BM54" i="5" s="1"/>
  <c r="BN54" i="5" s="1"/>
  <c r="BL9" i="5"/>
  <c r="BM9" i="5" s="1"/>
  <c r="BN9" i="5" s="1"/>
  <c r="BS9" i="5" s="1"/>
  <c r="BL8" i="5"/>
  <c r="BM8" i="5" s="1"/>
  <c r="BN8" i="5" s="1"/>
  <c r="BN227" i="5" l="1"/>
  <c r="BN15" i="5"/>
  <c r="BN4" i="5" s="1"/>
  <c r="BN95" i="5"/>
  <c r="BN74" i="5"/>
  <c r="BP100" i="5"/>
  <c r="BS8" i="5"/>
  <c r="BS15" i="5" s="1"/>
  <c r="BO26" i="5"/>
  <c r="G23" i="8"/>
  <c r="K13" i="10"/>
  <c r="B23" i="8"/>
  <c r="B32" i="8"/>
  <c r="D19" i="10"/>
  <c r="B30" i="8"/>
  <c r="D18" i="10"/>
  <c r="G13" i="8"/>
  <c r="B13" i="8"/>
  <c r="K8" i="10"/>
  <c r="Y116" i="5"/>
  <c r="K23" i="10"/>
  <c r="K22" i="10" s="1"/>
  <c r="Y118" i="5"/>
  <c r="D27" i="9"/>
  <c r="E27" i="9"/>
  <c r="G35" i="8"/>
  <c r="K21" i="10"/>
  <c r="B35" i="8"/>
  <c r="K6" i="10"/>
  <c r="D6" i="10"/>
  <c r="G15" i="8"/>
  <c r="K9" i="10"/>
  <c r="B15" i="8"/>
  <c r="D20" i="10"/>
  <c r="Y100" i="5" l="1"/>
  <c r="R100" i="5"/>
  <c r="BQ100" i="5"/>
  <c r="K5" i="10"/>
  <c r="Y296" i="5"/>
  <c r="K4" i="10" l="1"/>
  <c r="E24" i="10" l="1"/>
  <c r="E14" i="10"/>
  <c r="E16" i="10"/>
  <c r="I17" i="9" l="1"/>
  <c r="BO12" i="5"/>
  <c r="BR12" i="5" s="1"/>
  <c r="BO11" i="5"/>
  <c r="BR11" i="5" s="1"/>
  <c r="BO20" i="5"/>
  <c r="BR20" i="5" s="1"/>
  <c r="BS20" i="5" s="1"/>
  <c r="BO23" i="5"/>
  <c r="BR23" i="5" s="1"/>
  <c r="BS23" i="5" s="1"/>
  <c r="BO27" i="5"/>
  <c r="BR27" i="5" s="1"/>
  <c r="BS27" i="5" s="1"/>
  <c r="BO31" i="5"/>
  <c r="BR31" i="5" s="1"/>
  <c r="BS31" i="5" s="1"/>
  <c r="BO35" i="5"/>
  <c r="BR35" i="5" s="1"/>
  <c r="BS35" i="5" s="1"/>
  <c r="BO39" i="5"/>
  <c r="BR39" i="5" s="1"/>
  <c r="BS39" i="5" s="1"/>
  <c r="BO44" i="5"/>
  <c r="BR44" i="5" s="1"/>
  <c r="BS44" i="5" s="1"/>
  <c r="BO49" i="5"/>
  <c r="BR49" i="5" s="1"/>
  <c r="BS49" i="5" s="1"/>
  <c r="BO53" i="5"/>
  <c r="BR53" i="5" s="1"/>
  <c r="BS53" i="5" s="1"/>
  <c r="BO57" i="5"/>
  <c r="BR57" i="5" s="1"/>
  <c r="BS57" i="5" s="1"/>
  <c r="BO61" i="5"/>
  <c r="BR61" i="5" s="1"/>
  <c r="BS61" i="5" s="1"/>
  <c r="BO77" i="5"/>
  <c r="BR77" i="5" s="1"/>
  <c r="BS77" i="5" s="1"/>
  <c r="BO85" i="5"/>
  <c r="BR85" i="5" s="1"/>
  <c r="BS85" i="5" s="1"/>
  <c r="BO100" i="5"/>
  <c r="BR100" i="5" s="1"/>
  <c r="BO133" i="5"/>
  <c r="BR133" i="5" s="1"/>
  <c r="BS133" i="5" s="1"/>
  <c r="BO18" i="5"/>
  <c r="BR18" i="5" s="1"/>
  <c r="BS18" i="5" s="1"/>
  <c r="BO10" i="5"/>
  <c r="BO19" i="5"/>
  <c r="BR19" i="5" s="1"/>
  <c r="BS19" i="5" s="1"/>
  <c r="BO9" i="5"/>
  <c r="BR9" i="5" s="1"/>
  <c r="BO24" i="5"/>
  <c r="BR24" i="5" s="1"/>
  <c r="BS24" i="5" s="1"/>
  <c r="BO28" i="5"/>
  <c r="BR28" i="5" s="1"/>
  <c r="BS28" i="5" s="1"/>
  <c r="BO32" i="5"/>
  <c r="BR32" i="5" s="1"/>
  <c r="BS32" i="5" s="1"/>
  <c r="BO36" i="5"/>
  <c r="BR36" i="5" s="1"/>
  <c r="BS36" i="5" s="1"/>
  <c r="BO40" i="5"/>
  <c r="BR40" i="5" s="1"/>
  <c r="BS40" i="5" s="1"/>
  <c r="BO46" i="5"/>
  <c r="BR46" i="5" s="1"/>
  <c r="BS46" i="5" s="1"/>
  <c r="BO50" i="5"/>
  <c r="BR50" i="5" s="1"/>
  <c r="BS50" i="5" s="1"/>
  <c r="BO54" i="5"/>
  <c r="BR54" i="5" s="1"/>
  <c r="BS54" i="5" s="1"/>
  <c r="BO58" i="5"/>
  <c r="BR58" i="5" s="1"/>
  <c r="BS58" i="5" s="1"/>
  <c r="BO78" i="5"/>
  <c r="BR78" i="5" s="1"/>
  <c r="BS78" i="5" s="1"/>
  <c r="BO82" i="5"/>
  <c r="BR82" i="5" s="1"/>
  <c r="BS82" i="5" s="1"/>
  <c r="BO86" i="5"/>
  <c r="BR86" i="5" s="1"/>
  <c r="BS86" i="5" s="1"/>
  <c r="BO97" i="5"/>
  <c r="BO134" i="5"/>
  <c r="BR134" i="5" s="1"/>
  <c r="BS134" i="5" s="1"/>
  <c r="BO21" i="5"/>
  <c r="BR21" i="5" s="1"/>
  <c r="BS21" i="5" s="1"/>
  <c r="BO25" i="5"/>
  <c r="BR25" i="5" s="1"/>
  <c r="BS25" i="5" s="1"/>
  <c r="BO29" i="5"/>
  <c r="BR29" i="5" s="1"/>
  <c r="BS29" i="5" s="1"/>
  <c r="BO33" i="5"/>
  <c r="BO37" i="5"/>
  <c r="BR37" i="5" s="1"/>
  <c r="BS37" i="5" s="1"/>
  <c r="BO41" i="5"/>
  <c r="BR41" i="5" s="1"/>
  <c r="BS41" i="5" s="1"/>
  <c r="BO47" i="5"/>
  <c r="BR47" i="5" s="1"/>
  <c r="BS47" i="5" s="1"/>
  <c r="BO51" i="5"/>
  <c r="BR51" i="5" s="1"/>
  <c r="BS51" i="5" s="1"/>
  <c r="BO55" i="5"/>
  <c r="BR55" i="5" s="1"/>
  <c r="BS55" i="5" s="1"/>
  <c r="BO59" i="5"/>
  <c r="BR59" i="5" s="1"/>
  <c r="BS59" i="5" s="1"/>
  <c r="BO79" i="5"/>
  <c r="BR79" i="5" s="1"/>
  <c r="BS79" i="5" s="1"/>
  <c r="BO83" i="5"/>
  <c r="BR83" i="5" s="1"/>
  <c r="BS83" i="5" s="1"/>
  <c r="BO87" i="5"/>
  <c r="BR87" i="5" s="1"/>
  <c r="BS87" i="5" s="1"/>
  <c r="BO98" i="5"/>
  <c r="BR98" i="5" s="1"/>
  <c r="BS98" i="5" s="1"/>
  <c r="BO22" i="5"/>
  <c r="BR22" i="5" s="1"/>
  <c r="BS22" i="5" s="1"/>
  <c r="BR26" i="5"/>
  <c r="BS26" i="5" s="1"/>
  <c r="BO30" i="5"/>
  <c r="BR30" i="5" s="1"/>
  <c r="BS30" i="5" s="1"/>
  <c r="BO34" i="5"/>
  <c r="BR34" i="5" s="1"/>
  <c r="BS34" i="5" s="1"/>
  <c r="BO38" i="5"/>
  <c r="BR38" i="5" s="1"/>
  <c r="BS38" i="5" s="1"/>
  <c r="BO42" i="5"/>
  <c r="BR42" i="5" s="1"/>
  <c r="BS42" i="5" s="1"/>
  <c r="BO48" i="5"/>
  <c r="BR48" i="5" s="1"/>
  <c r="BS48" i="5" s="1"/>
  <c r="BO52" i="5"/>
  <c r="BR52" i="5" s="1"/>
  <c r="BS52" i="5" s="1"/>
  <c r="BO56" i="5"/>
  <c r="BR56" i="5" s="1"/>
  <c r="BS56" i="5" s="1"/>
  <c r="BO60" i="5"/>
  <c r="BR60" i="5" s="1"/>
  <c r="BS60" i="5" s="1"/>
  <c r="BO76" i="5"/>
  <c r="BO80" i="5"/>
  <c r="BR80" i="5" s="1"/>
  <c r="BS80" i="5" s="1"/>
  <c r="BO84" i="5"/>
  <c r="BR84" i="5" s="1"/>
  <c r="BS84" i="5" s="1"/>
  <c r="BO88" i="5"/>
  <c r="BR88" i="5" s="1"/>
  <c r="BS88" i="5" s="1"/>
  <c r="BO99" i="5"/>
  <c r="BR99" i="5" s="1"/>
  <c r="BS99" i="5" s="1"/>
  <c r="BO110" i="5"/>
  <c r="BR110" i="5" s="1"/>
  <c r="BS110" i="5" s="1"/>
  <c r="BO132" i="5"/>
  <c r="BR132" i="5" s="1"/>
  <c r="BS132" i="5" s="1"/>
  <c r="J44" i="9"/>
  <c r="J42" i="9"/>
  <c r="E43" i="9"/>
  <c r="J47" i="9"/>
  <c r="BR97" i="5" l="1"/>
  <c r="BR76" i="5"/>
  <c r="BR33" i="5"/>
  <c r="BR10" i="5"/>
  <c r="BT10" i="5" s="1"/>
  <c r="G37" i="8"/>
  <c r="G36" i="8" s="1"/>
  <c r="B37" i="8"/>
  <c r="L23" i="10"/>
  <c r="L22" i="10" s="1"/>
  <c r="J23" i="10"/>
  <c r="J22" i="10" s="1"/>
  <c r="N27" i="9"/>
  <c r="Q27" i="9" s="1"/>
  <c r="J47" i="10"/>
  <c r="C20" i="10"/>
  <c r="G20" i="10" s="1"/>
  <c r="B33" i="8"/>
  <c r="C23" i="9"/>
  <c r="F23" i="9" s="1"/>
  <c r="C44" i="10"/>
  <c r="C27" i="9"/>
  <c r="F27" i="9" s="1"/>
  <c r="H27" i="9"/>
  <c r="D13" i="10"/>
  <c r="C36" i="10"/>
  <c r="D23" i="10"/>
  <c r="D22" i="10" s="1"/>
  <c r="D12" i="10"/>
  <c r="BP101" i="5"/>
  <c r="BP227" i="5" s="1"/>
  <c r="C12" i="10"/>
  <c r="D11" i="10"/>
  <c r="D10" i="10"/>
  <c r="D21" i="10"/>
  <c r="D8" i="10"/>
  <c r="D9" i="10"/>
  <c r="I19" i="9"/>
  <c r="BO13" i="5"/>
  <c r="B29" i="8" s="1"/>
  <c r="BO8" i="5"/>
  <c r="BO15" i="5" s="1"/>
  <c r="BO17" i="5"/>
  <c r="BP81" i="5"/>
  <c r="BP95" i="5" s="1"/>
  <c r="BT84" i="5"/>
  <c r="BT60" i="5"/>
  <c r="BT42" i="5"/>
  <c r="BT26" i="5"/>
  <c r="BT79" i="5"/>
  <c r="BT59" i="5"/>
  <c r="BT37" i="5"/>
  <c r="BT25" i="5"/>
  <c r="BT54" i="5"/>
  <c r="BT32" i="5"/>
  <c r="BT9" i="5"/>
  <c r="BT133" i="5"/>
  <c r="BT61" i="5"/>
  <c r="BT35" i="5"/>
  <c r="BT110" i="5"/>
  <c r="BT80" i="5"/>
  <c r="BT56" i="5"/>
  <c r="BT38" i="5"/>
  <c r="BT22" i="5"/>
  <c r="BT87" i="5"/>
  <c r="BT47" i="5"/>
  <c r="BT134" i="5"/>
  <c r="BT82" i="5"/>
  <c r="BT40" i="5"/>
  <c r="BT28" i="5"/>
  <c r="BT77" i="5"/>
  <c r="BT49" i="5"/>
  <c r="BT31" i="5"/>
  <c r="BT20" i="5"/>
  <c r="BT132" i="5"/>
  <c r="BT99" i="5"/>
  <c r="BT76" i="5"/>
  <c r="BT52" i="5"/>
  <c r="BT34" i="5"/>
  <c r="BT83" i="5"/>
  <c r="BT55" i="5"/>
  <c r="BT41" i="5"/>
  <c r="BT21" i="5"/>
  <c r="BT97" i="5"/>
  <c r="BT78" i="5"/>
  <c r="BT50" i="5"/>
  <c r="BT36" i="5"/>
  <c r="BT19" i="5"/>
  <c r="BT18" i="5"/>
  <c r="BT85" i="5"/>
  <c r="BT57" i="5"/>
  <c r="BT44" i="5"/>
  <c r="BT27" i="5"/>
  <c r="BT11" i="5"/>
  <c r="BT12" i="5"/>
  <c r="BT88" i="5"/>
  <c r="BT48" i="5"/>
  <c r="BT30" i="5"/>
  <c r="BT98" i="5"/>
  <c r="BT51" i="5"/>
  <c r="BT29" i="5"/>
  <c r="L47" i="10"/>
  <c r="L46" i="10" s="1"/>
  <c r="BT86" i="5"/>
  <c r="BT58" i="5"/>
  <c r="BT46" i="5"/>
  <c r="BT24" i="5"/>
  <c r="BT53" i="5"/>
  <c r="BT39" i="5"/>
  <c r="BT23" i="5"/>
  <c r="E17" i="10"/>
  <c r="I43" i="9"/>
  <c r="E18" i="10"/>
  <c r="D7" i="10"/>
  <c r="G7" i="10" s="1"/>
  <c r="H43" i="9"/>
  <c r="C33" i="9"/>
  <c r="BP245" i="5" l="1"/>
  <c r="R245" i="5" s="1"/>
  <c r="BS97" i="5"/>
  <c r="BS76" i="5"/>
  <c r="B12" i="8"/>
  <c r="BO74" i="5"/>
  <c r="BT33" i="5"/>
  <c r="H36" i="9" s="1"/>
  <c r="BS33" i="5"/>
  <c r="BP4" i="5"/>
  <c r="BT100" i="5"/>
  <c r="T49" i="9" s="1"/>
  <c r="T50" i="9" s="1"/>
  <c r="S36" i="9"/>
  <c r="S49" i="9"/>
  <c r="H49" i="9"/>
  <c r="C18" i="10"/>
  <c r="G18" i="10" s="1"/>
  <c r="C21" i="9"/>
  <c r="F21" i="9" s="1"/>
  <c r="C42" i="10"/>
  <c r="BR8" i="5"/>
  <c r="Y147" i="5"/>
  <c r="R81" i="5"/>
  <c r="D12" i="9" s="1"/>
  <c r="Y81" i="5"/>
  <c r="L6" i="10"/>
  <c r="E6" i="10"/>
  <c r="C9" i="9"/>
  <c r="F9" i="9" s="1"/>
  <c r="C6" i="10"/>
  <c r="B10" i="8"/>
  <c r="N9" i="9"/>
  <c r="J6" i="10"/>
  <c r="G10" i="8"/>
  <c r="C30" i="10"/>
  <c r="J30" i="10"/>
  <c r="R101" i="5"/>
  <c r="O24" i="9" s="1"/>
  <c r="Y101" i="5"/>
  <c r="L8" i="10"/>
  <c r="N11" i="9"/>
  <c r="Q11" i="9" s="1"/>
  <c r="J32" i="10"/>
  <c r="J8" i="10"/>
  <c r="N8" i="10" s="1"/>
  <c r="G12" i="8"/>
  <c r="K47" i="10"/>
  <c r="K46" i="10" s="1"/>
  <c r="J46" i="10"/>
  <c r="BR17" i="5"/>
  <c r="Y109" i="5"/>
  <c r="H23" i="9"/>
  <c r="S27" i="9"/>
  <c r="R27" i="9"/>
  <c r="T27" i="9" s="1"/>
  <c r="G12" i="10"/>
  <c r="E20" i="10"/>
  <c r="G23" i="9"/>
  <c r="I23" i="9" s="1"/>
  <c r="E44" i="10"/>
  <c r="F48" i="9"/>
  <c r="G27" i="9"/>
  <c r="I27" i="9" s="1"/>
  <c r="BQ81" i="5"/>
  <c r="BQ95" i="5" s="1"/>
  <c r="BR13" i="5"/>
  <c r="H21" i="9" s="1"/>
  <c r="C32" i="10"/>
  <c r="C47" i="10"/>
  <c r="BO101" i="5"/>
  <c r="BQ101" i="5"/>
  <c r="BQ227" i="5" s="1"/>
  <c r="C11" i="9"/>
  <c r="F11" i="9" s="1"/>
  <c r="E12" i="10"/>
  <c r="C15" i="9"/>
  <c r="C14" i="9"/>
  <c r="C11" i="10"/>
  <c r="G11" i="10" s="1"/>
  <c r="E10" i="10"/>
  <c r="C10" i="10"/>
  <c r="G10" i="10" s="1"/>
  <c r="C13" i="9"/>
  <c r="C8" i="10"/>
  <c r="G8" i="10" s="1"/>
  <c r="E8" i="10"/>
  <c r="BO81" i="5"/>
  <c r="D43" i="9"/>
  <c r="E33" i="9"/>
  <c r="E50" i="9" s="1"/>
  <c r="D33" i="9"/>
  <c r="C43" i="9"/>
  <c r="C50" i="9" s="1"/>
  <c r="J46" i="9"/>
  <c r="G33" i="9"/>
  <c r="E7" i="10"/>
  <c r="G43" i="9"/>
  <c r="D15" i="10"/>
  <c r="D5" i="10"/>
  <c r="J45" i="9"/>
  <c r="BQ245" i="5" l="1"/>
  <c r="E11" i="10"/>
  <c r="BO227" i="5"/>
  <c r="BR81" i="5"/>
  <c r="BR95" i="5" s="1"/>
  <c r="BO95" i="5"/>
  <c r="BS17" i="5"/>
  <c r="BS74" i="5" s="1"/>
  <c r="BR74" i="5"/>
  <c r="BT8" i="5"/>
  <c r="BR15" i="5"/>
  <c r="BR101" i="5"/>
  <c r="BQ4" i="5"/>
  <c r="P24" i="9"/>
  <c r="E24" i="9"/>
  <c r="F24" i="9" s="1"/>
  <c r="L21" i="10"/>
  <c r="I49" i="9"/>
  <c r="G34" i="8"/>
  <c r="J45" i="10"/>
  <c r="N24" i="9"/>
  <c r="J21" i="10"/>
  <c r="N21" i="10" s="1"/>
  <c r="S11" i="9"/>
  <c r="R4" i="5"/>
  <c r="P16" i="9"/>
  <c r="C9" i="10"/>
  <c r="G9" i="10" s="1"/>
  <c r="J13" i="10"/>
  <c r="N13" i="10" s="1"/>
  <c r="O16" i="9"/>
  <c r="J37" i="10"/>
  <c r="N16" i="9"/>
  <c r="G22" i="8"/>
  <c r="L13" i="10"/>
  <c r="C16" i="9"/>
  <c r="C13" i="10"/>
  <c r="G13" i="10" s="1"/>
  <c r="E16" i="9"/>
  <c r="E13" i="10"/>
  <c r="D16" i="9"/>
  <c r="C37" i="10"/>
  <c r="B22" i="8"/>
  <c r="O12" i="9"/>
  <c r="D22" i="9"/>
  <c r="D18" i="9" s="1"/>
  <c r="B31" i="8"/>
  <c r="B25" i="8" s="1"/>
  <c r="C22" i="9"/>
  <c r="E19" i="10"/>
  <c r="E15" i="10" s="1"/>
  <c r="C19" i="10"/>
  <c r="G19" i="10" s="1"/>
  <c r="E22" i="9"/>
  <c r="E18" i="9" s="1"/>
  <c r="C43" i="10"/>
  <c r="C39" i="10" s="1"/>
  <c r="BT17" i="5"/>
  <c r="P12" i="9"/>
  <c r="E12" i="9"/>
  <c r="J9" i="10"/>
  <c r="N9" i="10" s="1"/>
  <c r="Q9" i="9"/>
  <c r="N12" i="9"/>
  <c r="J33" i="10"/>
  <c r="S9" i="9"/>
  <c r="H9" i="9"/>
  <c r="G14" i="8"/>
  <c r="L9" i="10"/>
  <c r="H12" i="9"/>
  <c r="D44" i="10"/>
  <c r="G44" i="10" s="1"/>
  <c r="C46" i="10"/>
  <c r="J48" i="9"/>
  <c r="F43" i="9"/>
  <c r="J43" i="9" s="1"/>
  <c r="F13" i="9"/>
  <c r="G13" i="9" s="1"/>
  <c r="BT13" i="5"/>
  <c r="E21" i="10"/>
  <c r="B34" i="8"/>
  <c r="C21" i="10"/>
  <c r="G21" i="10" s="1"/>
  <c r="E9" i="10"/>
  <c r="E32" i="10"/>
  <c r="C33" i="10"/>
  <c r="C35" i="10"/>
  <c r="B14" i="8"/>
  <c r="B36" i="8"/>
  <c r="E23" i="10"/>
  <c r="E22" i="10" s="1"/>
  <c r="C23" i="10"/>
  <c r="C22" i="10" s="1"/>
  <c r="C45" i="10"/>
  <c r="C12" i="9"/>
  <c r="D15" i="9"/>
  <c r="F15" i="9" s="1"/>
  <c r="D14" i="9"/>
  <c r="F14" i="9" s="1"/>
  <c r="H14" i="9"/>
  <c r="H15" i="9"/>
  <c r="H13" i="9"/>
  <c r="H11" i="9"/>
  <c r="F34" i="9"/>
  <c r="D4" i="10"/>
  <c r="I20" i="9"/>
  <c r="D50" i="9"/>
  <c r="G50" i="9"/>
  <c r="J35" i="9"/>
  <c r="I33" i="9"/>
  <c r="BO245" i="5" l="1"/>
  <c r="BO4" i="5" s="1"/>
  <c r="Q24" i="9"/>
  <c r="BS101" i="5"/>
  <c r="BS227" i="5" s="1"/>
  <c r="BR227" i="5"/>
  <c r="BR245" i="5" s="1"/>
  <c r="BS81" i="5"/>
  <c r="BS95" i="5" s="1"/>
  <c r="R11" i="9"/>
  <c r="T11" i="9" s="1"/>
  <c r="BT74" i="5"/>
  <c r="BT15" i="5"/>
  <c r="L32" i="10"/>
  <c r="K32" i="10" s="1"/>
  <c r="N32" i="10" s="1"/>
  <c r="Q36" i="9"/>
  <c r="U36" i="9" s="1"/>
  <c r="F36" i="9"/>
  <c r="J36" i="9" s="1"/>
  <c r="G11" i="9"/>
  <c r="I11" i="9" s="1"/>
  <c r="S34" i="9"/>
  <c r="H34" i="9"/>
  <c r="J34" i="9" s="1"/>
  <c r="BT101" i="5"/>
  <c r="S24" i="9"/>
  <c r="H24" i="9"/>
  <c r="G24" i="9"/>
  <c r="C5" i="10"/>
  <c r="G5" i="10" s="1"/>
  <c r="L5" i="10"/>
  <c r="L4" i="10" s="1"/>
  <c r="P8" i="9"/>
  <c r="P25" i="9" s="1"/>
  <c r="E5" i="10"/>
  <c r="E4" i="10" s="1"/>
  <c r="O8" i="9"/>
  <c r="O25" i="9" s="1"/>
  <c r="G9" i="8"/>
  <c r="G8" i="8" s="1"/>
  <c r="G7" i="8" s="1"/>
  <c r="E8" i="9"/>
  <c r="E25" i="9" s="1"/>
  <c r="D32" i="10"/>
  <c r="G32" i="10" s="1"/>
  <c r="Q16" i="9"/>
  <c r="BR4" i="5"/>
  <c r="BS4" i="5" s="1"/>
  <c r="S16" i="9"/>
  <c r="S12" i="9"/>
  <c r="H16" i="9"/>
  <c r="H8" i="9" s="1"/>
  <c r="F16" i="9"/>
  <c r="Q12" i="9"/>
  <c r="C15" i="10"/>
  <c r="G15" i="10" s="1"/>
  <c r="F22" i="9"/>
  <c r="F18" i="9" s="1"/>
  <c r="C18" i="9"/>
  <c r="H22" i="9"/>
  <c r="H18" i="9" s="1"/>
  <c r="BT81" i="5"/>
  <c r="BT95" i="5" s="1"/>
  <c r="G21" i="9"/>
  <c r="E42" i="10"/>
  <c r="J5" i="10"/>
  <c r="J4" i="10" s="1"/>
  <c r="R9" i="9"/>
  <c r="Q34" i="9"/>
  <c r="L30" i="10"/>
  <c r="E30" i="10"/>
  <c r="D30" i="10" s="1"/>
  <c r="N8" i="9"/>
  <c r="N25" i="9" s="1"/>
  <c r="G9" i="9"/>
  <c r="I9" i="9" s="1"/>
  <c r="Q37" i="9"/>
  <c r="J29" i="10"/>
  <c r="J28" i="10" s="1"/>
  <c r="G15" i="9"/>
  <c r="C8" i="9"/>
  <c r="F12" i="9"/>
  <c r="G14" i="9"/>
  <c r="C29" i="10"/>
  <c r="C28" i="10" s="1"/>
  <c r="F40" i="9"/>
  <c r="J40" i="9" s="1"/>
  <c r="E35" i="10"/>
  <c r="D35" i="10" s="1"/>
  <c r="G35" i="10" s="1"/>
  <c r="F37" i="9"/>
  <c r="E47" i="10"/>
  <c r="E36" i="10"/>
  <c r="D36" i="10" s="1"/>
  <c r="G36" i="10" s="1"/>
  <c r="E37" i="10"/>
  <c r="D37" i="10" s="1"/>
  <c r="G37" i="10" s="1"/>
  <c r="F41" i="9"/>
  <c r="J41" i="9" s="1"/>
  <c r="D8" i="9"/>
  <c r="D25" i="9" s="1"/>
  <c r="F38" i="9"/>
  <c r="J38" i="9" s="1"/>
  <c r="F39" i="9"/>
  <c r="J39" i="9" s="1"/>
  <c r="I13" i="9"/>
  <c r="I10" i="9"/>
  <c r="I50" i="9"/>
  <c r="BS245" i="5" l="1"/>
  <c r="F49" i="9"/>
  <c r="J49" i="9" s="1"/>
  <c r="BT227" i="5"/>
  <c r="BT245" i="5" s="1"/>
  <c r="U34" i="9"/>
  <c r="E45" i="10"/>
  <c r="D45" i="10" s="1"/>
  <c r="G45" i="10" s="1"/>
  <c r="E33" i="10"/>
  <c r="D33" i="10" s="1"/>
  <c r="G33" i="10" s="1"/>
  <c r="H37" i="9"/>
  <c r="H33" i="9" s="1"/>
  <c r="H50" i="9" s="1"/>
  <c r="S37" i="9"/>
  <c r="S33" i="9" s="1"/>
  <c r="S50" i="9" s="1"/>
  <c r="I24" i="9"/>
  <c r="R24" i="9"/>
  <c r="T24" i="9" s="1"/>
  <c r="Q49" i="9"/>
  <c r="U49" i="9" s="1"/>
  <c r="L45" i="10"/>
  <c r="K45" i="10" s="1"/>
  <c r="N45" i="10" s="1"/>
  <c r="Q8" i="9"/>
  <c r="Q25" i="9" s="1"/>
  <c r="L33" i="10"/>
  <c r="K33" i="10" s="1"/>
  <c r="N33" i="10" s="1"/>
  <c r="BT4" i="5"/>
  <c r="G12" i="9"/>
  <c r="I12" i="9" s="1"/>
  <c r="S8" i="9"/>
  <c r="S25" i="9" s="1"/>
  <c r="R16" i="9"/>
  <c r="T16" i="9" s="1"/>
  <c r="L37" i="10"/>
  <c r="K37" i="10" s="1"/>
  <c r="N37" i="10" s="1"/>
  <c r="Q41" i="9"/>
  <c r="U41" i="9" s="1"/>
  <c r="C4" i="10"/>
  <c r="G4" i="10" s="1"/>
  <c r="R12" i="9"/>
  <c r="T12" i="9" s="1"/>
  <c r="G16" i="9"/>
  <c r="I16" i="9" s="1"/>
  <c r="C25" i="9"/>
  <c r="E43" i="10"/>
  <c r="D43" i="10" s="1"/>
  <c r="G43" i="10" s="1"/>
  <c r="H25" i="9"/>
  <c r="G22" i="9"/>
  <c r="I22" i="9" s="1"/>
  <c r="D42" i="10"/>
  <c r="I21" i="9"/>
  <c r="N5" i="10"/>
  <c r="K30" i="10"/>
  <c r="T9" i="9"/>
  <c r="M4" i="10"/>
  <c r="N4" i="10"/>
  <c r="E46" i="10"/>
  <c r="D47" i="10"/>
  <c r="D46" i="10" s="1"/>
  <c r="F4" i="10"/>
  <c r="F8" i="9"/>
  <c r="F25" i="9" s="1"/>
  <c r="B9" i="8"/>
  <c r="B8" i="8" s="1"/>
  <c r="B7" i="8" s="1"/>
  <c r="I15" i="9"/>
  <c r="I14" i="9"/>
  <c r="F33" i="9"/>
  <c r="E29" i="10" l="1"/>
  <c r="U37" i="9"/>
  <c r="J37" i="9"/>
  <c r="L29" i="10"/>
  <c r="L28" i="10" s="1"/>
  <c r="K29" i="10"/>
  <c r="K28" i="10" s="1"/>
  <c r="Q33" i="9"/>
  <c r="Q50" i="9" s="1"/>
  <c r="R8" i="9"/>
  <c r="R25" i="9" s="1"/>
  <c r="T8" i="9"/>
  <c r="T25" i="9" s="1"/>
  <c r="G8" i="9"/>
  <c r="E39" i="10"/>
  <c r="G18" i="9"/>
  <c r="I18" i="9"/>
  <c r="G42" i="10"/>
  <c r="D39" i="10"/>
  <c r="G39" i="10" s="1"/>
  <c r="D29" i="10"/>
  <c r="G29" i="10" s="1"/>
  <c r="I8" i="9"/>
  <c r="F50" i="9"/>
  <c r="J33" i="9"/>
  <c r="J50" i="9" s="1"/>
  <c r="E28" i="10" l="1"/>
  <c r="N29" i="10"/>
  <c r="U33" i="9"/>
  <c r="U50" i="9" s="1"/>
  <c r="U51" i="9" s="1"/>
  <c r="G25" i="9"/>
  <c r="I25" i="9"/>
  <c r="N28" i="10"/>
  <c r="M28" i="10"/>
  <c r="D28" i="10"/>
  <c r="G28" i="10" s="1"/>
  <c r="J51" i="9"/>
  <c r="F28" i="10" l="1"/>
</calcChain>
</file>

<file path=xl/comments1.xml><?xml version="1.0" encoding="utf-8"?>
<comments xmlns="http://schemas.openxmlformats.org/spreadsheetml/2006/main">
  <authors>
    <author>st3121</author>
    <author>st2045</author>
  </authors>
  <commentList>
    <comment ref="BM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当年度開始日の前日</t>
        </r>
      </text>
    </comment>
    <comment ref="O7" authorId="1" shapeId="0">
      <text>
        <r>
          <rPr>
            <sz val="9"/>
            <color indexed="81"/>
            <rFont val="ＭＳ Ｐゴシック"/>
            <family val="3"/>
            <charset val="128"/>
          </rPr>
          <t>除売却日を入力</t>
        </r>
      </text>
    </comment>
  </commentList>
</comments>
</file>

<file path=xl/comments2.xml><?xml version="1.0" encoding="utf-8"?>
<comments xmlns="http://schemas.openxmlformats.org/spreadsheetml/2006/main">
  <authors>
    <author>st2045</author>
  </authors>
  <commentLis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Ａ～Ｄは取得価額等
</t>
        </r>
      </text>
    </comment>
    <comment ref="Q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Ａ～Ｄは取得価額等
</t>
        </r>
      </text>
    </comment>
  </commentList>
</comments>
</file>

<file path=xl/comments3.xml><?xml version="1.0" encoding="utf-8"?>
<comments xmlns="http://schemas.openxmlformats.org/spreadsheetml/2006/main">
  <authors>
    <author>st2142</author>
  </authors>
  <commentList>
    <comment ref="B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国庫補助金、一般会計繰入金、受益者負担金、工事負担金、地方債、受贈財産、自己財源等？</t>
        </r>
      </text>
    </comment>
    <comment ref="B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時期、内容、費用等？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<sst xmlns="http://schemas.openxmlformats.org/spreadsheetml/2006/main" count="3774" uniqueCount="1207">
  <si>
    <t>建設課</t>
    <rPh sb="0" eb="2">
      <t>ケンセツ</t>
    </rPh>
    <rPh sb="2" eb="3">
      <t>カ</t>
    </rPh>
    <phoneticPr fontId="1"/>
  </si>
  <si>
    <t>法定台帳の番号とのリンク</t>
  </si>
  <si>
    <t>公有財産台帳の番号とのリンク</t>
  </si>
  <si>
    <t>減価償却費の累計額</t>
  </si>
  <si>
    <t>目的別の資産区分</t>
  </si>
  <si>
    <t>資産の稼働年数</t>
  </si>
  <si>
    <t>資産が土地の場合の地目</t>
  </si>
  <si>
    <t>資産が建物の場合の階数</t>
  </si>
  <si>
    <t>資産の数量（延べ床）面積</t>
    <phoneticPr fontId="1"/>
  </si>
  <si>
    <t>当該資産を除却した場合のフラグ</t>
  </si>
  <si>
    <t>売却可能資産の場合の売却可能額
（その他の資産の場合、任意記録可）</t>
    <phoneticPr fontId="1"/>
  </si>
  <si>
    <t>その他で管理すべき付加情報</t>
  </si>
  <si>
    <t>使用されている事業分類名</t>
  </si>
  <si>
    <t>取得時の予算科目名
（予算科目が複数に渡る場合もあるので、複数用意する）</t>
    <phoneticPr fontId="1"/>
  </si>
  <si>
    <t>資産の会計区分</t>
  </si>
  <si>
    <t>増減異動後簿価
（期末簿価）</t>
    <phoneticPr fontId="1"/>
  </si>
  <si>
    <t>評価等減額</t>
  </si>
  <si>
    <t>当年度の減価償却費相当額</t>
  </si>
  <si>
    <t>別科目から振替した減分の金額</t>
  </si>
  <si>
    <t>年度内調査により新たに判明した減分の金額</t>
  </si>
  <si>
    <t>その他無償で譲渡した減分の金額</t>
  </si>
  <si>
    <t>無償で所管換した減分の金額</t>
  </si>
  <si>
    <t>除売却した減分の金額</t>
  </si>
  <si>
    <t>異動により減額した金額
（24～30の合計）</t>
    <phoneticPr fontId="1"/>
  </si>
  <si>
    <t>再評価等を行った増分の金額</t>
  </si>
  <si>
    <t>別科目から振替した増分の金額</t>
  </si>
  <si>
    <t>年度内調査により新たに判明した増分の金額</t>
  </si>
  <si>
    <t>その他無償で取得した増分の金額</t>
  </si>
  <si>
    <t>無償で所管換した増分の金額</t>
  </si>
  <si>
    <t>有償で取得した増分の金額</t>
  </si>
  <si>
    <t>異動により増額した金額
（17～22の合計）</t>
    <phoneticPr fontId="1"/>
  </si>
  <si>
    <t>増減が異動した事由</t>
  </si>
  <si>
    <t>資産の増減を反映する前の簿価
（期首簿価）</t>
    <phoneticPr fontId="1"/>
  </si>
  <si>
    <t>前年度から資産が増減した場合の日付</t>
  </si>
  <si>
    <t>取得価額等</t>
  </si>
  <si>
    <t>供用開始した年月日</t>
  </si>
  <si>
    <t>適用する耐用年数の年数</t>
  </si>
  <si>
    <t>資産の名称</t>
  </si>
  <si>
    <t>資産の所在地</t>
  </si>
  <si>
    <t>同一の資産について計上を区分したい場合等の枝番</t>
  </si>
  <si>
    <t>資産の番号</t>
  </si>
  <si>
    <t>減価償却額</t>
  </si>
  <si>
    <t>振替・分割減額</t>
  </si>
  <si>
    <t>誤記載減少分</t>
  </si>
  <si>
    <t>その他無償譲渡分</t>
  </si>
  <si>
    <t>無償所管換減分</t>
  </si>
  <si>
    <t>除売却額</t>
  </si>
  <si>
    <t>評価等増額</t>
  </si>
  <si>
    <t>振替増額</t>
  </si>
  <si>
    <t>調査判明増分</t>
  </si>
  <si>
    <t>その他無償取得分</t>
  </si>
  <si>
    <t>無償所管換増分</t>
  </si>
  <si>
    <t>有償取得額</t>
  </si>
  <si>
    <t>ランニング
コスト</t>
    <phoneticPr fontId="1"/>
  </si>
  <si>
    <t>職員
人数</t>
    <phoneticPr fontId="1"/>
  </si>
  <si>
    <t>運営
時間</t>
    <phoneticPr fontId="1"/>
  </si>
  <si>
    <t>運営
方式</t>
    <phoneticPr fontId="1"/>
  </si>
  <si>
    <t>稼働率</t>
    <phoneticPr fontId="1"/>
  </si>
  <si>
    <t>利用者数（件数）</t>
    <phoneticPr fontId="1"/>
  </si>
  <si>
    <t>複合化状況</t>
    <phoneticPr fontId="1"/>
  </si>
  <si>
    <t>長寿命化履歴</t>
    <rPh sb="0" eb="1">
      <t>チョウ</t>
    </rPh>
    <rPh sb="1" eb="4">
      <t>ジュミョウカ</t>
    </rPh>
    <rPh sb="4" eb="6">
      <t>リレキ</t>
    </rPh>
    <phoneticPr fontId="1"/>
  </si>
  <si>
    <t>耐震化状況
(建物)</t>
    <phoneticPr fontId="1"/>
  </si>
  <si>
    <t>耐震診断状況
（建物）</t>
    <phoneticPr fontId="1"/>
  </si>
  <si>
    <t>取得財源
内訳</t>
    <phoneticPr fontId="1"/>
  </si>
  <si>
    <t>法定台帳
番号</t>
    <phoneticPr fontId="1"/>
  </si>
  <si>
    <t>公有財産
台帳番号</t>
    <phoneticPr fontId="1"/>
  </si>
  <si>
    <t>財産区分</t>
    <phoneticPr fontId="1"/>
  </si>
  <si>
    <t>減価償却
累計額</t>
    <phoneticPr fontId="1"/>
  </si>
  <si>
    <t>目的別
資産区分</t>
    <phoneticPr fontId="1"/>
  </si>
  <si>
    <t>稼働
年数</t>
    <phoneticPr fontId="1"/>
  </si>
  <si>
    <t>地目
（土地）</t>
    <phoneticPr fontId="1"/>
  </si>
  <si>
    <t>階数
(建物)</t>
    <phoneticPr fontId="1"/>
  </si>
  <si>
    <t>数量
(面積)</t>
    <phoneticPr fontId="1"/>
  </si>
  <si>
    <t>完全除却
済記号</t>
    <phoneticPr fontId="1"/>
  </si>
  <si>
    <t>時価等</t>
  </si>
  <si>
    <t>売却可能
区分</t>
    <phoneticPr fontId="1"/>
  </si>
  <si>
    <t>各種属性
情報</t>
    <phoneticPr fontId="1"/>
  </si>
  <si>
    <t>開始時
見積資産</t>
    <phoneticPr fontId="1"/>
  </si>
  <si>
    <t>事業分類</t>
    <phoneticPr fontId="1"/>
  </si>
  <si>
    <t>用途</t>
  </si>
  <si>
    <t>予算執行
科目</t>
    <phoneticPr fontId="1"/>
  </si>
  <si>
    <t>会計
区分</t>
    <phoneticPr fontId="1"/>
  </si>
  <si>
    <t>今回
減少
内訳</t>
  </si>
  <si>
    <t>今回減少額</t>
  </si>
  <si>
    <t>今回
増加
内訳</t>
  </si>
  <si>
    <t>今回増加額</t>
  </si>
  <si>
    <t>増減異動
事由</t>
    <phoneticPr fontId="1"/>
  </si>
  <si>
    <t>増減異動前
簿価</t>
    <phoneticPr fontId="1"/>
  </si>
  <si>
    <t>所有割合</t>
    <rPh sb="0" eb="2">
      <t>ショユウ</t>
    </rPh>
    <rPh sb="2" eb="4">
      <t>ワリアイ</t>
    </rPh>
    <phoneticPr fontId="1"/>
  </si>
  <si>
    <t>供用開始
年月日</t>
    <phoneticPr fontId="1"/>
  </si>
  <si>
    <t>取得
年月日</t>
    <phoneticPr fontId="1"/>
  </si>
  <si>
    <t>耐用
年数</t>
    <phoneticPr fontId="1"/>
  </si>
  <si>
    <t>耐用年数分類
(構造)</t>
    <phoneticPr fontId="1"/>
  </si>
  <si>
    <t>リース
区分</t>
    <phoneticPr fontId="1"/>
  </si>
  <si>
    <t>件名(施設名)</t>
  </si>
  <si>
    <t>勘定科目
(種目・種別)</t>
    <phoneticPr fontId="1"/>
  </si>
  <si>
    <t>所属(部局等)</t>
  </si>
  <si>
    <t>所在地</t>
  </si>
  <si>
    <t>枝番</t>
  </si>
  <si>
    <t>番号</t>
  </si>
  <si>
    <r>
      <t>②追加項目</t>
    </r>
    <r>
      <rPr>
        <sz val="9"/>
        <color theme="1"/>
        <rFont val="ＭＳ Ｐゴシック"/>
        <family val="3"/>
        <charset val="128"/>
        <scheme val="minor"/>
      </rPr>
      <t>（公共施設マネジメント等に活用
するための項目を追加）</t>
    </r>
    <rPh sb="1" eb="3">
      <t>ツイカ</t>
    </rPh>
    <rPh sb="3" eb="5">
      <t>コウモク</t>
    </rPh>
    <phoneticPr fontId="1"/>
  </si>
  <si>
    <r>
      <t>①基本項目</t>
    </r>
    <r>
      <rPr>
        <sz val="9"/>
        <color theme="1"/>
        <rFont val="ＭＳ Ｐゴシック"/>
        <family val="3"/>
        <charset val="128"/>
        <scheme val="minor"/>
      </rPr>
      <t>（新地方公会計モデルに項目を追加）</t>
    </r>
    <rPh sb="1" eb="3">
      <t>キホン</t>
    </rPh>
    <rPh sb="3" eb="5">
      <t>コウモク</t>
    </rPh>
    <phoneticPr fontId="1"/>
  </si>
  <si>
    <t>固定資産台帳の記載項目の例</t>
    <rPh sb="0" eb="2">
      <t>コテイ</t>
    </rPh>
    <rPh sb="2" eb="4">
      <t>シサン</t>
    </rPh>
    <rPh sb="4" eb="6">
      <t>ダイチョウ</t>
    </rPh>
    <rPh sb="7" eb="9">
      <t>キサイ</t>
    </rPh>
    <rPh sb="9" eb="11">
      <t>コウモク</t>
    </rPh>
    <rPh sb="12" eb="13">
      <t>レイ</t>
    </rPh>
    <phoneticPr fontId="1"/>
  </si>
  <si>
    <t>新地方公会計モデル</t>
    <rPh sb="0" eb="3">
      <t>シンチホウ</t>
    </rPh>
    <rPh sb="3" eb="6">
      <t>コウカイケイ</t>
    </rPh>
    <phoneticPr fontId="1"/>
  </si>
  <si>
    <r>
      <t xml:space="preserve">①基本項目
</t>
    </r>
    <r>
      <rPr>
        <sz val="8"/>
        <color theme="1"/>
        <rFont val="ＭＳ Ｐゴシック"/>
        <family val="3"/>
        <charset val="128"/>
        <scheme val="minor"/>
      </rPr>
      <t>（新地方公会計モデルに項目を追加）</t>
    </r>
    <rPh sb="1" eb="3">
      <t>キホン</t>
    </rPh>
    <rPh sb="3" eb="5">
      <t>コウモク</t>
    </rPh>
    <rPh sb="7" eb="10">
      <t>シンチホウ</t>
    </rPh>
    <rPh sb="10" eb="13">
      <t>コウカイケイ</t>
    </rPh>
    <rPh sb="17" eb="19">
      <t>コウモク</t>
    </rPh>
    <rPh sb="20" eb="22">
      <t>ツイカ</t>
    </rPh>
    <phoneticPr fontId="1"/>
  </si>
  <si>
    <t>項目の説明</t>
    <rPh sb="0" eb="2">
      <t>コウモク</t>
    </rPh>
    <rPh sb="3" eb="5">
      <t>セツメイ</t>
    </rPh>
    <phoneticPr fontId="1"/>
  </si>
  <si>
    <r>
      <t xml:space="preserve">②追加項目
</t>
    </r>
    <r>
      <rPr>
        <sz val="8"/>
        <color theme="1"/>
        <rFont val="ＭＳ Ｐゴシック"/>
        <family val="3"/>
        <charset val="128"/>
        <scheme val="minor"/>
      </rPr>
      <t>（公共施設マネジメント等に活用
するための項目を追加）</t>
    </r>
    <rPh sb="1" eb="3">
      <t>ツイカ</t>
    </rPh>
    <rPh sb="3" eb="5">
      <t>コウモク</t>
    </rPh>
    <rPh sb="7" eb="9">
      <t>コウキョウ</t>
    </rPh>
    <rPh sb="9" eb="11">
      <t>シセツ</t>
    </rPh>
    <rPh sb="17" eb="18">
      <t>トウ</t>
    </rPh>
    <rPh sb="19" eb="21">
      <t>カツヨウ</t>
    </rPh>
    <rPh sb="27" eb="29">
      <t>コウモク</t>
    </rPh>
    <rPh sb="30" eb="32">
      <t>ツイカ</t>
    </rPh>
    <phoneticPr fontId="1"/>
  </si>
  <si>
    <t>同一の資産について計上を区分したい場合等の枝番</t>
    <phoneticPr fontId="1"/>
  </si>
  <si>
    <t>資産の所在地</t>
    <phoneticPr fontId="1"/>
  </si>
  <si>
    <t>資産を管理している主たる管理部署</t>
    <phoneticPr fontId="1"/>
  </si>
  <si>
    <t>勘定科目(種目・種別)</t>
  </si>
  <si>
    <t>適用する勘定科目</t>
    <phoneticPr fontId="1"/>
  </si>
  <si>
    <t>資産の名称</t>
    <phoneticPr fontId="1"/>
  </si>
  <si>
    <t>リース区分</t>
  </si>
  <si>
    <t>所有物かリース資産であるかの区分</t>
    <phoneticPr fontId="1"/>
  </si>
  <si>
    <t>耐用年数分類(構造)</t>
  </si>
  <si>
    <t>適用する耐用年数の種類</t>
    <phoneticPr fontId="1"/>
  </si>
  <si>
    <t>耐用年数</t>
  </si>
  <si>
    <t>適用する耐用年数の年数</t>
    <phoneticPr fontId="1"/>
  </si>
  <si>
    <t>取得年月日</t>
  </si>
  <si>
    <t>取得した年月日</t>
    <phoneticPr fontId="1"/>
  </si>
  <si>
    <t>供用開始年月日</t>
  </si>
  <si>
    <t>供用開始した年月日</t>
    <phoneticPr fontId="1"/>
  </si>
  <si>
    <t>取得価額・取得価額相当額</t>
  </si>
  <si>
    <t>取得価額等</t>
    <rPh sb="4" eb="5">
      <t>トウ</t>
    </rPh>
    <phoneticPr fontId="1"/>
  </si>
  <si>
    <t>取得価額等</t>
    <phoneticPr fontId="1"/>
  </si>
  <si>
    <t>所有割合</t>
    <phoneticPr fontId="1"/>
  </si>
  <si>
    <t>当該資産について保有している所有権の割合</t>
    <phoneticPr fontId="1"/>
  </si>
  <si>
    <t>増減異動日付</t>
  </si>
  <si>
    <t>前年度から資産が増減した場合の日付</t>
    <phoneticPr fontId="1"/>
  </si>
  <si>
    <t>増減異動前簿価</t>
  </si>
  <si>
    <t>資産の増減を反映する前の簿価（期首簿価）</t>
    <phoneticPr fontId="1"/>
  </si>
  <si>
    <t>増減異動事由</t>
  </si>
  <si>
    <t>増減が異動した事由</t>
    <phoneticPr fontId="1"/>
  </si>
  <si>
    <t>異動により増額した金額（17～22の合計）</t>
    <phoneticPr fontId="1"/>
  </si>
  <si>
    <t>今回
増加
内訳</t>
    <rPh sb="0" eb="2">
      <t>コンカイ</t>
    </rPh>
    <rPh sb="3" eb="5">
      <t>ゾウカ</t>
    </rPh>
    <rPh sb="6" eb="8">
      <t>ウチワケ</t>
    </rPh>
    <phoneticPr fontId="1"/>
  </si>
  <si>
    <t>振替増額</t>
    <phoneticPr fontId="1"/>
  </si>
  <si>
    <t>異動により減額した金額（24～30の合計）</t>
  </si>
  <si>
    <t>今回
減少
内訳</t>
    <rPh sb="0" eb="2">
      <t>コンカイ</t>
    </rPh>
    <rPh sb="3" eb="5">
      <t>ゲンショウ</t>
    </rPh>
    <rPh sb="6" eb="8">
      <t>ウチワケ</t>
    </rPh>
    <phoneticPr fontId="1"/>
  </si>
  <si>
    <t>除却額</t>
  </si>
  <si>
    <t>増減異動後簿価</t>
  </si>
  <si>
    <t>増減異動後簿価（期末簿価）</t>
  </si>
  <si>
    <t>会計区分</t>
  </si>
  <si>
    <t>予算執行科目</t>
  </si>
  <si>
    <t>取得時の予算科目名（予算科目が複数に渡る場合もあるので、複数用意する）</t>
    <phoneticPr fontId="1"/>
  </si>
  <si>
    <t>用途</t>
    <phoneticPr fontId="1"/>
  </si>
  <si>
    <t>資産の用途</t>
  </si>
  <si>
    <t>事業分類</t>
  </si>
  <si>
    <t>開始時見積資産</t>
  </si>
  <si>
    <t>開始時の固定資産について、取得価額・取得価額相当額、取得年度が判明せず、直接開始簿価を評価した場合のフラグ</t>
    <phoneticPr fontId="1"/>
  </si>
  <si>
    <t>各種属性情報</t>
  </si>
  <si>
    <t>売却可能区分</t>
  </si>
  <si>
    <t>売却可能資産であるか否かの区分</t>
  </si>
  <si>
    <t>売却可能資産の場合の売却可能額（その他の資産の場合、任意記録可）</t>
    <phoneticPr fontId="1"/>
  </si>
  <si>
    <t>完全除却済記号</t>
    <phoneticPr fontId="1"/>
  </si>
  <si>
    <t>完全除却済記号</t>
  </si>
  <si>
    <t>資産の数量、（延べ床）面積</t>
  </si>
  <si>
    <t>階数(建物)</t>
  </si>
  <si>
    <t>地目（土地）</t>
  </si>
  <si>
    <t>稼働年数</t>
  </si>
  <si>
    <t>目的別資産区分</t>
  </si>
  <si>
    <t>減価償却累計額</t>
  </si>
  <si>
    <t>財産区分（行政財産・普通財産）</t>
  </si>
  <si>
    <t>公有財産台帳上の財産区分</t>
  </si>
  <si>
    <t>公有財産台帳番号</t>
  </si>
  <si>
    <t>法定台帳番号</t>
  </si>
  <si>
    <t>法定台帳の番号とのリンク</t>
    <phoneticPr fontId="1"/>
  </si>
  <si>
    <t>取得財源内訳</t>
  </si>
  <si>
    <t>耐震診断状況（建物）</t>
  </si>
  <si>
    <t>耐震化状況(建物)</t>
  </si>
  <si>
    <t>長寿命化履歴</t>
    <phoneticPr fontId="1"/>
  </si>
  <si>
    <t>複合化状況</t>
  </si>
  <si>
    <t>利用者数（件数）</t>
  </si>
  <si>
    <t>稼働率</t>
  </si>
  <si>
    <t>運営方式</t>
  </si>
  <si>
    <t>運営時間</t>
  </si>
  <si>
    <t>職員人数</t>
  </si>
  <si>
    <t>ランニングコスト</t>
  </si>
  <si>
    <t>数量(（延べ床）面積)</t>
    <phoneticPr fontId="1"/>
  </si>
  <si>
    <t>各種属性情報</t>
    <phoneticPr fontId="1"/>
  </si>
  <si>
    <t>増減異動日付</t>
    <phoneticPr fontId="1"/>
  </si>
  <si>
    <t>1 売却可能</t>
    <rPh sb="2" eb="4">
      <t>バイキャク</t>
    </rPh>
    <rPh sb="4" eb="6">
      <t>カノウ</t>
    </rPh>
    <phoneticPr fontId="1"/>
  </si>
  <si>
    <t>0：一括</t>
    <rPh sb="2" eb="4">
      <t>イッカツ</t>
    </rPh>
    <phoneticPr fontId="1"/>
  </si>
  <si>
    <t>1：リース</t>
    <phoneticPr fontId="1"/>
  </si>
  <si>
    <t>2：PFI</t>
    <phoneticPr fontId="1"/>
  </si>
  <si>
    <t>3：分割</t>
    <rPh sb="2" eb="4">
      <t>ブンカツ</t>
    </rPh>
    <phoneticPr fontId="1"/>
  </si>
  <si>
    <t>生活インフラ・国土保全</t>
    <rPh sb="0" eb="2">
      <t>セイカツ</t>
    </rPh>
    <rPh sb="7" eb="9">
      <t>コクド</t>
    </rPh>
    <rPh sb="9" eb="11">
      <t>ホゼン</t>
    </rPh>
    <phoneticPr fontId="1"/>
  </si>
  <si>
    <t>教育</t>
    <rPh sb="0" eb="2">
      <t>キョウイク</t>
    </rPh>
    <phoneticPr fontId="1"/>
  </si>
  <si>
    <t>福祉</t>
    <rPh sb="0" eb="2">
      <t>フクシ</t>
    </rPh>
    <phoneticPr fontId="1"/>
  </si>
  <si>
    <t>環境衛生</t>
    <rPh sb="0" eb="2">
      <t>カンキョウ</t>
    </rPh>
    <rPh sb="2" eb="4">
      <t>エイセイ</t>
    </rPh>
    <phoneticPr fontId="1"/>
  </si>
  <si>
    <t>産業振興</t>
    <rPh sb="0" eb="2">
      <t>サンギョウ</t>
    </rPh>
    <rPh sb="2" eb="4">
      <t>シンコウ</t>
    </rPh>
    <phoneticPr fontId="1"/>
  </si>
  <si>
    <t>消防</t>
    <rPh sb="0" eb="2">
      <t>ショウボウ</t>
    </rPh>
    <phoneticPr fontId="1"/>
  </si>
  <si>
    <t>総務</t>
    <rPh sb="0" eb="2">
      <t>ソウム</t>
    </rPh>
    <phoneticPr fontId="1"/>
  </si>
  <si>
    <t>1 庁舎</t>
  </si>
  <si>
    <t>1 庁舎</t>
    <phoneticPr fontId="1"/>
  </si>
  <si>
    <t>2 事務所</t>
    <phoneticPr fontId="1"/>
  </si>
  <si>
    <t>3 倉庫・物置</t>
    <phoneticPr fontId="1"/>
  </si>
  <si>
    <t>4 自転車置場・置場</t>
    <phoneticPr fontId="1"/>
  </si>
  <si>
    <t>5 書庫</t>
    <phoneticPr fontId="1"/>
  </si>
  <si>
    <t>6 車庫</t>
    <phoneticPr fontId="1"/>
  </si>
  <si>
    <t>7 食堂・調理室</t>
    <phoneticPr fontId="1"/>
  </si>
  <si>
    <t>8 陳列所・展示室</t>
    <phoneticPr fontId="1"/>
  </si>
  <si>
    <t>9 校舎・園舎</t>
    <phoneticPr fontId="1"/>
  </si>
  <si>
    <t>10 講堂</t>
    <phoneticPr fontId="1"/>
  </si>
  <si>
    <t>11 給食室</t>
    <phoneticPr fontId="1"/>
  </si>
  <si>
    <t>12 体育館</t>
    <phoneticPr fontId="1"/>
  </si>
  <si>
    <t>13 集会所・会議室</t>
    <phoneticPr fontId="1"/>
  </si>
  <si>
    <t>14 公民館</t>
    <phoneticPr fontId="1"/>
  </si>
  <si>
    <t>15 保健室・医務室・衛生室</t>
    <phoneticPr fontId="1"/>
  </si>
  <si>
    <t>16 脱衣室・更衣室</t>
    <phoneticPr fontId="1"/>
  </si>
  <si>
    <t>17 保育室・育児室</t>
    <phoneticPr fontId="1"/>
  </si>
  <si>
    <t>18 案内所</t>
    <phoneticPr fontId="1"/>
  </si>
  <si>
    <t>19 寮舎・宿舎</t>
    <phoneticPr fontId="1"/>
  </si>
  <si>
    <t>20 洗場・水飲場</t>
    <phoneticPr fontId="1"/>
  </si>
  <si>
    <t>21 浴場・風呂場</t>
    <phoneticPr fontId="1"/>
  </si>
  <si>
    <t>22 便所</t>
    <phoneticPr fontId="1"/>
  </si>
  <si>
    <t>23 教習所・養成所・研修所</t>
    <phoneticPr fontId="1"/>
  </si>
  <si>
    <t>24 温室</t>
    <phoneticPr fontId="1"/>
  </si>
  <si>
    <t>25 小屋・畜舎</t>
    <phoneticPr fontId="1"/>
  </si>
  <si>
    <t>26 火葬場</t>
    <phoneticPr fontId="1"/>
  </si>
  <si>
    <t>27 葬祭所・斎場</t>
    <phoneticPr fontId="1"/>
  </si>
  <si>
    <t>28 霊安室・死体安置室</t>
    <phoneticPr fontId="1"/>
  </si>
  <si>
    <t>29 焼却場</t>
    <phoneticPr fontId="1"/>
  </si>
  <si>
    <t>30 塵芥集積所</t>
    <phoneticPr fontId="1"/>
  </si>
  <si>
    <t>31 処理場・加工場</t>
    <phoneticPr fontId="1"/>
  </si>
  <si>
    <t>32 監視所・観察所</t>
    <phoneticPr fontId="1"/>
  </si>
  <si>
    <t>33 滅菌室</t>
    <phoneticPr fontId="1"/>
  </si>
  <si>
    <t>34 濾過室</t>
    <phoneticPr fontId="1"/>
  </si>
  <si>
    <t>35 計量器室</t>
    <phoneticPr fontId="1"/>
  </si>
  <si>
    <t>36 ポンプ室</t>
    <phoneticPr fontId="1"/>
  </si>
  <si>
    <t>37 ボイラー室</t>
    <phoneticPr fontId="1"/>
  </si>
  <si>
    <t>38 配電室・電気室</t>
    <phoneticPr fontId="1"/>
  </si>
  <si>
    <t>39 住宅</t>
    <phoneticPr fontId="1"/>
  </si>
  <si>
    <t>40 住宅付属建物</t>
    <phoneticPr fontId="1"/>
  </si>
  <si>
    <t>F：れんが造</t>
    <rPh sb="5" eb="6">
      <t>ツク</t>
    </rPh>
    <phoneticPr fontId="1"/>
  </si>
  <si>
    <t>G：ﾌﾟﾚｽﾄﾚｽｺﾝｸﾘｰﾄ</t>
    <phoneticPr fontId="1"/>
  </si>
  <si>
    <t>A：鉄骨鉄筋ｺﾝｸﾘｰﾄ</t>
    <rPh sb="2" eb="4">
      <t>テッコツ</t>
    </rPh>
    <rPh sb="4" eb="6">
      <t>テッキン</t>
    </rPh>
    <phoneticPr fontId="1"/>
  </si>
  <si>
    <t>B：鉄筋ｺﾝｸﾘｰﾄ</t>
    <rPh sb="2" eb="4">
      <t>テッキン</t>
    </rPh>
    <phoneticPr fontId="1"/>
  </si>
  <si>
    <t>C：鉄骨ｺﾝｸﾘｰﾄ</t>
    <rPh sb="2" eb="4">
      <t>テッコツ</t>
    </rPh>
    <phoneticPr fontId="1"/>
  </si>
  <si>
    <t>D：無筋ｺﾝｸﾘｰﾄ</t>
    <rPh sb="2" eb="4">
      <t>ムキン</t>
    </rPh>
    <phoneticPr fontId="1"/>
  </si>
  <si>
    <t>E：ｺﾝｸﾘｰﾄﾌﾞﾛｯｸ</t>
    <phoneticPr fontId="1"/>
  </si>
  <si>
    <t>H：ﾌﾟﾚｷｬｽﾄｺﾝｸﾘｰﾄ</t>
    <phoneticPr fontId="1"/>
  </si>
  <si>
    <t>I：土蔵造</t>
    <rPh sb="2" eb="3">
      <t>ド</t>
    </rPh>
    <rPh sb="3" eb="4">
      <t>グラ</t>
    </rPh>
    <rPh sb="4" eb="5">
      <t>ツク</t>
    </rPh>
    <phoneticPr fontId="1"/>
  </si>
  <si>
    <t>J：鉄骨造</t>
    <rPh sb="2" eb="4">
      <t>テッコツ</t>
    </rPh>
    <rPh sb="4" eb="5">
      <t>ツク</t>
    </rPh>
    <phoneticPr fontId="1"/>
  </si>
  <si>
    <t>K：軽量鉄骨造</t>
    <rPh sb="2" eb="4">
      <t>ケイリョウ</t>
    </rPh>
    <rPh sb="4" eb="6">
      <t>テッコツ</t>
    </rPh>
    <rPh sb="6" eb="7">
      <t>ツク</t>
    </rPh>
    <phoneticPr fontId="1"/>
  </si>
  <si>
    <t>L：木造</t>
    <rPh sb="2" eb="4">
      <t>モクゾウ</t>
    </rPh>
    <phoneticPr fontId="1"/>
  </si>
  <si>
    <t>その他</t>
  </si>
  <si>
    <t>1：田</t>
  </si>
  <si>
    <t>2：畑</t>
  </si>
  <si>
    <t>3：宅地</t>
  </si>
  <si>
    <t>4：池沼</t>
  </si>
  <si>
    <t>5：山林</t>
  </si>
  <si>
    <t>6：原野</t>
  </si>
  <si>
    <t>7：ゴルフ場等</t>
  </si>
  <si>
    <t>8：公園</t>
  </si>
  <si>
    <t>9：鉄軌道用地</t>
  </si>
  <si>
    <t>10：雑種地</t>
  </si>
  <si>
    <t>11：公衆用道路</t>
  </si>
  <si>
    <t>12：溜池</t>
  </si>
  <si>
    <t>13：保安林</t>
  </si>
  <si>
    <t>14：河川敷</t>
  </si>
  <si>
    <t>15：海没地</t>
  </si>
  <si>
    <t>16：学校用地</t>
  </si>
  <si>
    <t>17：墓地</t>
  </si>
  <si>
    <t>18：堤</t>
  </si>
  <si>
    <t>19：用悪水路</t>
  </si>
  <si>
    <t>20：井溝</t>
  </si>
  <si>
    <t>21：水道用地</t>
  </si>
  <si>
    <t>22：砂置場</t>
  </si>
  <si>
    <t>23：貯水池</t>
  </si>
  <si>
    <t>24：緑地</t>
  </si>
  <si>
    <t>25：その他</t>
  </si>
  <si>
    <t>事業用・土地</t>
    <rPh sb="0" eb="3">
      <t>ジギョウヨウ</t>
    </rPh>
    <rPh sb="4" eb="6">
      <t>トチ</t>
    </rPh>
    <phoneticPr fontId="1"/>
  </si>
  <si>
    <t>事業用・立木竹</t>
    <rPh sb="0" eb="3">
      <t>ジギョウヨウ</t>
    </rPh>
    <rPh sb="4" eb="6">
      <t>リュウボク</t>
    </rPh>
    <rPh sb="6" eb="7">
      <t>タケ</t>
    </rPh>
    <phoneticPr fontId="1"/>
  </si>
  <si>
    <t>事業用・建物</t>
    <rPh sb="0" eb="3">
      <t>ジギョウヨウ</t>
    </rPh>
    <rPh sb="4" eb="6">
      <t>タテモノ</t>
    </rPh>
    <phoneticPr fontId="1"/>
  </si>
  <si>
    <t>事業用・工作物</t>
    <rPh sb="0" eb="3">
      <t>ジギョウヨウ</t>
    </rPh>
    <rPh sb="4" eb="7">
      <t>コウサクブツ</t>
    </rPh>
    <phoneticPr fontId="1"/>
  </si>
  <si>
    <t>事業用・船舶</t>
    <rPh sb="0" eb="3">
      <t>ジギョウヨウ</t>
    </rPh>
    <rPh sb="4" eb="6">
      <t>センパク</t>
    </rPh>
    <phoneticPr fontId="1"/>
  </si>
  <si>
    <t>事業用・浮標等</t>
    <rPh sb="0" eb="3">
      <t>ジギョウヨウ</t>
    </rPh>
    <rPh sb="4" eb="6">
      <t>フヒョウ</t>
    </rPh>
    <rPh sb="6" eb="7">
      <t>トウ</t>
    </rPh>
    <phoneticPr fontId="1"/>
  </si>
  <si>
    <t>事業用・航空機</t>
    <rPh sb="0" eb="3">
      <t>ジギョウヨウ</t>
    </rPh>
    <rPh sb="4" eb="7">
      <t>コウクウキ</t>
    </rPh>
    <phoneticPr fontId="1"/>
  </si>
  <si>
    <t>事業用・その他</t>
    <rPh sb="0" eb="3">
      <t>ジギョウヨウ</t>
    </rPh>
    <rPh sb="6" eb="7">
      <t>タ</t>
    </rPh>
    <phoneticPr fontId="1"/>
  </si>
  <si>
    <t>事業用・建設仮勘定</t>
    <rPh sb="0" eb="3">
      <t>ジギョウヨウ</t>
    </rPh>
    <rPh sb="4" eb="6">
      <t>ケンセツ</t>
    </rPh>
    <rPh sb="6" eb="9">
      <t>カリカンジョウ</t>
    </rPh>
    <phoneticPr fontId="1"/>
  </si>
  <si>
    <t>インフラ・土地</t>
    <rPh sb="5" eb="7">
      <t>トチ</t>
    </rPh>
    <phoneticPr fontId="1"/>
  </si>
  <si>
    <t>インフラ・建物</t>
    <rPh sb="5" eb="7">
      <t>タテモノ</t>
    </rPh>
    <phoneticPr fontId="1"/>
  </si>
  <si>
    <t>インフラ・工作物</t>
    <rPh sb="5" eb="8">
      <t>コウサクブツ</t>
    </rPh>
    <phoneticPr fontId="1"/>
  </si>
  <si>
    <t>インフラ・その他</t>
    <rPh sb="7" eb="8">
      <t>タ</t>
    </rPh>
    <phoneticPr fontId="1"/>
  </si>
  <si>
    <t>インフラ・建設仮勘定</t>
    <rPh sb="5" eb="7">
      <t>ケンセツ</t>
    </rPh>
    <rPh sb="7" eb="10">
      <t>カリカンジョウ</t>
    </rPh>
    <phoneticPr fontId="1"/>
  </si>
  <si>
    <t>物品</t>
    <rPh sb="0" eb="2">
      <t>ブッピン</t>
    </rPh>
    <phoneticPr fontId="1"/>
  </si>
  <si>
    <t>無形・ソフトウェア</t>
    <rPh sb="0" eb="2">
      <t>ムケイ</t>
    </rPh>
    <phoneticPr fontId="1"/>
  </si>
  <si>
    <t>無形・その他</t>
    <rPh sb="0" eb="2">
      <t>ムケイ</t>
    </rPh>
    <rPh sb="5" eb="6">
      <t>タ</t>
    </rPh>
    <phoneticPr fontId="1"/>
  </si>
  <si>
    <t>まちづくり観光課</t>
    <rPh sb="5" eb="8">
      <t>カンコウカ</t>
    </rPh>
    <phoneticPr fontId="1"/>
  </si>
  <si>
    <t>財政課</t>
    <rPh sb="0" eb="2">
      <t>ザイセイ</t>
    </rPh>
    <rPh sb="2" eb="3">
      <t>カ</t>
    </rPh>
    <phoneticPr fontId="1"/>
  </si>
  <si>
    <t>保険医療課</t>
    <rPh sb="0" eb="2">
      <t>ホケン</t>
    </rPh>
    <rPh sb="2" eb="4">
      <t>イリョウ</t>
    </rPh>
    <rPh sb="4" eb="5">
      <t>カ</t>
    </rPh>
    <phoneticPr fontId="1"/>
  </si>
  <si>
    <t>都市整備課</t>
    <rPh sb="0" eb="2">
      <t>トシ</t>
    </rPh>
    <rPh sb="2" eb="5">
      <t>セイビカ</t>
    </rPh>
    <phoneticPr fontId="1"/>
  </si>
  <si>
    <t>消防総務課</t>
    <rPh sb="0" eb="2">
      <t>ショウボウ</t>
    </rPh>
    <rPh sb="2" eb="4">
      <t>ソウム</t>
    </rPh>
    <rPh sb="4" eb="5">
      <t>カ</t>
    </rPh>
    <phoneticPr fontId="1"/>
  </si>
  <si>
    <t>教育総務課</t>
    <rPh sb="0" eb="2">
      <t>キョウイク</t>
    </rPh>
    <rPh sb="2" eb="5">
      <t>ソウムカ</t>
    </rPh>
    <phoneticPr fontId="1"/>
  </si>
  <si>
    <t>水道課</t>
    <rPh sb="0" eb="2">
      <t>スイドウ</t>
    </rPh>
    <rPh sb="2" eb="3">
      <t>カ</t>
    </rPh>
    <phoneticPr fontId="1"/>
  </si>
  <si>
    <t>一般会計</t>
    <rPh sb="0" eb="2">
      <t>イッパン</t>
    </rPh>
    <rPh sb="2" eb="4">
      <t>カイケイ</t>
    </rPh>
    <phoneticPr fontId="1"/>
  </si>
  <si>
    <t>財産区分</t>
    <phoneticPr fontId="1"/>
  </si>
  <si>
    <t>任意項目</t>
    <rPh sb="0" eb="2">
      <t>ニンイ</t>
    </rPh>
    <rPh sb="2" eb="4">
      <t>コウモク</t>
    </rPh>
    <phoneticPr fontId="1"/>
  </si>
  <si>
    <t>開始時入力必須項目</t>
    <rPh sb="0" eb="2">
      <t>カイシ</t>
    </rPh>
    <rPh sb="2" eb="3">
      <t>ジ</t>
    </rPh>
    <rPh sb="3" eb="5">
      <t>ニュウリョク</t>
    </rPh>
    <rPh sb="5" eb="7">
      <t>ヒッス</t>
    </rPh>
    <rPh sb="7" eb="9">
      <t>コウモク</t>
    </rPh>
    <phoneticPr fontId="1"/>
  </si>
  <si>
    <t>開始時入力不要項目</t>
    <rPh sb="0" eb="2">
      <t>カイシ</t>
    </rPh>
    <rPh sb="2" eb="3">
      <t>ジ</t>
    </rPh>
    <rPh sb="3" eb="5">
      <t>ニュウリョク</t>
    </rPh>
    <rPh sb="5" eb="7">
      <t>フヨウ</t>
    </rPh>
    <rPh sb="7" eb="9">
      <t>コウモク</t>
    </rPh>
    <phoneticPr fontId="1"/>
  </si>
  <si>
    <r>
      <t>開始時の固定資産について、取得価額・取得価額相当額、取得年度が判明せず、直接開始簿価を評価した場合のフラグ</t>
    </r>
    <r>
      <rPr>
        <sz val="9"/>
        <color rgb="FF0070C0"/>
        <rFont val="ＭＳ Ｐゴシック"/>
        <family val="3"/>
        <charset val="128"/>
        <scheme val="minor"/>
      </rPr>
      <t>…1入力</t>
    </r>
    <rPh sb="55" eb="57">
      <t>ニュウリョク</t>
    </rPh>
    <phoneticPr fontId="1"/>
  </si>
  <si>
    <r>
      <t xml:space="preserve">当該資産について保有している所有権の割合
</t>
    </r>
    <r>
      <rPr>
        <sz val="9"/>
        <color rgb="FF0070C0"/>
        <rFont val="ＭＳ Ｐゴシック"/>
        <family val="3"/>
        <charset val="128"/>
        <scheme val="minor"/>
      </rPr>
      <t>（あればパーセンテージで入力）</t>
    </r>
    <rPh sb="0" eb="2">
      <t>トウガイ</t>
    </rPh>
    <rPh sb="2" eb="4">
      <t>シサン</t>
    </rPh>
    <rPh sb="8" eb="10">
      <t>ホユウ</t>
    </rPh>
    <rPh sb="14" eb="17">
      <t>ショユウケン</t>
    </rPh>
    <rPh sb="18" eb="20">
      <t>ワリアイ</t>
    </rPh>
    <rPh sb="33" eb="35">
      <t>ニュウリョク</t>
    </rPh>
    <phoneticPr fontId="1"/>
  </si>
  <si>
    <t>単位</t>
    <rPh sb="0" eb="2">
      <t>タンイ</t>
    </rPh>
    <phoneticPr fontId="1"/>
  </si>
  <si>
    <t>棟</t>
  </si>
  <si>
    <t>筆</t>
  </si>
  <si>
    <t>個</t>
  </si>
  <si>
    <t>台</t>
  </si>
  <si>
    <t>組</t>
  </si>
  <si>
    <t>セット</t>
  </si>
  <si>
    <t>式</t>
  </si>
  <si>
    <t>基</t>
  </si>
  <si>
    <t>機</t>
  </si>
  <si>
    <t>脚</t>
  </si>
  <si>
    <t>点</t>
  </si>
  <si>
    <t>冊</t>
  </si>
  <si>
    <t>枚</t>
  </si>
  <si>
    <t>件</t>
  </si>
  <si>
    <t>隻</t>
  </si>
  <si>
    <t>束</t>
  </si>
  <si>
    <t>本</t>
  </si>
  <si>
    <t>両</t>
  </si>
  <si>
    <t>回線</t>
  </si>
  <si>
    <t>区画</t>
  </si>
  <si>
    <t>口</t>
  </si>
  <si>
    <t>株</t>
  </si>
  <si>
    <t>箇所</t>
  </si>
  <si>
    <t>箱</t>
  </si>
  <si>
    <t>部</t>
  </si>
  <si>
    <t>橋</t>
  </si>
  <si>
    <t>ライセンス</t>
  </si>
  <si>
    <t>面</t>
  </si>
  <si>
    <t>体</t>
  </si>
  <si>
    <t>匹</t>
  </si>
  <si>
    <t>頭</t>
  </si>
  <si>
    <t>リットル</t>
  </si>
  <si>
    <t>キロリットル</t>
  </si>
  <si>
    <t>㎡</t>
  </si>
  <si>
    <t>㎡</t>
    <phoneticPr fontId="1"/>
  </si>
  <si>
    <t>m</t>
    <phoneticPr fontId="1"/>
  </si>
  <si>
    <t>km</t>
    <phoneticPr fontId="1"/>
  </si>
  <si>
    <t>㎥</t>
    <phoneticPr fontId="1"/>
  </si>
  <si>
    <t>ha</t>
    <phoneticPr fontId="1"/>
  </si>
  <si>
    <t>g</t>
    <phoneticPr fontId="1"/>
  </si>
  <si>
    <t>kg</t>
    <phoneticPr fontId="1"/>
  </si>
  <si>
    <r>
      <t>資産が</t>
    </r>
    <r>
      <rPr>
        <sz val="9"/>
        <color rgb="FFFF0000"/>
        <rFont val="ＭＳ Ｐゴシック"/>
        <family val="3"/>
        <charset val="128"/>
        <scheme val="minor"/>
      </rPr>
      <t>建物の場合</t>
    </r>
    <r>
      <rPr>
        <sz val="9"/>
        <color theme="1"/>
        <rFont val="ＭＳ Ｐゴシック"/>
        <family val="3"/>
        <charset val="128"/>
        <scheme val="minor"/>
      </rPr>
      <t>の階数</t>
    </r>
    <phoneticPr fontId="1"/>
  </si>
  <si>
    <t>増減異動
年月日</t>
    <phoneticPr fontId="1"/>
  </si>
  <si>
    <t>100101-1</t>
  </si>
  <si>
    <t>100101-2</t>
  </si>
  <si>
    <t>100101-3</t>
  </si>
  <si>
    <t>100101-4</t>
  </si>
  <si>
    <t>○○町2丁目22</t>
    <rPh sb="2" eb="3">
      <t>チョウ</t>
    </rPh>
    <rPh sb="4" eb="6">
      <t>チョウメ</t>
    </rPh>
    <phoneticPr fontId="1"/>
  </si>
  <si>
    <t>庁舎</t>
    <rPh sb="0" eb="2">
      <t>チョウシャ</t>
    </rPh>
    <phoneticPr fontId="1"/>
  </si>
  <si>
    <t>取得した年月日(土地で不明の場合は一律2014/3/31）</t>
    <rPh sb="8" eb="10">
      <t>トチ</t>
    </rPh>
    <rPh sb="11" eb="13">
      <t>フメイ</t>
    </rPh>
    <rPh sb="14" eb="16">
      <t>バアイ</t>
    </rPh>
    <rPh sb="17" eb="19">
      <t>イチリツ</t>
    </rPh>
    <phoneticPr fontId="1"/>
  </si>
  <si>
    <t>開始時
見積資産</t>
  </si>
  <si>
    <t>普通財産</t>
    <rPh sb="0" eb="2">
      <t>フツウ</t>
    </rPh>
    <rPh sb="2" eb="4">
      <t>ザイサン</t>
    </rPh>
    <phoneticPr fontId="1"/>
  </si>
  <si>
    <t>行政財産</t>
    <rPh sb="0" eb="2">
      <t>ギョウセイ</t>
    </rPh>
    <rPh sb="2" eb="4">
      <t>ザイサン</t>
    </rPh>
    <phoneticPr fontId="1"/>
  </si>
  <si>
    <t>建物100101-1</t>
  </si>
  <si>
    <t>建物100101-2</t>
  </si>
  <si>
    <t>建物100101-3</t>
  </si>
  <si>
    <t>建物100101-4</t>
  </si>
  <si>
    <t>建物100101-5</t>
  </si>
  <si>
    <t>建物100101-6</t>
  </si>
  <si>
    <t>本庁舎</t>
    <phoneticPr fontId="1"/>
  </si>
  <si>
    <t>第二庁舎</t>
    <phoneticPr fontId="1"/>
  </si>
  <si>
    <t>市役所 南側車庫</t>
    <phoneticPr fontId="1"/>
  </si>
  <si>
    <t>市役所 南側軽車庫</t>
    <phoneticPr fontId="1"/>
  </si>
  <si>
    <t>市役所 身障者用便所</t>
    <phoneticPr fontId="1"/>
  </si>
  <si>
    <t>市役所 自転車置場</t>
    <phoneticPr fontId="1"/>
  </si>
  <si>
    <t>100101-5</t>
  </si>
  <si>
    <t>100101-6</t>
  </si>
  <si>
    <t>6 車庫</t>
  </si>
  <si>
    <t>22 便所</t>
  </si>
  <si>
    <t>4 自転車置場・置場</t>
  </si>
  <si>
    <t>プール-1</t>
  </si>
  <si>
    <t>プール-2</t>
  </si>
  <si>
    <t>プール-3</t>
  </si>
  <si>
    <t>プール（○○小学校）</t>
    <phoneticPr fontId="1"/>
  </si>
  <si>
    <t>○○乙３８６</t>
    <phoneticPr fontId="1"/>
  </si>
  <si>
    <t>○○６２５</t>
    <phoneticPr fontId="1"/>
  </si>
  <si>
    <t>○○６４４</t>
    <phoneticPr fontId="1"/>
  </si>
  <si>
    <t>100-22</t>
  </si>
  <si>
    <t>100-23</t>
  </si>
  <si>
    <t>スズキアルト</t>
    <phoneticPr fontId="1"/>
  </si>
  <si>
    <t>トヨタカローラ</t>
    <phoneticPr fontId="1"/>
  </si>
  <si>
    <t>市道-1</t>
    <rPh sb="0" eb="2">
      <t>シドウ</t>
    </rPh>
    <phoneticPr fontId="1"/>
  </si>
  <si>
    <t>市道-2</t>
    <rPh sb="0" eb="2">
      <t>シドウ</t>
    </rPh>
    <phoneticPr fontId="1"/>
  </si>
  <si>
    <t>市道-3</t>
    <rPh sb="0" eb="2">
      <t>シドウ</t>
    </rPh>
    <phoneticPr fontId="1"/>
  </si>
  <si>
    <t>市道101号線</t>
    <rPh sb="0" eb="2">
      <t>シドウ</t>
    </rPh>
    <rPh sb="5" eb="7">
      <t>ゴウセン</t>
    </rPh>
    <phoneticPr fontId="1"/>
  </si>
  <si>
    <t>市道102号線</t>
    <rPh sb="0" eb="2">
      <t>シドウ</t>
    </rPh>
    <rPh sb="5" eb="7">
      <t>ゴウセン</t>
    </rPh>
    <phoneticPr fontId="1"/>
  </si>
  <si>
    <t>市道103号線</t>
    <rPh sb="0" eb="2">
      <t>シドウ</t>
    </rPh>
    <rPh sb="5" eb="7">
      <t>ゴウセン</t>
    </rPh>
    <phoneticPr fontId="1"/>
  </si>
  <si>
    <t>○○～○○</t>
    <phoneticPr fontId="1"/>
  </si>
  <si>
    <t>m</t>
  </si>
  <si>
    <t>橋梁-1</t>
  </si>
  <si>
    <t>橋梁-2</t>
  </si>
  <si>
    <t>○○</t>
    <phoneticPr fontId="1"/>
  </si>
  <si>
    <t>●●橋</t>
    <rPh sb="2" eb="3">
      <t>バシ</t>
    </rPh>
    <phoneticPr fontId="1"/>
  </si>
  <si>
    <t>公園-1</t>
    <rPh sb="0" eb="2">
      <t>コウエン</t>
    </rPh>
    <phoneticPr fontId="1"/>
  </si>
  <si>
    <t>公園-2</t>
    <rPh sb="0" eb="2">
      <t>コウエン</t>
    </rPh>
    <phoneticPr fontId="1"/>
  </si>
  <si>
    <t>公園-3</t>
    <rPh sb="0" eb="2">
      <t>コウエン</t>
    </rPh>
    <phoneticPr fontId="1"/>
  </si>
  <si>
    <t>○○257</t>
    <phoneticPr fontId="1"/>
  </si>
  <si>
    <t>○○395</t>
    <phoneticPr fontId="1"/>
  </si>
  <si>
    <t>○○2</t>
    <phoneticPr fontId="1"/>
  </si>
  <si>
    <t>○○公園</t>
    <rPh sb="2" eb="4">
      <t>コウエン</t>
    </rPh>
    <phoneticPr fontId="1"/>
  </si>
  <si>
    <t>下水道管路-H10-1</t>
    <rPh sb="0" eb="3">
      <t>ゲスイドウ</t>
    </rPh>
    <rPh sb="3" eb="5">
      <t>カンロ</t>
    </rPh>
    <phoneticPr fontId="1"/>
  </si>
  <si>
    <t>下水道管路-H10-2</t>
    <rPh sb="0" eb="3">
      <t>ゲスイドウ</t>
    </rPh>
    <rPh sb="3" eb="5">
      <t>カンロ</t>
    </rPh>
    <phoneticPr fontId="1"/>
  </si>
  <si>
    <t>下水道管路（内径250㎜以上）</t>
  </si>
  <si>
    <t>下水道管路（内径200㎜以下）</t>
  </si>
  <si>
    <t>第●分区</t>
    <rPh sb="0" eb="1">
      <t>ダイ</t>
    </rPh>
    <rPh sb="2" eb="4">
      <t>ブンク</t>
    </rPh>
    <phoneticPr fontId="1"/>
  </si>
  <si>
    <t>防火水槽-1</t>
  </si>
  <si>
    <t>防火水槽-2</t>
  </si>
  <si>
    <t>防火水槽（40立米）</t>
  </si>
  <si>
    <t>防火水槽（20立米）</t>
  </si>
  <si>
    <t>○○30</t>
    <phoneticPr fontId="1"/>
  </si>
  <si>
    <t>○○2-102</t>
    <phoneticPr fontId="1"/>
  </si>
  <si>
    <t>公園遊具-1</t>
    <rPh sb="0" eb="2">
      <t>コウエン</t>
    </rPh>
    <rPh sb="2" eb="4">
      <t>ユウグ</t>
    </rPh>
    <phoneticPr fontId="1"/>
  </si>
  <si>
    <t>○○公園プレイポートワンダー</t>
    <rPh sb="2" eb="4">
      <t>コウエン</t>
    </rPh>
    <phoneticPr fontId="1"/>
  </si>
  <si>
    <t>○○公園四阿</t>
    <rPh sb="2" eb="4">
      <t>コウエン</t>
    </rPh>
    <rPh sb="4" eb="6">
      <t>アズマヤ</t>
    </rPh>
    <phoneticPr fontId="1"/>
  </si>
  <si>
    <t>公園-2-1</t>
    <rPh sb="0" eb="2">
      <t>コウエン</t>
    </rPh>
    <phoneticPr fontId="1"/>
  </si>
  <si>
    <t>資産の番号</t>
    <phoneticPr fontId="1"/>
  </si>
  <si>
    <r>
      <t xml:space="preserve">資産を管理している主たる管理部署
</t>
    </r>
    <r>
      <rPr>
        <sz val="9"/>
        <color rgb="FF0070C0"/>
        <rFont val="ＭＳ Ｐゴシック"/>
        <family val="3"/>
        <charset val="128"/>
        <scheme val="minor"/>
      </rPr>
      <t>(ドロップダウンリストから選択)</t>
    </r>
    <rPh sb="30" eb="32">
      <t>センタク</t>
    </rPh>
    <phoneticPr fontId="1"/>
  </si>
  <si>
    <r>
      <t xml:space="preserve">適用する勘定科目
</t>
    </r>
    <r>
      <rPr>
        <sz val="9"/>
        <color rgb="FF0070C0"/>
        <rFont val="ＭＳ Ｐゴシック"/>
        <family val="3"/>
        <charset val="128"/>
        <scheme val="minor"/>
      </rPr>
      <t>(ドロップダウンリストから選択)</t>
    </r>
    <phoneticPr fontId="1"/>
  </si>
  <si>
    <r>
      <t xml:space="preserve">所有物かリース資産であるかの区分
</t>
    </r>
    <r>
      <rPr>
        <sz val="9"/>
        <color rgb="FF0070C0"/>
        <rFont val="ＭＳ Ｐゴシック"/>
        <family val="3"/>
        <charset val="128"/>
        <scheme val="minor"/>
      </rPr>
      <t>（0：一括、1：リース、
2：ＰＦＩ、3：分割　ドロップダウンリストから選択）</t>
    </r>
    <phoneticPr fontId="1"/>
  </si>
  <si>
    <r>
      <t xml:space="preserve">適用する耐用年数の種類　
</t>
    </r>
    <r>
      <rPr>
        <sz val="9"/>
        <color rgb="FFFF0000"/>
        <rFont val="ＭＳ Ｐゴシック"/>
        <family val="3"/>
        <charset val="128"/>
        <scheme val="minor"/>
      </rPr>
      <t>※建物の場合入力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9"/>
        <color rgb="FF0070C0"/>
        <rFont val="ＭＳ Ｐゴシック"/>
        <family val="3"/>
        <charset val="128"/>
        <scheme val="minor"/>
      </rPr>
      <t>（コード表：A～Ｌ　ドロップダウンリストから選択）</t>
    </r>
    <rPh sb="26" eb="27">
      <t>ヒョウ</t>
    </rPh>
    <phoneticPr fontId="1"/>
  </si>
  <si>
    <r>
      <t>資産の会計区分</t>
    </r>
    <r>
      <rPr>
        <sz val="9"/>
        <color rgb="FF0070C0"/>
        <rFont val="ＭＳ Ｐゴシック"/>
        <family val="3"/>
        <charset val="128"/>
        <scheme val="minor"/>
      </rPr>
      <t>(ドロップダウンリストから選択)</t>
    </r>
    <phoneticPr fontId="1"/>
  </si>
  <si>
    <r>
      <t>資産の用途　</t>
    </r>
    <r>
      <rPr>
        <sz val="9"/>
        <color rgb="FFFF0000"/>
        <rFont val="ＭＳ Ｐゴシック"/>
        <family val="3"/>
        <charset val="128"/>
        <scheme val="minor"/>
      </rPr>
      <t>※建物の場合入力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9"/>
        <color rgb="FF0070C0"/>
        <rFont val="ＭＳ Ｐゴシック"/>
        <family val="3"/>
        <charset val="128"/>
        <scheme val="minor"/>
      </rPr>
      <t>（ドロップダウンリストから選択）</t>
    </r>
    <rPh sb="7" eb="9">
      <t>タテモノ</t>
    </rPh>
    <rPh sb="10" eb="12">
      <t>バアイ</t>
    </rPh>
    <rPh sb="12" eb="14">
      <t>ニュウリョク</t>
    </rPh>
    <phoneticPr fontId="1"/>
  </si>
  <si>
    <r>
      <t xml:space="preserve">売却可能資産であるか否かの区分
</t>
    </r>
    <r>
      <rPr>
        <sz val="9"/>
        <color rgb="FF0070C0"/>
        <rFont val="ＭＳ Ｐゴシック"/>
        <family val="3"/>
        <charset val="128"/>
        <scheme val="minor"/>
      </rPr>
      <t>（1：売却可能資産　ドロップダウンリストから選択）</t>
    </r>
    <rPh sb="19" eb="21">
      <t>バイキャク</t>
    </rPh>
    <rPh sb="21" eb="23">
      <t>カノウ</t>
    </rPh>
    <rPh sb="23" eb="25">
      <t>シサン</t>
    </rPh>
    <phoneticPr fontId="1"/>
  </si>
  <si>
    <r>
      <t>資産の単位</t>
    </r>
    <r>
      <rPr>
        <sz val="9"/>
        <color rgb="FF0070C0"/>
        <rFont val="ＭＳ Ｐゴシック"/>
        <family val="3"/>
        <charset val="128"/>
        <scheme val="minor"/>
      </rPr>
      <t>（ドロップダウンリストから選択）</t>
    </r>
    <rPh sb="0" eb="2">
      <t>シサン</t>
    </rPh>
    <rPh sb="3" eb="5">
      <t>タンイ</t>
    </rPh>
    <phoneticPr fontId="1"/>
  </si>
  <si>
    <r>
      <t>資産が</t>
    </r>
    <r>
      <rPr>
        <sz val="9"/>
        <color rgb="FFFF0000"/>
        <rFont val="ＭＳ Ｐゴシック"/>
        <family val="3"/>
        <charset val="128"/>
        <scheme val="minor"/>
      </rPr>
      <t>土地の場合</t>
    </r>
    <r>
      <rPr>
        <sz val="9"/>
        <color theme="1"/>
        <rFont val="ＭＳ Ｐゴシック"/>
        <family val="3"/>
        <charset val="128"/>
        <scheme val="minor"/>
      </rPr>
      <t xml:space="preserve">の地目
</t>
    </r>
    <r>
      <rPr>
        <sz val="9"/>
        <color rgb="FF0070C0"/>
        <rFont val="ＭＳ Ｐゴシック"/>
        <family val="3"/>
        <charset val="128"/>
        <scheme val="minor"/>
      </rPr>
      <t>(ドロップダウンリストから選択)</t>
    </r>
    <phoneticPr fontId="1"/>
  </si>
  <si>
    <r>
      <t xml:space="preserve">目的別の資産区分
</t>
    </r>
    <r>
      <rPr>
        <sz val="9"/>
        <color rgb="FF0070C0"/>
        <rFont val="ＭＳ Ｐゴシック"/>
        <family val="3"/>
        <charset val="128"/>
        <scheme val="minor"/>
      </rPr>
      <t>（ドロップダウンリストから選択）</t>
    </r>
    <phoneticPr fontId="1"/>
  </si>
  <si>
    <r>
      <t>公有財産台帳上の財産区分
(行政・普通）</t>
    </r>
    <r>
      <rPr>
        <sz val="9"/>
        <color rgb="FF0070C0"/>
        <rFont val="ＭＳ Ｐゴシック"/>
        <family val="3"/>
        <charset val="128"/>
        <scheme val="minor"/>
      </rPr>
      <t>（ドロップダウンリストから選択）</t>
    </r>
    <rPh sb="14" eb="16">
      <t>ギョウセイ</t>
    </rPh>
    <rPh sb="17" eb="19">
      <t>フツウ</t>
    </rPh>
    <phoneticPr fontId="1"/>
  </si>
  <si>
    <t>定額法償却率</t>
    <rPh sb="0" eb="2">
      <t>テイガク</t>
    </rPh>
    <rPh sb="2" eb="3">
      <t>ホウ</t>
    </rPh>
    <rPh sb="3" eb="5">
      <t>ショウキャク</t>
    </rPh>
    <rPh sb="5" eb="6">
      <t>リツ</t>
    </rPh>
    <phoneticPr fontId="1"/>
  </si>
  <si>
    <t>耐用年数</t>
    <rPh sb="0" eb="2">
      <t>タイヨウ</t>
    </rPh>
    <rPh sb="2" eb="4">
      <t>ネンスウ</t>
    </rPh>
    <phoneticPr fontId="1"/>
  </si>
  <si>
    <t>償却率</t>
    <rPh sb="0" eb="2">
      <t>ショウキャク</t>
    </rPh>
    <rPh sb="2" eb="3">
      <t>リツ</t>
    </rPh>
    <phoneticPr fontId="1"/>
  </si>
  <si>
    <t>経過年数</t>
    <rPh sb="0" eb="2">
      <t>ケイカ</t>
    </rPh>
    <rPh sb="2" eb="4">
      <t>ネンスウ</t>
    </rPh>
    <phoneticPr fontId="1"/>
  </si>
  <si>
    <t>減価償却累計額（仮計算）</t>
    <rPh sb="0" eb="2">
      <t>ゲンカ</t>
    </rPh>
    <rPh sb="2" eb="4">
      <t>ショウキャク</t>
    </rPh>
    <rPh sb="4" eb="7">
      <t>ルイケイガク</t>
    </rPh>
    <rPh sb="8" eb="9">
      <t>カリ</t>
    </rPh>
    <rPh sb="9" eb="11">
      <t>ケイサン</t>
    </rPh>
    <phoneticPr fontId="1"/>
  </si>
  <si>
    <t>前年度末簿価</t>
    <rPh sb="0" eb="3">
      <t>ゼンネンド</t>
    </rPh>
    <rPh sb="3" eb="4">
      <t>マツ</t>
    </rPh>
    <rPh sb="4" eb="6">
      <t>ボカ</t>
    </rPh>
    <phoneticPr fontId="1"/>
  </si>
  <si>
    <t>当期増減額</t>
    <rPh sb="0" eb="2">
      <t>トウキ</t>
    </rPh>
    <rPh sb="2" eb="5">
      <t>ゾウゲンガク</t>
    </rPh>
    <phoneticPr fontId="1"/>
  </si>
  <si>
    <t>当期減価償却額</t>
    <rPh sb="0" eb="2">
      <t>トウキ</t>
    </rPh>
    <rPh sb="2" eb="4">
      <t>ゲンカ</t>
    </rPh>
    <rPh sb="4" eb="7">
      <t>ショウキャクガク</t>
    </rPh>
    <phoneticPr fontId="1"/>
  </si>
  <si>
    <t>当期末簿価</t>
    <rPh sb="0" eb="2">
      <t>トウキ</t>
    </rPh>
    <rPh sb="2" eb="3">
      <t>マツ</t>
    </rPh>
    <rPh sb="3" eb="5">
      <t>ボカ</t>
    </rPh>
    <phoneticPr fontId="1"/>
  </si>
  <si>
    <t>前期末減価償却累計額</t>
    <rPh sb="0" eb="3">
      <t>ゼンキマツ</t>
    </rPh>
    <rPh sb="3" eb="5">
      <t>ゲンカ</t>
    </rPh>
    <rPh sb="5" eb="7">
      <t>ショウキャク</t>
    </rPh>
    <rPh sb="7" eb="10">
      <t>ルイケイガク</t>
    </rPh>
    <phoneticPr fontId="1"/>
  </si>
  <si>
    <t>基準日</t>
    <rPh sb="0" eb="2">
      <t>キジュン</t>
    </rPh>
    <rPh sb="2" eb="3">
      <t>ビ</t>
    </rPh>
    <phoneticPr fontId="1"/>
  </si>
  <si>
    <t>【様式第1号】</t>
    <rPh sb="1" eb="3">
      <t>ヨウシキ</t>
    </rPh>
    <rPh sb="3" eb="4">
      <t>ダイ</t>
    </rPh>
    <rPh sb="5" eb="6">
      <t>ゴウ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</si>
  <si>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</si>
  <si>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</si>
  <si>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【資産の部】</t>
    <rPh sb="1" eb="3">
      <t>シサン</t>
    </rPh>
    <rPh sb="4" eb="5">
      <t>ブ</t>
    </rPh>
    <phoneticPr fontId="1"/>
  </si>
  <si>
    <t>【負債の部】</t>
    <rPh sb="1" eb="3">
      <t>フサイ</t>
    </rPh>
    <rPh sb="4" eb="5">
      <t>ブ</t>
    </rPh>
    <phoneticPr fontId="1"/>
  </si>
  <si>
    <t>固定資産</t>
    <rPh sb="0" eb="2">
      <t>コテイ</t>
    </rPh>
    <rPh sb="2" eb="4">
      <t>シサン</t>
    </rPh>
    <phoneticPr fontId="1"/>
  </si>
  <si>
    <t>固定負債</t>
    <rPh sb="0" eb="2">
      <t>コテイ</t>
    </rPh>
    <rPh sb="2" eb="4">
      <t>フサイ</t>
    </rPh>
    <phoneticPr fontId="1"/>
  </si>
  <si>
    <t>有形固定資産</t>
    <phoneticPr fontId="1"/>
  </si>
  <si>
    <t>地方債</t>
    <rPh sb="0" eb="2">
      <t>チホウ</t>
    </rPh>
    <rPh sb="2" eb="3">
      <t>サイ</t>
    </rPh>
    <phoneticPr fontId="1"/>
  </si>
  <si>
    <t>事業用資産</t>
    <rPh sb="0" eb="3">
      <t>ジギョウヨウ</t>
    </rPh>
    <rPh sb="3" eb="5">
      <t>シサン</t>
    </rPh>
    <phoneticPr fontId="1"/>
  </si>
  <si>
    <t>長期未払金</t>
    <rPh sb="0" eb="2">
      <t>チョウキ</t>
    </rPh>
    <rPh sb="2" eb="4">
      <t>ミハライ</t>
    </rPh>
    <rPh sb="4" eb="5">
      <t>キン</t>
    </rPh>
    <phoneticPr fontId="1"/>
  </si>
  <si>
    <t>土地</t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</si>
  <si>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</si>
  <si>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立木竹</t>
    <phoneticPr fontId="1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</si>
  <si>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1"/>
  </si>
  <si>
    <t>建物</t>
    <phoneticPr fontId="1"/>
  </si>
  <si>
    <t>その他</t>
    <rPh sb="2" eb="3">
      <t>タ</t>
    </rPh>
    <phoneticPr fontId="1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</si>
  <si>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1"/>
  </si>
  <si>
    <t>流動負債</t>
    <rPh sb="0" eb="2">
      <t>リュウドウ</t>
    </rPh>
    <rPh sb="2" eb="4">
      <t>フサイ</t>
    </rPh>
    <phoneticPr fontId="1"/>
  </si>
  <si>
    <t>工作物</t>
    <phoneticPr fontId="1"/>
  </si>
  <si>
    <t>1年内償還予定地方債</t>
    <rPh sb="1" eb="2">
      <t>ネン</t>
    </rPh>
    <rPh sb="2" eb="3">
      <t>ナイ</t>
    </rPh>
    <rPh sb="3" eb="5">
      <t>ショウカン</t>
    </rPh>
    <rPh sb="5" eb="7">
      <t>ヨテイ</t>
    </rPh>
    <rPh sb="7" eb="9">
      <t>チホウ</t>
    </rPh>
    <rPh sb="9" eb="10">
      <t>サイ</t>
    </rPh>
    <phoneticPr fontId="1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</si>
  <si>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1"/>
  </si>
  <si>
    <t>未払金</t>
    <rPh sb="0" eb="2">
      <t>ミハライ</t>
    </rPh>
    <rPh sb="2" eb="3">
      <t>キン</t>
    </rPh>
    <phoneticPr fontId="1"/>
  </si>
  <si>
    <t>船舶</t>
    <rPh sb="0" eb="2">
      <t>センパク</t>
    </rPh>
    <phoneticPr fontId="1"/>
  </si>
  <si>
    <t>未払費用</t>
    <rPh sb="0" eb="2">
      <t>ミハライ</t>
    </rPh>
    <rPh sb="2" eb="4">
      <t>ヒヨウ</t>
    </rPh>
    <phoneticPr fontId="1"/>
  </si>
  <si>
    <t>船舶減価償却累計額</t>
    <rPh sb="0" eb="2">
      <t>センパク</t>
    </rPh>
    <rPh sb="2" eb="4">
      <t>ゲンカ</t>
    </rPh>
    <rPh sb="4" eb="6">
      <t>ショウキャク</t>
    </rPh>
    <rPh sb="6" eb="9">
      <t>ルイケイガク</t>
    </rPh>
    <phoneticPr fontId="1"/>
  </si>
  <si>
    <t>前受金</t>
    <rPh sb="0" eb="3">
      <t>マエウケキン</t>
    </rPh>
    <phoneticPr fontId="1"/>
  </si>
  <si>
    <t>浮標等</t>
    <rPh sb="0" eb="2">
      <t>フヒョウ</t>
    </rPh>
    <rPh sb="2" eb="3">
      <t>トウ</t>
    </rPh>
    <phoneticPr fontId="1"/>
  </si>
  <si>
    <t>前受収益</t>
    <rPh sb="0" eb="2">
      <t>マエウケ</t>
    </rPh>
    <rPh sb="2" eb="4">
      <t>シュウエキ</t>
    </rPh>
    <phoneticPr fontId="1"/>
  </si>
  <si>
    <t>浮標等減価償却累計額</t>
    <rPh sb="0" eb="2">
      <t>フヒョウ</t>
    </rPh>
    <rPh sb="2" eb="3">
      <t>トウ</t>
    </rPh>
    <rPh sb="3" eb="5">
      <t>ゲンカ</t>
    </rPh>
    <rPh sb="5" eb="7">
      <t>ショウキャク</t>
    </rPh>
    <rPh sb="7" eb="10">
      <t>ルイケイガク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</si>
  <si>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</si>
  <si>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航空機</t>
    <rPh sb="0" eb="3">
      <t>コウクウキ</t>
    </rPh>
    <phoneticPr fontId="1"/>
  </si>
  <si>
    <t>預り金</t>
    <rPh sb="0" eb="1">
      <t>アズカ</t>
    </rPh>
    <rPh sb="2" eb="3">
      <t>キン</t>
    </rPh>
    <phoneticPr fontId="1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</si>
  <si>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1"/>
  </si>
  <si>
    <t>負債合計</t>
    <rPh sb="0" eb="2">
      <t>フサイ</t>
    </rPh>
    <rPh sb="2" eb="4">
      <t>ゴウケイ</t>
    </rPh>
    <phoneticPr fontId="1"/>
  </si>
  <si>
    <t>その他減価償却累計額</t>
    <rPh sb="2" eb="3">
      <t>タ</t>
    </rPh>
    <rPh sb="3" eb="5">
      <t>ゲンカ</t>
    </rPh>
    <rPh sb="5" eb="7">
      <t>ショウキャク</t>
    </rPh>
    <rPh sb="7" eb="10">
      <t>ルイケイガク</t>
    </rPh>
    <phoneticPr fontId="1"/>
  </si>
  <si>
    <t>【純資産の部】</t>
    <rPh sb="1" eb="2">
      <t>ジュン</t>
    </rPh>
    <rPh sb="2" eb="4">
      <t>シサン</t>
    </rPh>
    <rPh sb="5" eb="6">
      <t>ブ</t>
    </rPh>
    <phoneticPr fontId="1"/>
  </si>
  <si>
    <t>建設仮勘定</t>
    <rPh sb="0" eb="2">
      <t>ケンセツ</t>
    </rPh>
    <rPh sb="2" eb="5">
      <t>カリカンジョウ</t>
    </rPh>
    <phoneticPr fontId="1"/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</si>
  <si>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1"/>
  </si>
  <si>
    <t>インフラ資産</t>
    <rPh sb="4" eb="6">
      <t>シサン</t>
    </rPh>
    <phoneticPr fontId="1"/>
  </si>
  <si>
    <t>余剰分（不足分）</t>
    <rPh sb="0" eb="3">
      <t>ヨジョウブン</t>
    </rPh>
    <rPh sb="4" eb="7">
      <t>フソクブン</t>
    </rPh>
    <phoneticPr fontId="1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</si>
  <si>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1"/>
  </si>
  <si>
    <t>無形固定資産</t>
    <rPh sb="0" eb="2">
      <t>ムケイ</t>
    </rPh>
    <rPh sb="2" eb="4">
      <t>コテイ</t>
    </rPh>
    <rPh sb="4" eb="6">
      <t>シサン</t>
    </rPh>
    <phoneticPr fontId="1"/>
  </si>
  <si>
    <t>ソフトウェア</t>
    <phoneticPr fontId="1"/>
  </si>
  <si>
    <t>投資その他の資産</t>
    <rPh sb="0" eb="2">
      <t>トウシ</t>
    </rPh>
    <rPh sb="4" eb="5">
      <t>タ</t>
    </rPh>
    <rPh sb="6" eb="8">
      <t>シサン</t>
    </rPh>
    <phoneticPr fontId="1"/>
  </si>
  <si>
    <t>投資及び出資金</t>
    <rPh sb="0" eb="2">
      <t>トウシ</t>
    </rPh>
    <rPh sb="2" eb="3">
      <t>オヨ</t>
    </rPh>
    <rPh sb="4" eb="7">
      <t>シュッシキン</t>
    </rPh>
    <phoneticPr fontId="1"/>
  </si>
  <si>
    <t>有価証券</t>
    <rPh sb="0" eb="2">
      <t>ユウカ</t>
    </rPh>
    <rPh sb="2" eb="4">
      <t>ショウケン</t>
    </rPh>
    <phoneticPr fontId="1"/>
  </si>
  <si>
    <t>出資金</t>
    <rPh sb="0" eb="3">
      <t>シュッシキン</t>
    </rPh>
    <phoneticPr fontId="1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</si>
  <si>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1"/>
  </si>
  <si>
    <t>長期延滞債権</t>
    <rPh sb="0" eb="2">
      <t>チョウキ</t>
    </rPh>
    <rPh sb="2" eb="4">
      <t>エンタイ</t>
    </rPh>
    <rPh sb="4" eb="6">
      <t>サイケン</t>
    </rPh>
    <phoneticPr fontId="1"/>
  </si>
  <si>
    <t>長期貸付金</t>
    <rPh sb="0" eb="2">
      <t>チョウキ</t>
    </rPh>
    <rPh sb="2" eb="4">
      <t>カシツケ</t>
    </rPh>
    <rPh sb="4" eb="5">
      <t>キン</t>
    </rPh>
    <phoneticPr fontId="1"/>
  </si>
  <si>
    <t>基金</t>
    <rPh sb="0" eb="2">
      <t>キキン</t>
    </rPh>
    <phoneticPr fontId="1"/>
  </si>
  <si>
    <t>減債基金</t>
    <rPh sb="0" eb="2">
      <t>ゲンサイ</t>
    </rPh>
    <rPh sb="2" eb="4">
      <t>キキン</t>
    </rPh>
    <phoneticPr fontId="1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</si>
  <si>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1"/>
  </si>
  <si>
    <t>流動資産</t>
    <rPh sb="0" eb="2">
      <t>リュウドウ</t>
    </rPh>
    <rPh sb="2" eb="4">
      <t>シサン</t>
    </rPh>
    <phoneticPr fontId="1"/>
  </si>
  <si>
    <t>現金預金</t>
    <rPh sb="0" eb="2">
      <t>ゲンキン</t>
    </rPh>
    <rPh sb="2" eb="4">
      <t>ヨキン</t>
    </rPh>
    <phoneticPr fontId="1"/>
  </si>
  <si>
    <t>未収金</t>
    <rPh sb="0" eb="3">
      <t>ミシュウキン</t>
    </rPh>
    <phoneticPr fontId="1"/>
  </si>
  <si>
    <t>短期貸付金</t>
    <rPh sb="0" eb="2">
      <t>タンキ</t>
    </rPh>
    <rPh sb="2" eb="4">
      <t>カシツケ</t>
    </rPh>
    <rPh sb="4" eb="5">
      <t>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</si>
  <si>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</si>
  <si>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棚卸資産</t>
    <rPh sb="0" eb="2">
      <t>タナオロシ</t>
    </rPh>
    <rPh sb="2" eb="4">
      <t>シサン</t>
    </rPh>
    <phoneticPr fontId="1"/>
  </si>
  <si>
    <t>純資産合計</t>
    <rPh sb="0" eb="3">
      <t>ジュンシサン</t>
    </rPh>
    <rPh sb="3" eb="5">
      <t>ゴウケイ</t>
    </rPh>
    <phoneticPr fontId="1"/>
  </si>
  <si>
    <t>資産合計</t>
    <rPh sb="0" eb="2">
      <t>シサン</t>
    </rPh>
    <rPh sb="2" eb="4">
      <t>ゴウケイ</t>
    </rPh>
    <phoneticPr fontId="1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</si>
  <si>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1"/>
  </si>
  <si>
    <t>【様式第5号】</t>
    <rPh sb="1" eb="3">
      <t>ヨウシキ</t>
    </rPh>
    <rPh sb="3" eb="4">
      <t>ダイ</t>
    </rPh>
    <rPh sb="5" eb="6">
      <t>ゴウ</t>
    </rPh>
    <phoneticPr fontId="1"/>
  </si>
  <si>
    <t>1.連結付属明細書</t>
    <rPh sb="2" eb="4">
      <t>レンケツ</t>
    </rPh>
    <rPh sb="4" eb="6">
      <t>フゾク</t>
    </rPh>
    <rPh sb="6" eb="9">
      <t>メイサイショ</t>
    </rPh>
    <phoneticPr fontId="1"/>
  </si>
  <si>
    <t>（１）資産項目の明細</t>
    <rPh sb="3" eb="5">
      <t>シサン</t>
    </rPh>
    <rPh sb="5" eb="7">
      <t>コウモク</t>
    </rPh>
    <rPh sb="8" eb="10">
      <t>メイサイ</t>
    </rPh>
    <phoneticPr fontId="1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</si>
  <si>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"/>
  </si>
  <si>
    <t>区分</t>
    <rPh sb="0" eb="2">
      <t>クブン</t>
    </rPh>
    <phoneticPr fontId="1"/>
  </si>
  <si>
    <t>本年度末残高</t>
    <rPh sb="0" eb="1">
      <t>ホン</t>
    </rPh>
    <rPh sb="1" eb="4">
      <t>ネンドマツ</t>
    </rPh>
    <rPh sb="4" eb="6">
      <t>ザンダカ</t>
    </rPh>
    <phoneticPr fontId="1"/>
  </si>
  <si>
    <t>本年度末</t>
    <rPh sb="0" eb="1">
      <t>ホン</t>
    </rPh>
    <rPh sb="1" eb="4">
      <t>ネンドマツ</t>
    </rPh>
    <phoneticPr fontId="1"/>
  </si>
  <si>
    <t>差引本年度末残高</t>
    <rPh sb="0" eb="2">
      <t>サシヒキ</t>
    </rPh>
    <rPh sb="2" eb="3">
      <t>ホン</t>
    </rPh>
    <rPh sb="3" eb="6">
      <t>ネンドマツ</t>
    </rPh>
    <rPh sb="6" eb="8">
      <t>ザンダカ</t>
    </rPh>
    <phoneticPr fontId="1"/>
  </si>
  <si>
    <t>前年度末残高</t>
    <rPh sb="0" eb="3">
      <t>ゼンネンド</t>
    </rPh>
    <rPh sb="3" eb="4">
      <t>マツ</t>
    </rPh>
    <rPh sb="4" eb="6">
      <t>ザンダカ</t>
    </rPh>
    <phoneticPr fontId="1"/>
  </si>
  <si>
    <t>本年度増加額</t>
    <rPh sb="0" eb="3">
      <t>ホンネンド</t>
    </rPh>
    <rPh sb="3" eb="5">
      <t>ゾウカ</t>
    </rPh>
    <rPh sb="5" eb="6">
      <t>ガク</t>
    </rPh>
    <phoneticPr fontId="1"/>
  </si>
  <si>
    <t>本年度減少額</t>
    <rPh sb="0" eb="3">
      <t>ホンネンド</t>
    </rPh>
    <rPh sb="3" eb="5">
      <t>ゲンショウ</t>
    </rPh>
    <rPh sb="5" eb="6">
      <t>ガク</t>
    </rPh>
    <phoneticPr fontId="1"/>
  </si>
  <si>
    <t>（Ａ）＋（Ｂ）－（Ｃ）</t>
    <phoneticPr fontId="1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</si>
  <si>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1"/>
  </si>
  <si>
    <t>本年度償却額</t>
    <rPh sb="0" eb="3">
      <t>ホンネンド</t>
    </rPh>
    <rPh sb="3" eb="6">
      <t>ショウキャクガク</t>
    </rPh>
    <phoneticPr fontId="1"/>
  </si>
  <si>
    <t>（Ｄ）－（Ｅ）</t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</si>
  <si>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</si>
  <si>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</si>
  <si>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</si>
  <si>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</si>
  <si>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</si>
  <si>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</si>
  <si>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</si>
  <si>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　 土地</t>
    <rPh sb="2" eb="4">
      <t>トチ</t>
    </rPh>
    <phoneticPr fontId="1"/>
  </si>
  <si>
    <t xml:space="preserve">   立木竹</t>
    <rPh sb="3" eb="4">
      <t>タ</t>
    </rPh>
    <rPh sb="4" eb="5">
      <t>キ</t>
    </rPh>
    <rPh sb="5" eb="6">
      <t>タケ</t>
    </rPh>
    <phoneticPr fontId="1"/>
  </si>
  <si>
    <t xml:space="preserve">   建物</t>
    <rPh sb="3" eb="5">
      <t>タテモノ</t>
    </rPh>
    <phoneticPr fontId="1"/>
  </si>
  <si>
    <t xml:space="preserve">   工作物</t>
    <rPh sb="3" eb="6">
      <t>コウサクブツ</t>
    </rPh>
    <phoneticPr fontId="1"/>
  </si>
  <si>
    <t xml:space="preserve">   船舶</t>
    <rPh sb="3" eb="5">
      <t>センパク</t>
    </rPh>
    <phoneticPr fontId="1"/>
  </si>
  <si>
    <t xml:space="preserve">   浮標等</t>
    <rPh sb="3" eb="4">
      <t>ウ</t>
    </rPh>
    <rPh sb="4" eb="5">
      <t>ヒョウ</t>
    </rPh>
    <rPh sb="5" eb="6">
      <t>ナド</t>
    </rPh>
    <phoneticPr fontId="1"/>
  </si>
  <si>
    <t xml:space="preserve">   航空機</t>
    <rPh sb="3" eb="6">
      <t>コウクウキ</t>
    </rPh>
    <phoneticPr fontId="1"/>
  </si>
  <si>
    <t xml:space="preserve">   その他</t>
    <rPh sb="5" eb="6">
      <t>タ</t>
    </rPh>
    <phoneticPr fontId="1"/>
  </si>
  <si>
    <t xml:space="preserve">   建設仮勘定</t>
    <rPh sb="3" eb="5">
      <t>ケンセツ</t>
    </rPh>
    <rPh sb="5" eb="8">
      <t>カリカンジョウ</t>
    </rPh>
    <phoneticPr fontId="1"/>
  </si>
  <si>
    <t xml:space="preserve">   土地</t>
    <rPh sb="3" eb="5">
      <t>トチ</t>
    </rPh>
    <phoneticPr fontId="1"/>
  </si>
  <si>
    <t>合計</t>
    <rPh sb="0" eb="2">
      <t>ゴウケイ</t>
    </rPh>
    <phoneticPr fontId="1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</si>
  <si>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"/>
  </si>
  <si>
    <t>無形・ソフトウェア</t>
  </si>
  <si>
    <t>取得価額</t>
    <rPh sb="0" eb="2">
      <t>シュトク</t>
    </rPh>
    <rPh sb="2" eb="4">
      <t>カガク</t>
    </rPh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</si>
  <si>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</si>
  <si>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老朽化比率</t>
    <rPh sb="0" eb="3">
      <t>ロウキュウカ</t>
    </rPh>
    <rPh sb="3" eb="5">
      <t>ヒリツ</t>
    </rPh>
    <phoneticPr fontId="1"/>
  </si>
  <si>
    <t>有形固定資産</t>
    <rPh sb="0" eb="2">
      <t>ユウケイ</t>
    </rPh>
    <rPh sb="2" eb="4">
      <t>コテイ</t>
    </rPh>
    <rPh sb="4" eb="6">
      <t>シサン</t>
    </rPh>
    <phoneticPr fontId="1"/>
  </si>
  <si>
    <t>年度</t>
    <rPh sb="0" eb="2">
      <t>ネンド</t>
    </rPh>
    <phoneticPr fontId="1"/>
  </si>
  <si>
    <t>当年度</t>
    <rPh sb="0" eb="1">
      <t>トウ</t>
    </rPh>
    <rPh sb="1" eb="3">
      <t>ネンド</t>
    </rPh>
    <phoneticPr fontId="1"/>
  </si>
  <si>
    <t>前年度</t>
    <rPh sb="0" eb="3">
      <t>ゼンネンド</t>
    </rPh>
    <phoneticPr fontId="1"/>
  </si>
  <si>
    <t>(単位:円）</t>
    <rPh sb="1" eb="3">
      <t>タンイ</t>
    </rPh>
    <rPh sb="4" eb="5">
      <t>エン</t>
    </rPh>
    <phoneticPr fontId="1"/>
  </si>
  <si>
    <t>検索集計用</t>
    <rPh sb="0" eb="2">
      <t>ケンサク</t>
    </rPh>
    <rPh sb="2" eb="4">
      <t>シュウケイ</t>
    </rPh>
    <rPh sb="4" eb="5">
      <t>ヨウ</t>
    </rPh>
    <phoneticPr fontId="1"/>
  </si>
  <si>
    <t>無償所管換
増分</t>
    <phoneticPr fontId="1"/>
  </si>
  <si>
    <t>その他無償
取得分</t>
    <phoneticPr fontId="1"/>
  </si>
  <si>
    <t>今回減少額</t>
    <phoneticPr fontId="1"/>
  </si>
  <si>
    <t>無償所管換
減分</t>
    <phoneticPr fontId="1"/>
  </si>
  <si>
    <t>その他無償
譲渡分</t>
    <phoneticPr fontId="1"/>
  </si>
  <si>
    <t>異動事由</t>
    <rPh sb="0" eb="2">
      <t>イドウ</t>
    </rPh>
    <rPh sb="2" eb="4">
      <t>ジユウ</t>
    </rPh>
    <phoneticPr fontId="1"/>
  </si>
  <si>
    <t>増減異動
年月日</t>
    <phoneticPr fontId="1"/>
  </si>
  <si>
    <t>検索集計用</t>
    <rPh sb="0" eb="2">
      <t>ケンサク</t>
    </rPh>
    <rPh sb="2" eb="4">
      <t>シュウケイ</t>
    </rPh>
    <rPh sb="4" eb="5">
      <t>ヨウ</t>
    </rPh>
    <phoneticPr fontId="1"/>
  </si>
  <si>
    <t>（単位:円）</t>
    <rPh sb="1" eb="3">
      <t>タンイ</t>
    </rPh>
    <rPh sb="4" eb="5">
      <t>エン</t>
    </rPh>
    <phoneticPr fontId="1"/>
  </si>
  <si>
    <t>当期減少
取得価額等</t>
    <rPh sb="0" eb="2">
      <t>トウキ</t>
    </rPh>
    <rPh sb="2" eb="4">
      <t>ゲンショウ</t>
    </rPh>
    <rPh sb="5" eb="7">
      <t>シュトク</t>
    </rPh>
    <rPh sb="7" eb="9">
      <t>カガク</t>
    </rPh>
    <rPh sb="9" eb="10">
      <t>トウ</t>
    </rPh>
    <phoneticPr fontId="1"/>
  </si>
  <si>
    <t>期首（開始時）貸借対照表</t>
    <rPh sb="0" eb="2">
      <t>キシュ</t>
    </rPh>
    <rPh sb="3" eb="5">
      <t>カイシ</t>
    </rPh>
    <rPh sb="5" eb="6">
      <t>ジ</t>
    </rPh>
    <rPh sb="7" eb="12">
      <t>タイシャクタイショウヒョウ</t>
    </rPh>
    <phoneticPr fontId="1"/>
  </si>
  <si>
    <t>IF(BM92=0,0,IF(F92="無形・ソフトウェア",IF(M92-BM92&gt;0,BM92,M92-0),IF(H92="1：リース",IF(M92-BM92&gt;0,BM92,M92-0),IF(M92-BM92&gt;1,BM92,M92-1))))</t>
    <phoneticPr fontId="1"/>
  </si>
  <si>
    <t>IF(BP92=0,IF(F92="無形・ソフトウェア",IF(ROUNDDOWN(VLOOKUP(J92,償却率!$B$4:$C$77,2,FALSE)*台帳シート!M92,0)&gt;=台帳シート!BO92,台帳シート!BO92-0,ROUNDDOWN(VLOOKUP(台帳シート!J92,償却率!$B$4:$C$77,2,FALSE)*台帳シート!M92,0)),IF(H92="1：リース",IF(ROUNDDOWN(VLOOKUP(J92,償却率!$B$4:$C$77,2,FALSE)*台帳シート!M92,0)&gt;=台帳シート!BO92,台帳シート!BO92-0,ROUNDDOWN(VLOOKUP(台帳シート!J92,償却率!$B$4:$C$77,2,FALSE)*台帳シート!M92,0)),IF(ROUNDDOWN(VLOOKUP(J92,償却率!$B$4:$C$77,2,FALSE)*台帳シート!M92,0)&gt;=台帳シート!BO92,台帳シート!BO92-1,ROUNDDOWN(VLOOKUP(台帳シート!J92,償却率!$B$4:$C$77,2,FALSE)*台帳シート!M92,0)))),0)</t>
    <phoneticPr fontId="1"/>
  </si>
  <si>
    <t>無形・その他</t>
  </si>
  <si>
    <t>団体名</t>
    <rPh sb="0" eb="2">
      <t>ダンタイ</t>
    </rPh>
    <rPh sb="2" eb="3">
      <t>メイ</t>
    </rPh>
    <phoneticPr fontId="1"/>
  </si>
  <si>
    <t>所属(部局等)</t>
    <phoneticPr fontId="1"/>
  </si>
  <si>
    <t>　　「コピーしたセルの挿入」を使い数式をコピーしてください</t>
    <rPh sb="15" eb="16">
      <t>ツカ</t>
    </rPh>
    <phoneticPr fontId="1"/>
  </si>
  <si>
    <t>固定資産一覧表</t>
    <rPh sb="0" eb="2">
      <t>コテイ</t>
    </rPh>
    <rPh sb="2" eb="4">
      <t>シサン</t>
    </rPh>
    <rPh sb="4" eb="6">
      <t>イチラン</t>
    </rPh>
    <rPh sb="6" eb="7">
      <t>ヒョウ</t>
    </rPh>
    <phoneticPr fontId="1"/>
  </si>
  <si>
    <t>基礎データとして「団体名」、当年度の数字を入力してください</t>
    <rPh sb="0" eb="2">
      <t>キソ</t>
    </rPh>
    <rPh sb="9" eb="11">
      <t>ダンタイ</t>
    </rPh>
    <rPh sb="11" eb="12">
      <t>メイ</t>
    </rPh>
    <rPh sb="14" eb="15">
      <t>トウ</t>
    </rPh>
    <rPh sb="15" eb="17">
      <t>ネンド</t>
    </rPh>
    <rPh sb="18" eb="20">
      <t>スウジ</t>
    </rPh>
    <rPh sb="21" eb="23">
      <t>ニュウリョク</t>
    </rPh>
    <phoneticPr fontId="1"/>
  </si>
  <si>
    <t>コード表に「所属(部局等)」、「会計区分」を入力してください</t>
    <rPh sb="3" eb="4">
      <t>ヒョウ</t>
    </rPh>
    <rPh sb="16" eb="18">
      <t>カイケイ</t>
    </rPh>
    <rPh sb="18" eb="20">
      <t>クブン</t>
    </rPh>
    <rPh sb="22" eb="24">
      <t>ニュウリョク</t>
    </rPh>
    <phoneticPr fontId="1"/>
  </si>
  <si>
    <t>・「所属(部局等）」は所属別に資産の所有状況を明らかにしたい場合、●●課のように入力します。</t>
    <rPh sb="2" eb="4">
      <t>ショゾク</t>
    </rPh>
    <rPh sb="5" eb="7">
      <t>ブキョク</t>
    </rPh>
    <rPh sb="7" eb="8">
      <t>トウ</t>
    </rPh>
    <rPh sb="11" eb="13">
      <t>ショゾク</t>
    </rPh>
    <rPh sb="13" eb="14">
      <t>ベツ</t>
    </rPh>
    <rPh sb="15" eb="17">
      <t>シサン</t>
    </rPh>
    <rPh sb="18" eb="20">
      <t>ショユウ</t>
    </rPh>
    <rPh sb="20" eb="22">
      <t>ジョウキョウ</t>
    </rPh>
    <rPh sb="23" eb="24">
      <t>アキ</t>
    </rPh>
    <rPh sb="30" eb="32">
      <t>バアイ</t>
    </rPh>
    <rPh sb="35" eb="36">
      <t>カ</t>
    </rPh>
    <rPh sb="40" eb="42">
      <t>ニュウリョク</t>
    </rPh>
    <phoneticPr fontId="1"/>
  </si>
  <si>
    <t>・「会計区分」は財務会計の会計名称に準じて入力します。</t>
    <rPh sb="2" eb="4">
      <t>カイケイ</t>
    </rPh>
    <rPh sb="4" eb="6">
      <t>クブン</t>
    </rPh>
    <rPh sb="8" eb="10">
      <t>ザイム</t>
    </rPh>
    <rPh sb="10" eb="12">
      <t>カイケイ</t>
    </rPh>
    <rPh sb="13" eb="15">
      <t>カイケイ</t>
    </rPh>
    <rPh sb="15" eb="17">
      <t>メイショウ</t>
    </rPh>
    <rPh sb="18" eb="19">
      <t>ジュン</t>
    </rPh>
    <rPh sb="21" eb="23">
      <t>ニュウリョク</t>
    </rPh>
    <phoneticPr fontId="1"/>
  </si>
  <si>
    <t>　明らかにする必要がない場合は空欄で構いません。</t>
    <rPh sb="1" eb="2">
      <t>アキ</t>
    </rPh>
    <rPh sb="7" eb="9">
      <t>ヒツヨウ</t>
    </rPh>
    <rPh sb="12" eb="14">
      <t>バアイ</t>
    </rPh>
    <rPh sb="15" eb="17">
      <t>クウラン</t>
    </rPh>
    <rPh sb="18" eb="19">
      <t>カマ</t>
    </rPh>
    <phoneticPr fontId="1"/>
  </si>
  <si>
    <t>※台帳シートの行を挿入する場合は、データ未入力行全体をコピー、</t>
    <rPh sb="1" eb="3">
      <t>ダイチョウ</t>
    </rPh>
    <rPh sb="7" eb="8">
      <t>ギョウ</t>
    </rPh>
    <rPh sb="9" eb="11">
      <t>ソウニュウ</t>
    </rPh>
    <rPh sb="13" eb="15">
      <t>バアイ</t>
    </rPh>
    <rPh sb="20" eb="23">
      <t>ミニュウリョク</t>
    </rPh>
    <rPh sb="23" eb="24">
      <t>ギョウ</t>
    </rPh>
    <rPh sb="24" eb="26">
      <t>ゼンタイ</t>
    </rPh>
    <phoneticPr fontId="1"/>
  </si>
  <si>
    <t>勘定科目(種目・種別)</t>
    <phoneticPr fontId="1"/>
  </si>
  <si>
    <t>リース区分</t>
    <phoneticPr fontId="1"/>
  </si>
  <si>
    <t>耐用年数分類(構造)</t>
    <phoneticPr fontId="1"/>
  </si>
  <si>
    <t>取得年月日</t>
    <phoneticPr fontId="1"/>
  </si>
  <si>
    <t>供用開始年月日</t>
    <phoneticPr fontId="1"/>
  </si>
  <si>
    <t>会計区分</t>
    <phoneticPr fontId="1"/>
  </si>
  <si>
    <t>開始時見積資産</t>
    <phoneticPr fontId="1"/>
  </si>
  <si>
    <t>各種属性情報</t>
    <phoneticPr fontId="1"/>
  </si>
  <si>
    <t>売却可能区分</t>
    <phoneticPr fontId="1"/>
  </si>
  <si>
    <t>数量(面積)</t>
    <phoneticPr fontId="1"/>
  </si>
  <si>
    <t>階数(建物)</t>
    <phoneticPr fontId="1"/>
  </si>
  <si>
    <t>地目（土地）</t>
    <phoneticPr fontId="1"/>
  </si>
  <si>
    <t>目的別資産区分</t>
    <phoneticPr fontId="1"/>
  </si>
  <si>
    <t>公有財産台帳番号</t>
    <phoneticPr fontId="1"/>
  </si>
  <si>
    <t>法定台帳番号</t>
    <phoneticPr fontId="1"/>
  </si>
  <si>
    <t>耐用年数</t>
    <phoneticPr fontId="1"/>
  </si>
  <si>
    <t>管理番号を付与する場合入力します</t>
    <rPh sb="0" eb="2">
      <t>カンリ</t>
    </rPh>
    <rPh sb="2" eb="4">
      <t>バンゴウ</t>
    </rPh>
    <rPh sb="5" eb="7">
      <t>フヨ</t>
    </rPh>
    <rPh sb="9" eb="11">
      <t>バアイ</t>
    </rPh>
    <rPh sb="11" eb="13">
      <t>ニュウリョク</t>
    </rPh>
    <phoneticPr fontId="1"/>
  </si>
  <si>
    <t>1番号に関連した資産の取得等の際に入力します</t>
    <rPh sb="1" eb="3">
      <t>バンゴウ</t>
    </rPh>
    <rPh sb="4" eb="6">
      <t>カンレン</t>
    </rPh>
    <rPh sb="8" eb="10">
      <t>シサン</t>
    </rPh>
    <rPh sb="11" eb="13">
      <t>シュトク</t>
    </rPh>
    <rPh sb="13" eb="14">
      <t>トウ</t>
    </rPh>
    <rPh sb="15" eb="16">
      <t>サイ</t>
    </rPh>
    <rPh sb="17" eb="19">
      <t>ニュウリョク</t>
    </rPh>
    <phoneticPr fontId="1"/>
  </si>
  <si>
    <t>資産の所在する住所等を入力します</t>
    <rPh sb="0" eb="2">
      <t>シサン</t>
    </rPh>
    <rPh sb="3" eb="5">
      <t>ショザイ</t>
    </rPh>
    <rPh sb="7" eb="9">
      <t>ジュウショ</t>
    </rPh>
    <rPh sb="9" eb="10">
      <t>トウ</t>
    </rPh>
    <rPh sb="11" eb="13">
      <t>ニュウリョク</t>
    </rPh>
    <phoneticPr fontId="1"/>
  </si>
  <si>
    <t>台帳シートのBM2セル「基準日」に当年度の前日の日付を入力します。</t>
    <rPh sb="0" eb="2">
      <t>ダイチョウ</t>
    </rPh>
    <rPh sb="12" eb="15">
      <t>キジュンビ</t>
    </rPh>
    <rPh sb="17" eb="20">
      <t>トウネンド</t>
    </rPh>
    <rPh sb="21" eb="23">
      <t>ゼンジツ</t>
    </rPh>
    <rPh sb="24" eb="26">
      <t>ヒヅケ</t>
    </rPh>
    <rPh sb="27" eb="29">
      <t>ニュウリョク</t>
    </rPh>
    <phoneticPr fontId="1"/>
  </si>
  <si>
    <t>例：当年度が平成27年度の場合　　2015/3/31</t>
    <rPh sb="0" eb="1">
      <t>レイ</t>
    </rPh>
    <rPh sb="2" eb="5">
      <t>トウネンド</t>
    </rPh>
    <rPh sb="6" eb="8">
      <t>ヘイセイ</t>
    </rPh>
    <rPh sb="10" eb="12">
      <t>ネンド</t>
    </rPh>
    <rPh sb="13" eb="15">
      <t>バアイ</t>
    </rPh>
    <phoneticPr fontId="1"/>
  </si>
  <si>
    <t>開始時固定資産の入力(統一基準開始年度のみ）</t>
    <rPh sb="0" eb="2">
      <t>カイシ</t>
    </rPh>
    <rPh sb="2" eb="3">
      <t>ジ</t>
    </rPh>
    <rPh sb="3" eb="5">
      <t>コテイ</t>
    </rPh>
    <rPh sb="5" eb="7">
      <t>シサン</t>
    </rPh>
    <rPh sb="8" eb="10">
      <t>ニュウリョク</t>
    </rPh>
    <rPh sb="11" eb="13">
      <t>トウイツ</t>
    </rPh>
    <rPh sb="13" eb="15">
      <t>キジュン</t>
    </rPh>
    <rPh sb="15" eb="17">
      <t>カイシ</t>
    </rPh>
    <rPh sb="17" eb="19">
      <t>ネンド</t>
    </rPh>
    <phoneticPr fontId="1"/>
  </si>
  <si>
    <t>コード表に「所属(部局名)」を入力した場合リストより選択</t>
    <rPh sb="3" eb="4">
      <t>ヒョウ</t>
    </rPh>
    <rPh sb="6" eb="8">
      <t>ショゾク</t>
    </rPh>
    <rPh sb="9" eb="11">
      <t>ブキョク</t>
    </rPh>
    <rPh sb="11" eb="12">
      <t>メイ</t>
    </rPh>
    <rPh sb="15" eb="17">
      <t>ニュウリョク</t>
    </rPh>
    <rPh sb="19" eb="21">
      <t>バアイ</t>
    </rPh>
    <rPh sb="26" eb="28">
      <t>センタク</t>
    </rPh>
    <phoneticPr fontId="1"/>
  </si>
  <si>
    <t>リストより選択</t>
    <rPh sb="5" eb="7">
      <t>センタク</t>
    </rPh>
    <phoneticPr fontId="1"/>
  </si>
  <si>
    <t>資産名称を入力します</t>
    <rPh sb="0" eb="2">
      <t>シサン</t>
    </rPh>
    <rPh sb="2" eb="4">
      <t>メイショウ</t>
    </rPh>
    <rPh sb="5" eb="7">
      <t>ニュウリョク</t>
    </rPh>
    <phoneticPr fontId="1"/>
  </si>
  <si>
    <t>リストより選択　通常　0:一括</t>
    <rPh sb="5" eb="7">
      <t>センタク</t>
    </rPh>
    <rPh sb="8" eb="10">
      <t>ツウジョウ</t>
    </rPh>
    <rPh sb="13" eb="15">
      <t>イッカツ</t>
    </rPh>
    <phoneticPr fontId="1"/>
  </si>
  <si>
    <t>建物の場合リストより選択</t>
    <rPh sb="0" eb="2">
      <t>タテモノ</t>
    </rPh>
    <rPh sb="3" eb="5">
      <t>バアイ</t>
    </rPh>
    <rPh sb="10" eb="12">
      <t>センタク</t>
    </rPh>
    <phoneticPr fontId="1"/>
  </si>
  <si>
    <t>資産評価の手引き等より判明する耐用年数を入力</t>
    <rPh sb="0" eb="2">
      <t>シサン</t>
    </rPh>
    <rPh sb="2" eb="4">
      <t>ヒョウカ</t>
    </rPh>
    <rPh sb="5" eb="7">
      <t>テビ</t>
    </rPh>
    <rPh sb="8" eb="9">
      <t>トウ</t>
    </rPh>
    <rPh sb="11" eb="13">
      <t>ハンメイ</t>
    </rPh>
    <rPh sb="15" eb="17">
      <t>タイヨウ</t>
    </rPh>
    <rPh sb="17" eb="19">
      <t>ネンスウ</t>
    </rPh>
    <rPh sb="20" eb="22">
      <t>ニュウリョク</t>
    </rPh>
    <phoneticPr fontId="1"/>
  </si>
  <si>
    <t>資産を取得した日付</t>
    <rPh sb="0" eb="2">
      <t>シサン</t>
    </rPh>
    <rPh sb="3" eb="5">
      <t>シュトク</t>
    </rPh>
    <rPh sb="7" eb="9">
      <t>ヒヅケ</t>
    </rPh>
    <phoneticPr fontId="1"/>
  </si>
  <si>
    <t>供用開始年月日が判明する場合入力</t>
    <rPh sb="0" eb="2">
      <t>キョウヨウ</t>
    </rPh>
    <rPh sb="2" eb="4">
      <t>カイシ</t>
    </rPh>
    <rPh sb="4" eb="7">
      <t>ネンガッピ</t>
    </rPh>
    <rPh sb="8" eb="10">
      <t>ハンメイ</t>
    </rPh>
    <rPh sb="12" eb="14">
      <t>バアイ</t>
    </rPh>
    <rPh sb="14" eb="16">
      <t>ニュウリョク</t>
    </rPh>
    <phoneticPr fontId="1"/>
  </si>
  <si>
    <t>資産評価の手引きに準じる（取得価額もしくは再調達価額）</t>
    <rPh sb="0" eb="2">
      <t>シサン</t>
    </rPh>
    <rPh sb="2" eb="4">
      <t>ヒョウカ</t>
    </rPh>
    <rPh sb="5" eb="7">
      <t>テビ</t>
    </rPh>
    <rPh sb="9" eb="10">
      <t>ジュン</t>
    </rPh>
    <rPh sb="13" eb="15">
      <t>シュトク</t>
    </rPh>
    <rPh sb="15" eb="17">
      <t>カガク</t>
    </rPh>
    <rPh sb="21" eb="24">
      <t>サイチョウタツ</t>
    </rPh>
    <rPh sb="24" eb="26">
      <t>カガク</t>
    </rPh>
    <phoneticPr fontId="1"/>
  </si>
  <si>
    <t>共有の場合保有割合を入力</t>
    <rPh sb="0" eb="2">
      <t>キョウユウ</t>
    </rPh>
    <rPh sb="3" eb="5">
      <t>バアイ</t>
    </rPh>
    <rPh sb="5" eb="7">
      <t>ホユウ</t>
    </rPh>
    <rPh sb="7" eb="9">
      <t>ワリアイ</t>
    </rPh>
    <rPh sb="10" eb="12">
      <t>ニュウリョク</t>
    </rPh>
    <phoneticPr fontId="1"/>
  </si>
  <si>
    <t>取得価額・取得価額相当額、取得年度が判明せず、直接開始簿価を評価した場合1選択</t>
    <rPh sb="37" eb="39">
      <t>センタク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</si>
  <si>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</si>
  <si>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売却可能資産に分類される場合1売却可能選択</t>
    <rPh sb="0" eb="2">
      <t>バイキャク</t>
    </rPh>
    <rPh sb="2" eb="4">
      <t>カノウ</t>
    </rPh>
    <rPh sb="4" eb="6">
      <t>シサン</t>
    </rPh>
    <rPh sb="7" eb="9">
      <t>ブンルイ</t>
    </rPh>
    <rPh sb="12" eb="14">
      <t>バアイ</t>
    </rPh>
    <rPh sb="15" eb="17">
      <t>バイキャク</t>
    </rPh>
    <rPh sb="17" eb="19">
      <t>カノウ</t>
    </rPh>
    <rPh sb="19" eb="21">
      <t>センタク</t>
    </rPh>
    <phoneticPr fontId="1"/>
  </si>
  <si>
    <t>資産の数量を入力</t>
    <rPh sb="0" eb="2">
      <t>シサン</t>
    </rPh>
    <rPh sb="3" eb="5">
      <t>スウリョウ</t>
    </rPh>
    <rPh sb="6" eb="8">
      <t>ニュウリョク</t>
    </rPh>
    <phoneticPr fontId="1"/>
  </si>
  <si>
    <t>売却可能資産の場合の売却可能額</t>
    <phoneticPr fontId="1"/>
  </si>
  <si>
    <t>建物の場合階数を入力</t>
    <rPh sb="0" eb="2">
      <t>タテモノ</t>
    </rPh>
    <rPh sb="3" eb="5">
      <t>バアイ</t>
    </rPh>
    <rPh sb="5" eb="7">
      <t>カイスウ</t>
    </rPh>
    <rPh sb="8" eb="10">
      <t>ニュウリョク</t>
    </rPh>
    <phoneticPr fontId="1"/>
  </si>
  <si>
    <t>土地の場合地目をリストより選択</t>
    <rPh sb="0" eb="2">
      <t>トチ</t>
    </rPh>
    <rPh sb="3" eb="5">
      <t>バアイ</t>
    </rPh>
    <rPh sb="5" eb="7">
      <t>チモク</t>
    </rPh>
    <rPh sb="13" eb="15">
      <t>センタク</t>
    </rPh>
    <phoneticPr fontId="1"/>
  </si>
  <si>
    <t>決算統計等の区分に応じリストより選択</t>
    <rPh sb="0" eb="2">
      <t>ケッサン</t>
    </rPh>
    <rPh sb="2" eb="4">
      <t>トウケイ</t>
    </rPh>
    <rPh sb="4" eb="5">
      <t>トウ</t>
    </rPh>
    <rPh sb="6" eb="8">
      <t>クブン</t>
    </rPh>
    <rPh sb="9" eb="10">
      <t>オウ</t>
    </rPh>
    <rPh sb="16" eb="18">
      <t>センタク</t>
    </rPh>
    <phoneticPr fontId="1"/>
  </si>
  <si>
    <t>公有財産台帳等で別途管理している場合入力</t>
    <rPh sb="0" eb="2">
      <t>コウユウ</t>
    </rPh>
    <rPh sb="2" eb="4">
      <t>ザイサン</t>
    </rPh>
    <rPh sb="4" eb="6">
      <t>ダイチョウ</t>
    </rPh>
    <rPh sb="6" eb="7">
      <t>トウ</t>
    </rPh>
    <rPh sb="8" eb="10">
      <t>ベット</t>
    </rPh>
    <rPh sb="10" eb="12">
      <t>カンリ</t>
    </rPh>
    <rPh sb="16" eb="18">
      <t>バアイ</t>
    </rPh>
    <rPh sb="18" eb="20">
      <t>ニュウリョク</t>
    </rPh>
    <phoneticPr fontId="1"/>
  </si>
  <si>
    <t>法定台帳等で別途管理している場合入力</t>
    <rPh sb="0" eb="2">
      <t>ホウテイ</t>
    </rPh>
    <rPh sb="2" eb="4">
      <t>ダイチョウ</t>
    </rPh>
    <rPh sb="4" eb="5">
      <t>トウ</t>
    </rPh>
    <rPh sb="6" eb="8">
      <t>ベット</t>
    </rPh>
    <rPh sb="8" eb="10">
      <t>カンリ</t>
    </rPh>
    <rPh sb="14" eb="16">
      <t>バアイ</t>
    </rPh>
    <rPh sb="16" eb="18">
      <t>ニュウリョク</t>
    </rPh>
    <phoneticPr fontId="1"/>
  </si>
  <si>
    <t>（１）入力必須項目・任意項目について入力します。</t>
    <rPh sb="10" eb="12">
      <t>ニンイ</t>
    </rPh>
    <rPh sb="12" eb="14">
      <t>コウモク</t>
    </rPh>
    <rPh sb="18" eb="20">
      <t>ニュウリョク</t>
    </rPh>
    <phoneticPr fontId="1"/>
  </si>
  <si>
    <t>（２）BL～BS列の減価償却計算が正しく行われていることを確認します。</t>
    <rPh sb="8" eb="9">
      <t>レツ</t>
    </rPh>
    <rPh sb="10" eb="12">
      <t>ゲンカ</t>
    </rPh>
    <rPh sb="12" eb="14">
      <t>ショウキャク</t>
    </rPh>
    <rPh sb="14" eb="16">
      <t>ケイサン</t>
    </rPh>
    <rPh sb="17" eb="18">
      <t>タダ</t>
    </rPh>
    <rPh sb="20" eb="21">
      <t>オコナ</t>
    </rPh>
    <rPh sb="29" eb="31">
      <t>カクニン</t>
    </rPh>
    <phoneticPr fontId="1"/>
  </si>
  <si>
    <t>（３）期首(開始時)様式1より会計区分を選択し、「財務書類ワークシート」へ転記します。</t>
    <rPh sb="3" eb="5">
      <t>キシュ</t>
    </rPh>
    <rPh sb="6" eb="8">
      <t>カイシ</t>
    </rPh>
    <rPh sb="8" eb="9">
      <t>ジ</t>
    </rPh>
    <rPh sb="10" eb="12">
      <t>ヨウシキ</t>
    </rPh>
    <rPh sb="15" eb="17">
      <t>カイケイ</t>
    </rPh>
    <rPh sb="17" eb="19">
      <t>クブン</t>
    </rPh>
    <rPh sb="20" eb="22">
      <t>センタク</t>
    </rPh>
    <rPh sb="25" eb="27">
      <t>ザイム</t>
    </rPh>
    <rPh sb="27" eb="29">
      <t>ショルイ</t>
    </rPh>
    <rPh sb="37" eb="39">
      <t>テンキ</t>
    </rPh>
    <phoneticPr fontId="1"/>
  </si>
  <si>
    <t>　　※財務書類ワークシート　作成手順３参照</t>
    <rPh sb="3" eb="5">
      <t>ザイム</t>
    </rPh>
    <rPh sb="5" eb="7">
      <t>ショルイ</t>
    </rPh>
    <rPh sb="14" eb="16">
      <t>サクセイ</t>
    </rPh>
    <rPh sb="16" eb="18">
      <t>テジュン</t>
    </rPh>
    <rPh sb="19" eb="21">
      <t>サンショウ</t>
    </rPh>
    <phoneticPr fontId="1"/>
  </si>
  <si>
    <t>当年度の異動固定資産の入力</t>
    <rPh sb="0" eb="3">
      <t>トウネンド</t>
    </rPh>
    <rPh sb="4" eb="6">
      <t>イドウ</t>
    </rPh>
    <rPh sb="6" eb="8">
      <t>コテイ</t>
    </rPh>
    <rPh sb="8" eb="10">
      <t>シサン</t>
    </rPh>
    <rPh sb="11" eb="13">
      <t>ニュウリョク</t>
    </rPh>
    <phoneticPr fontId="1"/>
  </si>
  <si>
    <t>（１）予算執行により取得した資産</t>
    <rPh sb="3" eb="5">
      <t>ヨサン</t>
    </rPh>
    <rPh sb="5" eb="7">
      <t>シッコウ</t>
    </rPh>
    <rPh sb="10" eb="12">
      <t>シュトク</t>
    </rPh>
    <rPh sb="14" eb="16">
      <t>シサン</t>
    </rPh>
    <phoneticPr fontId="1"/>
  </si>
  <si>
    <t>（２）寄付・所管替え等により取得した資産</t>
    <rPh sb="3" eb="5">
      <t>キフ</t>
    </rPh>
    <rPh sb="6" eb="8">
      <t>ショカン</t>
    </rPh>
    <rPh sb="8" eb="9">
      <t>ガ</t>
    </rPh>
    <rPh sb="10" eb="11">
      <t>トウ</t>
    </rPh>
    <rPh sb="14" eb="16">
      <t>シュトク</t>
    </rPh>
    <rPh sb="18" eb="20">
      <t>シサン</t>
    </rPh>
    <phoneticPr fontId="1"/>
  </si>
  <si>
    <t>（３）除却・売却等により減少した資産</t>
    <rPh sb="3" eb="5">
      <t>ジョキャク</t>
    </rPh>
    <rPh sb="6" eb="8">
      <t>バイキャク</t>
    </rPh>
    <rPh sb="8" eb="9">
      <t>トウ</t>
    </rPh>
    <rPh sb="12" eb="14">
      <t>ゲンショウ</t>
    </rPh>
    <rPh sb="16" eb="18">
      <t>シサン</t>
    </rPh>
    <phoneticPr fontId="1"/>
  </si>
  <si>
    <t>　　上記4（１）開始時固定資産の入力項目に準じて、取得した資産の内容を入力します。</t>
    <rPh sb="2" eb="4">
      <t>ジョウキ</t>
    </rPh>
    <rPh sb="8" eb="10">
      <t>カイシ</t>
    </rPh>
    <rPh sb="10" eb="11">
      <t>ジ</t>
    </rPh>
    <rPh sb="11" eb="13">
      <t>コテイ</t>
    </rPh>
    <rPh sb="13" eb="15">
      <t>シサン</t>
    </rPh>
    <rPh sb="16" eb="18">
      <t>ニュウリョク</t>
    </rPh>
    <rPh sb="18" eb="20">
      <t>コウモク</t>
    </rPh>
    <rPh sb="21" eb="22">
      <t>ジュン</t>
    </rPh>
    <rPh sb="25" eb="27">
      <t>シュトク</t>
    </rPh>
    <rPh sb="29" eb="31">
      <t>シサン</t>
    </rPh>
    <rPh sb="32" eb="34">
      <t>ナイヨウ</t>
    </rPh>
    <rPh sb="35" eb="37">
      <t>ニュウリョク</t>
    </rPh>
    <phoneticPr fontId="1"/>
  </si>
  <si>
    <t>　　取得価額等は財務書類ワークシートの「資産計上表」にて整理した内容と同額となるように入力します。</t>
    <rPh sb="2" eb="4">
      <t>シュトク</t>
    </rPh>
    <rPh sb="4" eb="6">
      <t>カガク</t>
    </rPh>
    <rPh sb="6" eb="7">
      <t>トウ</t>
    </rPh>
    <rPh sb="8" eb="10">
      <t>ザイム</t>
    </rPh>
    <rPh sb="10" eb="12">
      <t>ショルイ</t>
    </rPh>
    <rPh sb="20" eb="22">
      <t>シサン</t>
    </rPh>
    <rPh sb="22" eb="24">
      <t>ケイジョウ</t>
    </rPh>
    <rPh sb="24" eb="25">
      <t>ヒョウ</t>
    </rPh>
    <rPh sb="28" eb="30">
      <t>セイリ</t>
    </rPh>
    <rPh sb="32" eb="34">
      <t>ナイヨウ</t>
    </rPh>
    <rPh sb="35" eb="37">
      <t>ドウガク</t>
    </rPh>
    <rPh sb="43" eb="45">
      <t>ニュウリョク</t>
    </rPh>
    <phoneticPr fontId="1"/>
  </si>
  <si>
    <t>　　取得価額等は手引きの内容に準じて再調達価額等を入力します。</t>
    <rPh sb="2" eb="4">
      <t>シュトク</t>
    </rPh>
    <rPh sb="4" eb="6">
      <t>カガク</t>
    </rPh>
    <rPh sb="6" eb="7">
      <t>トウ</t>
    </rPh>
    <rPh sb="8" eb="10">
      <t>テビ</t>
    </rPh>
    <rPh sb="12" eb="14">
      <t>ナイヨウ</t>
    </rPh>
    <rPh sb="15" eb="16">
      <t>ジュン</t>
    </rPh>
    <rPh sb="18" eb="21">
      <t>サイチョウタツ</t>
    </rPh>
    <rPh sb="21" eb="23">
      <t>カガク</t>
    </rPh>
    <rPh sb="23" eb="24">
      <t>トウ</t>
    </rPh>
    <rPh sb="25" eb="27">
      <t>ニュウリョク</t>
    </rPh>
    <phoneticPr fontId="1"/>
  </si>
  <si>
    <t>　　既に入力済の該当資産の行で、14「増減異動年月日」へ除売却日を入力します。</t>
    <rPh sb="2" eb="3">
      <t>スデ</t>
    </rPh>
    <rPh sb="4" eb="6">
      <t>ニュウリョク</t>
    </rPh>
    <rPh sb="6" eb="7">
      <t>スミ</t>
    </rPh>
    <rPh sb="8" eb="10">
      <t>ガイトウ</t>
    </rPh>
    <rPh sb="10" eb="12">
      <t>シサン</t>
    </rPh>
    <rPh sb="13" eb="14">
      <t>ギョウ</t>
    </rPh>
    <rPh sb="19" eb="21">
      <t>ゾウゲン</t>
    </rPh>
    <rPh sb="21" eb="23">
      <t>イドウ</t>
    </rPh>
    <rPh sb="23" eb="24">
      <t>ネン</t>
    </rPh>
    <rPh sb="24" eb="25">
      <t>ツキ</t>
    </rPh>
    <rPh sb="25" eb="26">
      <t>ニチ</t>
    </rPh>
    <rPh sb="28" eb="29">
      <t>ジョ</t>
    </rPh>
    <rPh sb="29" eb="31">
      <t>バイキャク</t>
    </rPh>
    <rPh sb="31" eb="32">
      <t>ニチ</t>
    </rPh>
    <rPh sb="33" eb="35">
      <t>ニュウリョク</t>
    </rPh>
    <phoneticPr fontId="1"/>
  </si>
  <si>
    <t>財務書類ワークシートとの一致確認</t>
    <rPh sb="0" eb="2">
      <t>ザイム</t>
    </rPh>
    <rPh sb="2" eb="4">
      <t>ショルイ</t>
    </rPh>
    <rPh sb="12" eb="14">
      <t>イッチ</t>
    </rPh>
    <rPh sb="14" eb="16">
      <t>カクニン</t>
    </rPh>
    <phoneticPr fontId="1"/>
  </si>
  <si>
    <t>　　※財務書類ワークシート　作成手順８（２）参照</t>
    <rPh sb="3" eb="5">
      <t>ザイム</t>
    </rPh>
    <rPh sb="5" eb="7">
      <t>ショルイ</t>
    </rPh>
    <rPh sb="14" eb="16">
      <t>サクセイ</t>
    </rPh>
    <rPh sb="16" eb="18">
      <t>テジュン</t>
    </rPh>
    <rPh sb="22" eb="24">
      <t>サンショウ</t>
    </rPh>
    <phoneticPr fontId="1"/>
  </si>
  <si>
    <t>　　財務書類ワークシート　貸借対照表の固定資産の各科目の残高と「期首期末集計」シートの</t>
    <rPh sb="2" eb="4">
      <t>ザイム</t>
    </rPh>
    <rPh sb="4" eb="6">
      <t>ショルイ</t>
    </rPh>
    <rPh sb="13" eb="15">
      <t>タイシャク</t>
    </rPh>
    <rPh sb="15" eb="18">
      <t>タイショウヒョウ</t>
    </rPh>
    <rPh sb="19" eb="21">
      <t>コテイ</t>
    </rPh>
    <rPh sb="21" eb="23">
      <t>シサン</t>
    </rPh>
    <rPh sb="24" eb="27">
      <t>カクカモク</t>
    </rPh>
    <rPh sb="28" eb="30">
      <t>ザンダカ</t>
    </rPh>
    <rPh sb="32" eb="34">
      <t>キシュ</t>
    </rPh>
    <rPh sb="34" eb="36">
      <t>キマツ</t>
    </rPh>
    <rPh sb="36" eb="38">
      <t>シュウケイ</t>
    </rPh>
    <phoneticPr fontId="1"/>
  </si>
  <si>
    <t>　　期末固定資産評価額一覧の数値が一致していることを確認します。</t>
    <rPh sb="2" eb="4">
      <t>キマツ</t>
    </rPh>
    <rPh sb="4" eb="6">
      <t>コテイ</t>
    </rPh>
    <rPh sb="6" eb="8">
      <t>シサン</t>
    </rPh>
    <rPh sb="8" eb="10">
      <t>ヒョウカ</t>
    </rPh>
    <rPh sb="10" eb="11">
      <t>ガク</t>
    </rPh>
    <rPh sb="11" eb="13">
      <t>イチラン</t>
    </rPh>
    <rPh sb="14" eb="16">
      <t>スウチ</t>
    </rPh>
    <rPh sb="17" eb="19">
      <t>イッチ</t>
    </rPh>
    <rPh sb="26" eb="28">
      <t>カクニン</t>
    </rPh>
    <phoneticPr fontId="1"/>
  </si>
  <si>
    <t>固定資産（台帳シート前年度末簿価と一致）</t>
    <rPh sb="0" eb="2">
      <t>コテイ</t>
    </rPh>
    <rPh sb="2" eb="4">
      <t>シサン</t>
    </rPh>
    <rPh sb="5" eb="7">
      <t>ダイチョウ</t>
    </rPh>
    <rPh sb="10" eb="13">
      <t>ゼンネンド</t>
    </rPh>
    <rPh sb="13" eb="14">
      <t>マツ</t>
    </rPh>
    <rPh sb="14" eb="16">
      <t>ボカ</t>
    </rPh>
    <rPh sb="17" eb="19">
      <t>イッチ</t>
    </rPh>
    <phoneticPr fontId="1"/>
  </si>
  <si>
    <t>環境衛生課</t>
    <rPh sb="0" eb="2">
      <t>カンキョウ</t>
    </rPh>
    <rPh sb="2" eb="4">
      <t>エイセイ</t>
    </rPh>
    <rPh sb="4" eb="5">
      <t>カ</t>
    </rPh>
    <phoneticPr fontId="1"/>
  </si>
  <si>
    <t>天草市栖本町馬場3852</t>
    <rPh sb="0" eb="3">
      <t>アマクサシ</t>
    </rPh>
    <rPh sb="3" eb="6">
      <t>スモトマチ</t>
    </rPh>
    <rPh sb="6" eb="8">
      <t>ババ</t>
    </rPh>
    <phoneticPr fontId="2"/>
  </si>
  <si>
    <t>上天草市松島町教良木236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2"/>
  </si>
  <si>
    <t>天草市楠浦町4882</t>
    <rPh sb="0" eb="2">
      <t>アマクサ</t>
    </rPh>
    <rPh sb="2" eb="3">
      <t>シ</t>
    </rPh>
    <rPh sb="3" eb="6">
      <t>クスウラマチ</t>
    </rPh>
    <phoneticPr fontId="2"/>
  </si>
  <si>
    <t>天草市楠浦町4751</t>
    <rPh sb="0" eb="2">
      <t>アマクサ</t>
    </rPh>
    <rPh sb="2" eb="3">
      <t>シ</t>
    </rPh>
    <rPh sb="3" eb="6">
      <t>クスウラマチ</t>
    </rPh>
    <phoneticPr fontId="2"/>
  </si>
  <si>
    <t>天草市本渡町広瀬字野田1667-7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2"/>
  </si>
  <si>
    <t>天草市本渡町広瀬字野田1687-2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2"/>
  </si>
  <si>
    <t>上天草市松島町教良木２３６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2"/>
  </si>
  <si>
    <t>天草市栖本町馬場3582</t>
    <rPh sb="0" eb="2">
      <t>アマクサ</t>
    </rPh>
    <rPh sb="2" eb="3">
      <t>シ</t>
    </rPh>
    <rPh sb="3" eb="6">
      <t>スモトマチ</t>
    </rPh>
    <rPh sb="6" eb="8">
      <t>ババ</t>
    </rPh>
    <phoneticPr fontId="2"/>
  </si>
  <si>
    <t>天草市楠浦町5005-4</t>
    <rPh sb="0" eb="2">
      <t>アマクサ</t>
    </rPh>
    <rPh sb="2" eb="3">
      <t>シ</t>
    </rPh>
    <rPh sb="3" eb="6">
      <t>クスウラマチ</t>
    </rPh>
    <phoneticPr fontId="2"/>
  </si>
  <si>
    <t>天草市楠浦町</t>
    <rPh sb="0" eb="2">
      <t>アマクサ</t>
    </rPh>
    <rPh sb="2" eb="3">
      <t>シ</t>
    </rPh>
    <rPh sb="3" eb="6">
      <t>クスウラマチ</t>
    </rPh>
    <phoneticPr fontId="2"/>
  </si>
  <si>
    <t>天草市楠浦町5445</t>
    <rPh sb="0" eb="2">
      <t>アマクサ</t>
    </rPh>
    <rPh sb="2" eb="3">
      <t>シ</t>
    </rPh>
    <rPh sb="3" eb="6">
      <t>クスウラマチ</t>
    </rPh>
    <phoneticPr fontId="2"/>
  </si>
  <si>
    <t>天草市楠浦町4662</t>
    <rPh sb="0" eb="2">
      <t>アマクサ</t>
    </rPh>
    <rPh sb="2" eb="3">
      <t>シ</t>
    </rPh>
    <rPh sb="3" eb="6">
      <t>クスウラマチ</t>
    </rPh>
    <phoneticPr fontId="2"/>
  </si>
  <si>
    <t>上天草市大矢野町中1158-2-1</t>
    <rPh sb="0" eb="1">
      <t>ウエ</t>
    </rPh>
    <rPh sb="1" eb="3">
      <t>アマクサ</t>
    </rPh>
    <rPh sb="3" eb="4">
      <t>シ</t>
    </rPh>
    <rPh sb="4" eb="7">
      <t>オオヤノ</t>
    </rPh>
    <rPh sb="7" eb="8">
      <t>マチ</t>
    </rPh>
    <rPh sb="8" eb="9">
      <t>ナカ</t>
    </rPh>
    <phoneticPr fontId="2"/>
  </si>
  <si>
    <t>天草市久玉町1216-13</t>
    <rPh sb="0" eb="2">
      <t>アマクサ</t>
    </rPh>
    <rPh sb="2" eb="3">
      <t>シ</t>
    </rPh>
    <rPh sb="3" eb="4">
      <t>ヒサ</t>
    </rPh>
    <rPh sb="4" eb="5">
      <t>タマ</t>
    </rPh>
    <rPh sb="5" eb="6">
      <t>マチ</t>
    </rPh>
    <phoneticPr fontId="2"/>
  </si>
  <si>
    <t>上天草市松島町合津4276</t>
    <rPh sb="0" eb="1">
      <t>ウエ</t>
    </rPh>
    <rPh sb="1" eb="3">
      <t>アマクサ</t>
    </rPh>
    <rPh sb="3" eb="4">
      <t>シ</t>
    </rPh>
    <rPh sb="4" eb="7">
      <t>マツシマチョウ</t>
    </rPh>
    <rPh sb="7" eb="9">
      <t>アイツ</t>
    </rPh>
    <phoneticPr fontId="2"/>
  </si>
  <si>
    <t>天草市有明町赤崎2031-1</t>
    <rPh sb="0" eb="2">
      <t>アマクサ</t>
    </rPh>
    <rPh sb="2" eb="3">
      <t>シ</t>
    </rPh>
    <rPh sb="3" eb="5">
      <t>アリアケ</t>
    </rPh>
    <rPh sb="5" eb="6">
      <t>マチ</t>
    </rPh>
    <rPh sb="6" eb="8">
      <t>アカサキ</t>
    </rPh>
    <phoneticPr fontId="2"/>
  </si>
  <si>
    <t>上天草市龍ヶ岳町高戸2095-1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タカド</t>
    </rPh>
    <phoneticPr fontId="2"/>
  </si>
  <si>
    <t>天草市倉岳町棚底850-1</t>
    <rPh sb="0" eb="2">
      <t>アマクサ</t>
    </rPh>
    <rPh sb="2" eb="3">
      <t>シ</t>
    </rPh>
    <rPh sb="3" eb="6">
      <t>クラタケマチ</t>
    </rPh>
    <rPh sb="6" eb="7">
      <t>タナ</t>
    </rPh>
    <rPh sb="7" eb="8">
      <t>ソコ</t>
    </rPh>
    <phoneticPr fontId="2"/>
  </si>
  <si>
    <t>天草市新和町小宮地658</t>
    <rPh sb="0" eb="2">
      <t>アマクサ</t>
    </rPh>
    <rPh sb="2" eb="3">
      <t>シ</t>
    </rPh>
    <rPh sb="3" eb="6">
      <t>シンワチョウ</t>
    </rPh>
    <rPh sb="6" eb="9">
      <t>コミヤジ</t>
    </rPh>
    <phoneticPr fontId="2"/>
  </si>
  <si>
    <t>天草郡苓北町志岐1231</t>
    <rPh sb="0" eb="3">
      <t>アマクサグン</t>
    </rPh>
    <rPh sb="3" eb="6">
      <t>レイホクマチ</t>
    </rPh>
    <rPh sb="6" eb="8">
      <t>シキ</t>
    </rPh>
    <phoneticPr fontId="2"/>
  </si>
  <si>
    <t>天草市天草町高浜南501-1</t>
    <rPh sb="0" eb="2">
      <t>アマクサ</t>
    </rPh>
    <rPh sb="2" eb="3">
      <t>シ</t>
    </rPh>
    <rPh sb="3" eb="6">
      <t>アマクサマチ</t>
    </rPh>
    <rPh sb="6" eb="8">
      <t>タカハマ</t>
    </rPh>
    <rPh sb="8" eb="9">
      <t>ミナミ</t>
    </rPh>
    <phoneticPr fontId="2"/>
  </si>
  <si>
    <t>天草市河浦町白木河内175-1</t>
    <rPh sb="0" eb="2">
      <t>アマクサ</t>
    </rPh>
    <rPh sb="2" eb="3">
      <t>シ</t>
    </rPh>
    <rPh sb="3" eb="6">
      <t>カワウラチョウ</t>
    </rPh>
    <rPh sb="6" eb="10">
      <t>シラキカワチ</t>
    </rPh>
    <phoneticPr fontId="2"/>
  </si>
  <si>
    <t>天草市御所浦町御所浦3526-12</t>
    <rPh sb="0" eb="2">
      <t>アマクサ</t>
    </rPh>
    <rPh sb="2" eb="3">
      <t>シ</t>
    </rPh>
    <rPh sb="3" eb="7">
      <t>ゴショウラマチ</t>
    </rPh>
    <rPh sb="7" eb="10">
      <t>ゴショウラ</t>
    </rPh>
    <phoneticPr fontId="2"/>
  </si>
  <si>
    <t>天草市五和町二江4915-1</t>
    <rPh sb="0" eb="2">
      <t>アマクサ</t>
    </rPh>
    <rPh sb="2" eb="3">
      <t>シ</t>
    </rPh>
    <rPh sb="3" eb="6">
      <t>イツワマチ</t>
    </rPh>
    <rPh sb="6" eb="7">
      <t>ニ</t>
    </rPh>
    <rPh sb="7" eb="8">
      <t>エ</t>
    </rPh>
    <phoneticPr fontId="2"/>
  </si>
  <si>
    <t>上天草市龍ヶ岳町大道3360-2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オオミチ</t>
    </rPh>
    <phoneticPr fontId="2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</si>
  <si>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2"/>
  </si>
  <si>
    <t>天草市本渡町1414‐5　1414－7　地内</t>
  </si>
  <si>
    <t>天草市有明町上津浦5593-5地内</t>
  </si>
  <si>
    <t>天草市新和町小宮地2472-1地内</t>
  </si>
  <si>
    <t>上天草市龍ヶ岳町樋島2-11　地内</t>
    <rPh sb="0" eb="1">
      <t>カミ</t>
    </rPh>
    <rPh sb="1" eb="4">
      <t>アマクサシ</t>
    </rPh>
    <rPh sb="4" eb="5">
      <t>リュウ</t>
    </rPh>
    <rPh sb="6" eb="7">
      <t>タケ</t>
    </rPh>
    <rPh sb="7" eb="8">
      <t>マチ</t>
    </rPh>
    <rPh sb="8" eb="9">
      <t>ヒ</t>
    </rPh>
    <rPh sb="9" eb="10">
      <t>シマ</t>
    </rPh>
    <rPh sb="15" eb="17">
      <t>チナイ</t>
    </rPh>
    <phoneticPr fontId="2"/>
  </si>
  <si>
    <t>天草市天草町福連木3647　地内</t>
    <rPh sb="0" eb="3">
      <t>アマクサシ</t>
    </rPh>
    <rPh sb="3" eb="6">
      <t>アマクサマチ</t>
    </rPh>
    <rPh sb="6" eb="7">
      <t>フク</t>
    </rPh>
    <rPh sb="7" eb="8">
      <t>レン</t>
    </rPh>
    <rPh sb="8" eb="9">
      <t>キ</t>
    </rPh>
    <rPh sb="14" eb="16">
      <t>チナイ</t>
    </rPh>
    <phoneticPr fontId="2"/>
  </si>
  <si>
    <t>苓北町都呂々字蔭平6118-2　地内</t>
    <rPh sb="0" eb="3">
      <t>レイホクマチ</t>
    </rPh>
    <rPh sb="3" eb="4">
      <t>ミヤコ</t>
    </rPh>
    <rPh sb="4" eb="5">
      <t>ロ</t>
    </rPh>
    <rPh sb="6" eb="7">
      <t>アザ</t>
    </rPh>
    <rPh sb="7" eb="8">
      <t>イン</t>
    </rPh>
    <rPh sb="8" eb="9">
      <t>ヒラ</t>
    </rPh>
    <rPh sb="16" eb="18">
      <t>チナイ</t>
    </rPh>
    <phoneticPr fontId="2"/>
  </si>
  <si>
    <t>天草市天草町大江姥田528　地内</t>
    <rPh sb="0" eb="3">
      <t>アマクサシ</t>
    </rPh>
    <rPh sb="3" eb="6">
      <t>アマクサマチ</t>
    </rPh>
    <rPh sb="6" eb="8">
      <t>オオエ</t>
    </rPh>
    <rPh sb="8" eb="9">
      <t>ウバ</t>
    </rPh>
    <rPh sb="9" eb="10">
      <t>タ</t>
    </rPh>
    <rPh sb="14" eb="16">
      <t>チナイ</t>
    </rPh>
    <phoneticPr fontId="2"/>
  </si>
  <si>
    <t>苓北町富岡字的谷1592</t>
    <rPh sb="0" eb="2">
      <t>レイホク</t>
    </rPh>
    <rPh sb="2" eb="3">
      <t>マチ</t>
    </rPh>
    <rPh sb="3" eb="5">
      <t>トミオカ</t>
    </rPh>
    <rPh sb="5" eb="6">
      <t>アザ</t>
    </rPh>
    <rPh sb="6" eb="7">
      <t>マト</t>
    </rPh>
    <rPh sb="7" eb="8">
      <t>タニ</t>
    </rPh>
    <phoneticPr fontId="2"/>
  </si>
  <si>
    <t>苓北町志岐1231</t>
    <rPh sb="0" eb="3">
      <t>レイホクマチ</t>
    </rPh>
    <rPh sb="3" eb="5">
      <t>シキ</t>
    </rPh>
    <phoneticPr fontId="2"/>
  </si>
  <si>
    <t>天草市本渡町広瀬地内</t>
    <rPh sb="0" eb="3">
      <t>アマクサシ</t>
    </rPh>
    <rPh sb="3" eb="5">
      <t>ホンド</t>
    </rPh>
    <rPh sb="5" eb="6">
      <t>マチ</t>
    </rPh>
    <rPh sb="6" eb="8">
      <t>ヒロセ</t>
    </rPh>
    <rPh sb="8" eb="9">
      <t>チ</t>
    </rPh>
    <rPh sb="9" eb="10">
      <t>ナイ</t>
    </rPh>
    <phoneticPr fontId="2"/>
  </si>
  <si>
    <t>天草市五和町二江4915-1
中央消防署五和分署
外一ヶ所</t>
  </si>
  <si>
    <t>天草市本渡町広瀬1687-2
消防本部　外　地内</t>
  </si>
  <si>
    <t>天草市有明町上津浦5593-5　外　地内</t>
  </si>
  <si>
    <t>天草市本渡町広瀬1687-2
消防本部</t>
  </si>
  <si>
    <t>苓北町富岡字的谷1592地内</t>
    <rPh sb="0" eb="3">
      <t>レイホクマチ</t>
    </rPh>
    <rPh sb="3" eb="5">
      <t>トミオカ</t>
    </rPh>
    <rPh sb="5" eb="6">
      <t>アザ</t>
    </rPh>
    <rPh sb="6" eb="7">
      <t>マト</t>
    </rPh>
    <rPh sb="7" eb="8">
      <t>タニ</t>
    </rPh>
    <rPh sb="12" eb="14">
      <t>チナイ</t>
    </rPh>
    <phoneticPr fontId="2"/>
  </si>
  <si>
    <t>天草市本渡町広瀬及び天草市本渡町本渡　地内</t>
    <rPh sb="0" eb="3">
      <t>アマクサシ</t>
    </rPh>
    <rPh sb="3" eb="4">
      <t>ホン</t>
    </rPh>
    <rPh sb="4" eb="5">
      <t>ワタ</t>
    </rPh>
    <rPh sb="5" eb="6">
      <t>マチ</t>
    </rPh>
    <rPh sb="6" eb="8">
      <t>ヒロセ</t>
    </rPh>
    <rPh sb="8" eb="9">
      <t>オヨ</t>
    </rPh>
    <rPh sb="10" eb="13">
      <t>アマクサシ</t>
    </rPh>
    <rPh sb="13" eb="15">
      <t>ホンド</t>
    </rPh>
    <rPh sb="15" eb="16">
      <t>マチ</t>
    </rPh>
    <rPh sb="16" eb="18">
      <t>ホンド</t>
    </rPh>
    <rPh sb="19" eb="21">
      <t>チナイ</t>
    </rPh>
    <phoneticPr fontId="2"/>
  </si>
  <si>
    <t>天草市本渡町広瀬1687-2　天草広域連合地内外4箇所地内</t>
    <rPh sb="0" eb="3">
      <t>アマクサシ</t>
    </rPh>
    <rPh sb="3" eb="5">
      <t>ホンド</t>
    </rPh>
    <rPh sb="5" eb="6">
      <t>マチ</t>
    </rPh>
    <rPh sb="6" eb="8">
      <t>ヒロセ</t>
    </rPh>
    <rPh sb="15" eb="17">
      <t>アマクサ</t>
    </rPh>
    <rPh sb="17" eb="19">
      <t>コウイキ</t>
    </rPh>
    <rPh sb="19" eb="21">
      <t>レンゴウ</t>
    </rPh>
    <rPh sb="21" eb="23">
      <t>チナイ</t>
    </rPh>
    <rPh sb="23" eb="24">
      <t>ソト</t>
    </rPh>
    <rPh sb="25" eb="27">
      <t>カショ</t>
    </rPh>
    <rPh sb="27" eb="29">
      <t>チナイ</t>
    </rPh>
    <phoneticPr fontId="2"/>
  </si>
  <si>
    <t>新白洲一般廃棄物最終処分場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phoneticPr fontId="2"/>
  </si>
  <si>
    <t>松島地区清掃センター</t>
    <rPh sb="0" eb="2">
      <t>マツシマ</t>
    </rPh>
    <rPh sb="2" eb="4">
      <t>チク</t>
    </rPh>
    <rPh sb="4" eb="6">
      <t>セイソウ</t>
    </rPh>
    <phoneticPr fontId="2"/>
  </si>
  <si>
    <t>旧本渡地区清掃センター</t>
    <rPh sb="0" eb="1">
      <t>キュウ</t>
    </rPh>
    <rPh sb="1" eb="3">
      <t>ホンド</t>
    </rPh>
    <rPh sb="3" eb="5">
      <t>チク</t>
    </rPh>
    <rPh sb="5" eb="7">
      <t>セイソウ</t>
    </rPh>
    <phoneticPr fontId="2"/>
  </si>
  <si>
    <t>新本渡地区清掃センター</t>
    <rPh sb="0" eb="1">
      <t>シン</t>
    </rPh>
    <rPh sb="1" eb="3">
      <t>ホンド</t>
    </rPh>
    <rPh sb="3" eb="5">
      <t>チク</t>
    </rPh>
    <rPh sb="5" eb="7">
      <t>セイソウ</t>
    </rPh>
    <phoneticPr fontId="2"/>
  </si>
  <si>
    <t>消防本部・中央消防署</t>
    <rPh sb="0" eb="2">
      <t>ショウボウ</t>
    </rPh>
    <rPh sb="2" eb="4">
      <t>ホンブ</t>
    </rPh>
    <rPh sb="5" eb="7">
      <t>チュウオウ</t>
    </rPh>
    <rPh sb="7" eb="10">
      <t>ショウボウショ</t>
    </rPh>
    <phoneticPr fontId="2"/>
  </si>
  <si>
    <t>新本渡地区清掃センター－事務所・休憩所</t>
    <rPh sb="0" eb="1">
      <t>シン</t>
    </rPh>
    <rPh sb="1" eb="3">
      <t>ホンド</t>
    </rPh>
    <rPh sb="3" eb="5">
      <t>チク</t>
    </rPh>
    <rPh sb="5" eb="7">
      <t>セイソウ</t>
    </rPh>
    <rPh sb="12" eb="14">
      <t>ジム</t>
    </rPh>
    <rPh sb="14" eb="15">
      <t>ショ</t>
    </rPh>
    <rPh sb="16" eb="18">
      <t>キュウケイ</t>
    </rPh>
    <rPh sb="18" eb="19">
      <t>ジョ</t>
    </rPh>
    <phoneticPr fontId="2"/>
  </si>
  <si>
    <t>新本渡地区清掃センター－処理場</t>
    <rPh sb="0" eb="1">
      <t>シン</t>
    </rPh>
    <rPh sb="1" eb="3">
      <t>ホンド</t>
    </rPh>
    <rPh sb="3" eb="5">
      <t>チク</t>
    </rPh>
    <rPh sb="5" eb="7">
      <t>セイソウ</t>
    </rPh>
    <rPh sb="12" eb="15">
      <t>ショリジョウ</t>
    </rPh>
    <phoneticPr fontId="2"/>
  </si>
  <si>
    <t>新本渡地区清掃センター－車庫・自転車置場</t>
    <rPh sb="0" eb="1">
      <t>シン</t>
    </rPh>
    <rPh sb="1" eb="3">
      <t>ホンド</t>
    </rPh>
    <rPh sb="3" eb="5">
      <t>チク</t>
    </rPh>
    <rPh sb="5" eb="7">
      <t>セイソウ</t>
    </rPh>
    <rPh sb="12" eb="14">
      <t>シャコ</t>
    </rPh>
    <rPh sb="15" eb="20">
      <t>ジテンシャオキバ</t>
    </rPh>
    <phoneticPr fontId="2"/>
  </si>
  <si>
    <t>新本渡地区清掃センター－仮置場</t>
    <rPh sb="0" eb="1">
      <t>シン</t>
    </rPh>
    <rPh sb="1" eb="3">
      <t>ホンド</t>
    </rPh>
    <rPh sb="3" eb="5">
      <t>チク</t>
    </rPh>
    <rPh sb="5" eb="7">
      <t>セイソウ</t>
    </rPh>
    <rPh sb="12" eb="13">
      <t>カリ</t>
    </rPh>
    <rPh sb="13" eb="15">
      <t>オキバ</t>
    </rPh>
    <phoneticPr fontId="2"/>
  </si>
  <si>
    <t>新本渡地区清掃センター－処理棟</t>
    <rPh sb="0" eb="1">
      <t>シン</t>
    </rPh>
    <rPh sb="1" eb="3">
      <t>ホンド</t>
    </rPh>
    <rPh sb="3" eb="5">
      <t>チク</t>
    </rPh>
    <rPh sb="5" eb="7">
      <t>セイソウ</t>
    </rPh>
    <rPh sb="12" eb="15">
      <t>ショリトウ</t>
    </rPh>
    <phoneticPr fontId="2"/>
  </si>
  <si>
    <t>松島地区清掃センターｰ処理棟</t>
    <rPh sb="0" eb="2">
      <t>マツシマ</t>
    </rPh>
    <rPh sb="2" eb="4">
      <t>チク</t>
    </rPh>
    <rPh sb="4" eb="6">
      <t>セイソウ</t>
    </rPh>
    <rPh sb="11" eb="13">
      <t>ショリ</t>
    </rPh>
    <rPh sb="13" eb="14">
      <t>トウ</t>
    </rPh>
    <phoneticPr fontId="2"/>
  </si>
  <si>
    <t>松島地区清掃センター-多目的施設</t>
    <rPh sb="0" eb="2">
      <t>マツシマ</t>
    </rPh>
    <rPh sb="2" eb="4">
      <t>チク</t>
    </rPh>
    <rPh sb="4" eb="6">
      <t>セイソウ</t>
    </rPh>
    <rPh sb="11" eb="14">
      <t>タモクテキ</t>
    </rPh>
    <rPh sb="14" eb="16">
      <t>シセツ</t>
    </rPh>
    <phoneticPr fontId="2"/>
  </si>
  <si>
    <t>松島地区清掃センター資源物保管庫</t>
    <rPh sb="0" eb="2">
      <t>マツシマ</t>
    </rPh>
    <rPh sb="2" eb="4">
      <t>チク</t>
    </rPh>
    <rPh sb="4" eb="6">
      <t>セイソウ</t>
    </rPh>
    <rPh sb="10" eb="12">
      <t>シゲン</t>
    </rPh>
    <rPh sb="12" eb="13">
      <t>ブツ</t>
    </rPh>
    <rPh sb="13" eb="16">
      <t>ホカンコ</t>
    </rPh>
    <phoneticPr fontId="1"/>
  </si>
  <si>
    <t>松島地区清掃センター-集会所</t>
    <rPh sb="0" eb="2">
      <t>マツシマ</t>
    </rPh>
    <rPh sb="2" eb="4">
      <t>チク</t>
    </rPh>
    <rPh sb="4" eb="6">
      <t>セイソウ</t>
    </rPh>
    <rPh sb="11" eb="13">
      <t>シュウカイ</t>
    </rPh>
    <rPh sb="13" eb="14">
      <t>ジョ</t>
    </rPh>
    <phoneticPr fontId="2"/>
  </si>
  <si>
    <t>新白洲一般廃棄物最終処分場-処理棟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rPh sb="14" eb="16">
      <t>ショリ</t>
    </rPh>
    <rPh sb="16" eb="17">
      <t>トウ</t>
    </rPh>
    <phoneticPr fontId="2"/>
  </si>
  <si>
    <t>観音地区集会所-集会所</t>
    <rPh sb="0" eb="2">
      <t>カンノン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2"/>
  </si>
  <si>
    <t>立浦地区集会所-集会所</t>
    <rPh sb="0" eb="1">
      <t>タ</t>
    </rPh>
    <rPh sb="1" eb="2">
      <t>ウラ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2"/>
  </si>
  <si>
    <t>立浦西地区集会所-集会所</t>
    <rPh sb="0" eb="1">
      <t>タ</t>
    </rPh>
    <rPh sb="1" eb="2">
      <t>ウラ</t>
    </rPh>
    <rPh sb="2" eb="3">
      <t>ニシ</t>
    </rPh>
    <rPh sb="3" eb="5">
      <t>チク</t>
    </rPh>
    <rPh sb="5" eb="7">
      <t>シュウカイ</t>
    </rPh>
    <rPh sb="7" eb="8">
      <t>ジョ</t>
    </rPh>
    <rPh sb="9" eb="11">
      <t>シュウカイ</t>
    </rPh>
    <rPh sb="11" eb="12">
      <t>ジョ</t>
    </rPh>
    <phoneticPr fontId="2"/>
  </si>
  <si>
    <t>大平地区集会所-集会所</t>
    <rPh sb="0" eb="2">
      <t>オオヒラ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2"/>
  </si>
  <si>
    <t>中央消防署大矢野分署-庁舎</t>
    <rPh sb="0" eb="2">
      <t>チュウオウ</t>
    </rPh>
    <rPh sb="2" eb="5">
      <t>ショウボウショ</t>
    </rPh>
    <rPh sb="5" eb="8">
      <t>オオヤノ</t>
    </rPh>
    <rPh sb="8" eb="10">
      <t>ブンショ</t>
    </rPh>
    <rPh sb="11" eb="13">
      <t>チョウシャ</t>
    </rPh>
    <phoneticPr fontId="2"/>
  </si>
  <si>
    <t>南消防署-庁舎</t>
    <rPh sb="0" eb="1">
      <t>ミナミ</t>
    </rPh>
    <rPh sb="1" eb="4">
      <t>ショウボウショ</t>
    </rPh>
    <rPh sb="5" eb="7">
      <t>チョウシャ</t>
    </rPh>
    <phoneticPr fontId="2"/>
  </si>
  <si>
    <t>中央消防署松島分署-庁舎</t>
    <rPh sb="0" eb="2">
      <t>チュウオウ</t>
    </rPh>
    <rPh sb="2" eb="5">
      <t>ショウボウショ</t>
    </rPh>
    <rPh sb="5" eb="7">
      <t>マツシマ</t>
    </rPh>
    <rPh sb="7" eb="9">
      <t>ブンショ</t>
    </rPh>
    <rPh sb="10" eb="12">
      <t>チョウシャ</t>
    </rPh>
    <phoneticPr fontId="2"/>
  </si>
  <si>
    <t>中央消防署有明分署-庁舎</t>
    <rPh sb="0" eb="2">
      <t>チュウオウ</t>
    </rPh>
    <rPh sb="2" eb="5">
      <t>ショウボウショ</t>
    </rPh>
    <rPh sb="5" eb="7">
      <t>アリアケ</t>
    </rPh>
    <rPh sb="7" eb="9">
      <t>ブンショ</t>
    </rPh>
    <rPh sb="10" eb="12">
      <t>チョウシャ</t>
    </rPh>
    <phoneticPr fontId="2"/>
  </si>
  <si>
    <t>中央消防署東天草分署-庁舎</t>
    <rPh sb="0" eb="2">
      <t>チュウオウ</t>
    </rPh>
    <rPh sb="2" eb="5">
      <t>ショウボウショ</t>
    </rPh>
    <rPh sb="5" eb="6">
      <t>ヒガシ</t>
    </rPh>
    <rPh sb="6" eb="8">
      <t>アマクサ</t>
    </rPh>
    <rPh sb="8" eb="10">
      <t>ブンショ</t>
    </rPh>
    <rPh sb="11" eb="13">
      <t>チョウシャ</t>
    </rPh>
    <phoneticPr fontId="2"/>
  </si>
  <si>
    <t>中央消防署倉岳分署-庁舎</t>
    <rPh sb="0" eb="2">
      <t>チュウオウ</t>
    </rPh>
    <rPh sb="2" eb="5">
      <t>ショウボウショ</t>
    </rPh>
    <rPh sb="5" eb="7">
      <t>クラタケ</t>
    </rPh>
    <rPh sb="7" eb="9">
      <t>ブンショ</t>
    </rPh>
    <rPh sb="10" eb="12">
      <t>チョウシャ</t>
    </rPh>
    <phoneticPr fontId="2"/>
  </si>
  <si>
    <t>中央消防署新和分署-庁舎</t>
    <rPh sb="0" eb="2">
      <t>チュウオウ</t>
    </rPh>
    <rPh sb="2" eb="5">
      <t>ショウボウショ</t>
    </rPh>
    <rPh sb="5" eb="7">
      <t>シンワ</t>
    </rPh>
    <rPh sb="7" eb="9">
      <t>ブンショ</t>
    </rPh>
    <rPh sb="10" eb="12">
      <t>チョウシャ</t>
    </rPh>
    <phoneticPr fontId="2"/>
  </si>
  <si>
    <t>中央消防署苓北分署-庁舎</t>
    <rPh sb="0" eb="2">
      <t>チュウオウ</t>
    </rPh>
    <rPh sb="2" eb="5">
      <t>ショウボウショ</t>
    </rPh>
    <rPh sb="5" eb="7">
      <t>レイホク</t>
    </rPh>
    <rPh sb="7" eb="9">
      <t>ブンショ</t>
    </rPh>
    <rPh sb="10" eb="12">
      <t>チョウシャ</t>
    </rPh>
    <phoneticPr fontId="2"/>
  </si>
  <si>
    <t>中央消防署西天草分署-庁舎</t>
    <rPh sb="0" eb="2">
      <t>チュウオウ</t>
    </rPh>
    <rPh sb="2" eb="5">
      <t>ショウボウショ</t>
    </rPh>
    <rPh sb="5" eb="6">
      <t>ニシ</t>
    </rPh>
    <rPh sb="6" eb="8">
      <t>アマクサ</t>
    </rPh>
    <rPh sb="8" eb="10">
      <t>ブンショ</t>
    </rPh>
    <rPh sb="11" eb="13">
      <t>チョウシャ</t>
    </rPh>
    <phoneticPr fontId="2"/>
  </si>
  <si>
    <t>中央消防署河浦分署-庁舎</t>
    <rPh sb="0" eb="2">
      <t>チュウオウ</t>
    </rPh>
    <rPh sb="2" eb="5">
      <t>ショウボウショ</t>
    </rPh>
    <rPh sb="5" eb="7">
      <t>カワウラ</t>
    </rPh>
    <rPh sb="7" eb="9">
      <t>ブンショ</t>
    </rPh>
    <rPh sb="10" eb="12">
      <t>チョウシャ</t>
    </rPh>
    <phoneticPr fontId="2"/>
  </si>
  <si>
    <t>中央消防署御所浦分署-庁舎</t>
    <rPh sb="0" eb="2">
      <t>チュウオウ</t>
    </rPh>
    <rPh sb="2" eb="5">
      <t>ショウボウショ</t>
    </rPh>
    <rPh sb="5" eb="8">
      <t>ゴショウラ</t>
    </rPh>
    <rPh sb="8" eb="10">
      <t>ブンショ</t>
    </rPh>
    <rPh sb="11" eb="13">
      <t>チョウシャ</t>
    </rPh>
    <phoneticPr fontId="2"/>
  </si>
  <si>
    <t>中央消防署五和分署-庁舎</t>
    <rPh sb="0" eb="2">
      <t>チュウオウ</t>
    </rPh>
    <rPh sb="2" eb="5">
      <t>ショウボウショ</t>
    </rPh>
    <rPh sb="5" eb="7">
      <t>イツワ</t>
    </rPh>
    <rPh sb="7" eb="9">
      <t>ブンショ</t>
    </rPh>
    <rPh sb="10" eb="12">
      <t>チョウシャ</t>
    </rPh>
    <phoneticPr fontId="2"/>
  </si>
  <si>
    <t>龍ヶ岳無線中継局-庁舎</t>
    <rPh sb="0" eb="3">
      <t>リュウガタケ</t>
    </rPh>
    <rPh sb="3" eb="5">
      <t>ムセン</t>
    </rPh>
    <rPh sb="5" eb="8">
      <t>チュウケイキョク</t>
    </rPh>
    <rPh sb="9" eb="11">
      <t>チョウシャ</t>
    </rPh>
    <phoneticPr fontId="2"/>
  </si>
  <si>
    <t>消防本部・中央消防署庁舎　(車庫棟含む）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4" eb="16">
      <t>シャコ</t>
    </rPh>
    <rPh sb="16" eb="17">
      <t>トウ</t>
    </rPh>
    <rPh sb="17" eb="18">
      <t>フク</t>
    </rPh>
    <phoneticPr fontId="2"/>
  </si>
  <si>
    <t>消防本部・中央消防署庁舎　訓練A棟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2"/>
  </si>
  <si>
    <t>消防本部・中央消防署庁舎　訓練B棟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2"/>
  </si>
  <si>
    <t>消防本部・中央消防署庁舎　訓練C棟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2"/>
  </si>
  <si>
    <t>消防本部・中央消防署庁舎　電気設備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デンキ</t>
    </rPh>
    <rPh sb="15" eb="17">
      <t>セツビ</t>
    </rPh>
    <phoneticPr fontId="2"/>
  </si>
  <si>
    <t>消防本部・中央消防署庁舎　機械設備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キカイ</t>
    </rPh>
    <rPh sb="15" eb="17">
      <t>セツビ</t>
    </rPh>
    <phoneticPr fontId="2"/>
  </si>
  <si>
    <t>十万山中継基地局局舎</t>
  </si>
  <si>
    <t>老岳中継基地局局舎</t>
  </si>
  <si>
    <t>平家城前進基地局局舎</t>
  </si>
  <si>
    <t>樋島前進基地局局舎</t>
    <rPh sb="0" eb="1">
      <t>ヒ</t>
    </rPh>
    <rPh sb="1" eb="2">
      <t>シマ</t>
    </rPh>
    <rPh sb="2" eb="3">
      <t>マエ</t>
    </rPh>
    <rPh sb="3" eb="4">
      <t>スス</t>
    </rPh>
    <rPh sb="4" eb="6">
      <t>キチ</t>
    </rPh>
    <rPh sb="6" eb="7">
      <t>キョク</t>
    </rPh>
    <rPh sb="7" eb="9">
      <t>キョクシャ</t>
    </rPh>
    <phoneticPr fontId="2"/>
  </si>
  <si>
    <t>福連木前進基地局局舎</t>
    <rPh sb="0" eb="1">
      <t>フク</t>
    </rPh>
    <rPh sb="1" eb="2">
      <t>ツラ</t>
    </rPh>
    <rPh sb="2" eb="3">
      <t>キ</t>
    </rPh>
    <rPh sb="3" eb="4">
      <t>マエ</t>
    </rPh>
    <rPh sb="4" eb="5">
      <t>スス</t>
    </rPh>
    <rPh sb="5" eb="8">
      <t>キチキョク</t>
    </rPh>
    <rPh sb="8" eb="10">
      <t>キョクシャ</t>
    </rPh>
    <phoneticPr fontId="2"/>
  </si>
  <si>
    <t>都呂々前進基地局局舎</t>
    <rPh sb="0" eb="1">
      <t>ミヤコ</t>
    </rPh>
    <rPh sb="1" eb="2">
      <t>ロ</t>
    </rPh>
    <rPh sb="3" eb="5">
      <t>マエスス</t>
    </rPh>
    <rPh sb="5" eb="8">
      <t>キチキョク</t>
    </rPh>
    <rPh sb="8" eb="10">
      <t>キョクシャ</t>
    </rPh>
    <phoneticPr fontId="2"/>
  </si>
  <si>
    <t>大江中継局局舎</t>
    <rPh sb="0" eb="2">
      <t>オオエ</t>
    </rPh>
    <rPh sb="2" eb="5">
      <t>チュウケイキョク</t>
    </rPh>
    <rPh sb="5" eb="7">
      <t>キョクシャ</t>
    </rPh>
    <phoneticPr fontId="2"/>
  </si>
  <si>
    <t>富岡中継基地局　電気設備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セツビ</t>
    </rPh>
    <phoneticPr fontId="2"/>
  </si>
  <si>
    <t>苓北分署　電気設備</t>
    <rPh sb="0" eb="2">
      <t>レイホク</t>
    </rPh>
    <rPh sb="2" eb="4">
      <t>ブンショ</t>
    </rPh>
    <rPh sb="5" eb="7">
      <t>デンキ</t>
    </rPh>
    <rPh sb="7" eb="9">
      <t>セツビ</t>
    </rPh>
    <phoneticPr fontId="2"/>
  </si>
  <si>
    <t>消防本部・中央消防署庁舎　外構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ガイコウ</t>
    </rPh>
    <phoneticPr fontId="2"/>
  </si>
  <si>
    <t>天草広域連合ネットワーク（五和分署～苓北分署ルート）</t>
  </si>
  <si>
    <t>十万山中継基地局敷地造成及び鉄塔</t>
  </si>
  <si>
    <t>老岳中継基地局敷地造成及び鉄塔</t>
  </si>
  <si>
    <t>平家城前進基地局敷地造成及び鉄塔</t>
  </si>
  <si>
    <t>消防救急無線デジタル化整備電気設備（下島地区）</t>
  </si>
  <si>
    <t>消防救急無線デジタル化整備電気設備（上島地区）</t>
  </si>
  <si>
    <t>消防救急無線デジタル化整備電気通信工事</t>
  </si>
  <si>
    <t>富岡中継局フェンス</t>
    <rPh sb="0" eb="2">
      <t>トミオカ</t>
    </rPh>
    <rPh sb="2" eb="5">
      <t>チュウケイキョク</t>
    </rPh>
    <phoneticPr fontId="2"/>
  </si>
  <si>
    <t>消防救急無線デジタル中継基地局アプローチ回線（消防本部～十万山中継基地局）</t>
    <rPh sb="0" eb="2">
      <t>ショウボウ</t>
    </rPh>
    <rPh sb="2" eb="4">
      <t>キュウキュウ</t>
    </rPh>
    <rPh sb="4" eb="6">
      <t>ムセン</t>
    </rPh>
    <rPh sb="10" eb="12">
      <t>チュウケイ</t>
    </rPh>
    <rPh sb="12" eb="15">
      <t>キチキョク</t>
    </rPh>
    <rPh sb="20" eb="22">
      <t>カイセン</t>
    </rPh>
    <rPh sb="23" eb="25">
      <t>ショウボウ</t>
    </rPh>
    <rPh sb="25" eb="27">
      <t>ホンブ</t>
    </rPh>
    <rPh sb="28" eb="30">
      <t>ジュウマン</t>
    </rPh>
    <rPh sb="30" eb="31">
      <t>ヤマ</t>
    </rPh>
    <rPh sb="31" eb="33">
      <t>チュウケイ</t>
    </rPh>
    <rPh sb="33" eb="36">
      <t>キチキョク</t>
    </rPh>
    <phoneticPr fontId="2"/>
  </si>
  <si>
    <t>天草広域連合ネットワーク設定変更業務</t>
    <rPh sb="0" eb="2">
      <t>アマクサ</t>
    </rPh>
    <rPh sb="2" eb="4">
      <t>コウイキ</t>
    </rPh>
    <rPh sb="4" eb="6">
      <t>レンゴウ</t>
    </rPh>
    <rPh sb="12" eb="14">
      <t>セッテイ</t>
    </rPh>
    <rPh sb="14" eb="16">
      <t>ヘンコウ</t>
    </rPh>
    <rPh sb="16" eb="18">
      <t>ギョウム</t>
    </rPh>
    <phoneticPr fontId="2"/>
  </si>
  <si>
    <t>富岡中継基地局　電気通信設備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ツウシン</t>
    </rPh>
    <rPh sb="12" eb="14">
      <t>セツビ</t>
    </rPh>
    <phoneticPr fontId="2"/>
  </si>
  <si>
    <t>苓北分署　　電気通信設備</t>
    <rPh sb="0" eb="2">
      <t>レイホク</t>
    </rPh>
    <rPh sb="2" eb="4">
      <t>ブンショ</t>
    </rPh>
    <rPh sb="6" eb="8">
      <t>デンキ</t>
    </rPh>
    <rPh sb="8" eb="10">
      <t>ツウシン</t>
    </rPh>
    <rPh sb="10" eb="12">
      <t>セツビ</t>
    </rPh>
    <phoneticPr fontId="2"/>
  </si>
  <si>
    <t>式</t>
    <rPh sb="0" eb="1">
      <t>シキ</t>
    </rPh>
    <phoneticPr fontId="2"/>
  </si>
  <si>
    <t>箇所</t>
    <rPh sb="0" eb="2">
      <t>カショ</t>
    </rPh>
    <phoneticPr fontId="2"/>
  </si>
  <si>
    <t>39 住宅</t>
  </si>
  <si>
    <t>2 事務所</t>
  </si>
  <si>
    <t>31 処理場・加工場</t>
  </si>
  <si>
    <t>3 倉庫・物置</t>
  </si>
  <si>
    <t>13 集会所・会議室</t>
  </si>
  <si>
    <t>38 配電室・電気室</t>
  </si>
  <si>
    <t>移動式書庫</t>
    <rPh sb="0" eb="2">
      <t>イドウ</t>
    </rPh>
    <rPh sb="2" eb="3">
      <t>シキ</t>
    </rPh>
    <rPh sb="3" eb="5">
      <t>ショコ</t>
    </rPh>
    <phoneticPr fontId="2"/>
  </si>
  <si>
    <t>介護認定審査会システムパッケージソフト</t>
    <rPh sb="0" eb="2">
      <t>カイゴ</t>
    </rPh>
    <rPh sb="2" eb="4">
      <t>ニンテイ</t>
    </rPh>
    <rPh sb="4" eb="7">
      <t>シンサカイ</t>
    </rPh>
    <phoneticPr fontId="2"/>
  </si>
  <si>
    <t>介護認定審査会システム機器</t>
    <rPh sb="0" eb="2">
      <t>カイゴ</t>
    </rPh>
    <rPh sb="2" eb="4">
      <t>ニンテイ</t>
    </rPh>
    <rPh sb="4" eb="7">
      <t>シンサカイ</t>
    </rPh>
    <rPh sb="11" eb="13">
      <t>キキ</t>
    </rPh>
    <phoneticPr fontId="2"/>
  </si>
  <si>
    <t>ウイングロード　熊本そ　500-8186</t>
    <rPh sb="8" eb="10">
      <t>クマモト</t>
    </rPh>
    <phoneticPr fontId="2"/>
  </si>
  <si>
    <t>ウイングロード　熊本め　500-6863</t>
    <rPh sb="8" eb="10">
      <t>クマモト</t>
    </rPh>
    <phoneticPr fontId="2"/>
  </si>
  <si>
    <t>スバル　EBD-TV1　熊本こ　480-6865</t>
    <rPh sb="12" eb="14">
      <t>クマモト</t>
    </rPh>
    <phoneticPr fontId="2"/>
  </si>
  <si>
    <t>災害派遣用テント</t>
    <rPh sb="0" eb="2">
      <t>サイガイ</t>
    </rPh>
    <rPh sb="2" eb="4">
      <t>ハケン</t>
    </rPh>
    <rPh sb="4" eb="5">
      <t>ヨウ</t>
    </rPh>
    <phoneticPr fontId="2"/>
  </si>
  <si>
    <t>圧縮空気泡消火システム</t>
    <rPh sb="0" eb="2">
      <t>アッシュク</t>
    </rPh>
    <rPh sb="2" eb="4">
      <t>クウキ</t>
    </rPh>
    <rPh sb="4" eb="5">
      <t>アワ</t>
    </rPh>
    <rPh sb="5" eb="7">
      <t>ショウカ</t>
    </rPh>
    <phoneticPr fontId="2"/>
  </si>
  <si>
    <t>救命訓練用人形　ハートシム４０００二次救命処置トレーニングシステム</t>
    <rPh sb="0" eb="2">
      <t>キュウメイ</t>
    </rPh>
    <rPh sb="2" eb="4">
      <t>クンレン</t>
    </rPh>
    <rPh sb="4" eb="5">
      <t>ヨウ</t>
    </rPh>
    <rPh sb="5" eb="7">
      <t>ニンギョウ</t>
    </rPh>
    <rPh sb="17" eb="19">
      <t>ニジ</t>
    </rPh>
    <rPh sb="19" eb="21">
      <t>キュウメイ</t>
    </rPh>
    <rPh sb="21" eb="23">
      <t>ショチ</t>
    </rPh>
    <phoneticPr fontId="2"/>
  </si>
  <si>
    <t>救難用ゴムボート（TOYO)１６DX-A</t>
    <rPh sb="0" eb="2">
      <t>キュウナン</t>
    </rPh>
    <rPh sb="2" eb="3">
      <t>ヨウ</t>
    </rPh>
    <phoneticPr fontId="2"/>
  </si>
  <si>
    <t>水中スピーカー　DRS-100</t>
    <rPh sb="0" eb="2">
      <t>スイチュウ</t>
    </rPh>
    <phoneticPr fontId="2"/>
  </si>
  <si>
    <t>コンプレッサー　マツバラAVC-16型</t>
    <rPh sb="18" eb="19">
      <t>ガタ</t>
    </rPh>
    <phoneticPr fontId="2"/>
  </si>
  <si>
    <t>防火広報車　日産CBF-VRE２５　熊本つ400-4883</t>
    <rPh sb="0" eb="2">
      <t>ボウカ</t>
    </rPh>
    <rPh sb="2" eb="5">
      <t>コウホウシャ</t>
    </rPh>
    <rPh sb="6" eb="8">
      <t>ニッサン</t>
    </rPh>
    <rPh sb="18" eb="20">
      <t>クマモト</t>
    </rPh>
    <phoneticPr fontId="2"/>
  </si>
  <si>
    <t>通信指令システム　届出情報管理装置</t>
    <rPh sb="0" eb="2">
      <t>ツウシン</t>
    </rPh>
    <rPh sb="2" eb="4">
      <t>シレイ</t>
    </rPh>
    <rPh sb="9" eb="11">
      <t>トドケデ</t>
    </rPh>
    <rPh sb="11" eb="13">
      <t>ジョウホウ</t>
    </rPh>
    <rPh sb="13" eb="15">
      <t>カンリ</t>
    </rPh>
    <rPh sb="15" eb="17">
      <t>ソウチ</t>
    </rPh>
    <phoneticPr fontId="2"/>
  </si>
  <si>
    <t>スバルサンバー　熊本け　480-7312</t>
    <rPh sb="8" eb="10">
      <t>クマモト</t>
    </rPh>
    <phoneticPr fontId="2"/>
  </si>
  <si>
    <t>スバルサンバー　熊本け　480-7313</t>
    <rPh sb="8" eb="10">
      <t>クマモト</t>
    </rPh>
    <phoneticPr fontId="2"/>
  </si>
  <si>
    <t>救急自動車　トヨタ　熊本ら　830-119</t>
    <rPh sb="0" eb="2">
      <t>キュウキュウ</t>
    </rPh>
    <rPh sb="2" eb="5">
      <t>ジドウシャ</t>
    </rPh>
    <rPh sb="10" eb="12">
      <t>クマモト</t>
    </rPh>
    <phoneticPr fontId="2"/>
  </si>
  <si>
    <t>高度救命資機材</t>
    <rPh sb="0" eb="2">
      <t>コウド</t>
    </rPh>
    <rPh sb="2" eb="4">
      <t>キュウメイ</t>
    </rPh>
    <rPh sb="4" eb="7">
      <t>シキザイ</t>
    </rPh>
    <phoneticPr fontId="2"/>
  </si>
  <si>
    <t>救急自動車　トヨタ　熊本せ　831-119</t>
    <rPh sb="0" eb="2">
      <t>キュウキュウ</t>
    </rPh>
    <rPh sb="2" eb="5">
      <t>ジドウシャ</t>
    </rPh>
    <rPh sb="10" eb="12">
      <t>クマモト</t>
    </rPh>
    <phoneticPr fontId="2"/>
  </si>
  <si>
    <t>救急自動車　トヨタ　熊本す　831-119</t>
    <rPh sb="0" eb="2">
      <t>キュウキュウ</t>
    </rPh>
    <rPh sb="2" eb="5">
      <t>ジドウシャ</t>
    </rPh>
    <rPh sb="10" eb="12">
      <t>クマモト</t>
    </rPh>
    <phoneticPr fontId="2"/>
  </si>
  <si>
    <t>小型ポンプ積載車　マツダ　熊本す800-5369</t>
    <rPh sb="0" eb="2">
      <t>コガタ</t>
    </rPh>
    <rPh sb="5" eb="7">
      <t>セキサイ</t>
    </rPh>
    <rPh sb="7" eb="8">
      <t>シャ</t>
    </rPh>
    <rPh sb="13" eb="15">
      <t>クマモト</t>
    </rPh>
    <phoneticPr fontId="2"/>
  </si>
  <si>
    <t>小型動力ポンプ　B-3級ラビットFi7000</t>
    <rPh sb="0" eb="2">
      <t>コガタ</t>
    </rPh>
    <rPh sb="2" eb="4">
      <t>ドウリョク</t>
    </rPh>
    <rPh sb="11" eb="12">
      <t>キュウ</t>
    </rPh>
    <phoneticPr fontId="2"/>
  </si>
  <si>
    <t>小型ポンプ積載車　マツダ　熊本す800-6346</t>
    <rPh sb="0" eb="2">
      <t>コガタ</t>
    </rPh>
    <rPh sb="5" eb="7">
      <t>セキサイ</t>
    </rPh>
    <rPh sb="7" eb="8">
      <t>シャ</t>
    </rPh>
    <rPh sb="13" eb="15">
      <t>クマモト</t>
    </rPh>
    <phoneticPr fontId="2"/>
  </si>
  <si>
    <t>小型ポンプ積載車　マツダ　熊本す800-5371</t>
    <rPh sb="0" eb="2">
      <t>コガタ</t>
    </rPh>
    <rPh sb="5" eb="7">
      <t>セキサイ</t>
    </rPh>
    <rPh sb="7" eb="8">
      <t>シャ</t>
    </rPh>
    <rPh sb="13" eb="15">
      <t>クマモト</t>
    </rPh>
    <phoneticPr fontId="2"/>
  </si>
  <si>
    <t>運搬車　三菱　熊本11た48-33</t>
    <rPh sb="0" eb="3">
      <t>ウンパンシャ</t>
    </rPh>
    <rPh sb="4" eb="6">
      <t>ミツビシ</t>
    </rPh>
    <rPh sb="7" eb="9">
      <t>クマモト</t>
    </rPh>
    <phoneticPr fontId="2"/>
  </si>
  <si>
    <t>指揮車　三菱　熊本800さ69-18</t>
    <rPh sb="0" eb="2">
      <t>シキ</t>
    </rPh>
    <rPh sb="2" eb="3">
      <t>グルマ</t>
    </rPh>
    <rPh sb="4" eb="6">
      <t>ミツビシ</t>
    </rPh>
    <rPh sb="7" eb="9">
      <t>クマモト</t>
    </rPh>
    <phoneticPr fontId="2"/>
  </si>
  <si>
    <t>資機材搬送車　三菱　熊本800さ83-93</t>
    <rPh sb="0" eb="6">
      <t>シキザイハンソウシャ</t>
    </rPh>
    <rPh sb="7" eb="9">
      <t>ミツビシ</t>
    </rPh>
    <rPh sb="10" eb="12">
      <t>クマモト</t>
    </rPh>
    <phoneticPr fontId="2"/>
  </si>
  <si>
    <t>連絡車　日産　熊本500め98-11</t>
    <rPh sb="0" eb="2">
      <t>レンラク</t>
    </rPh>
    <rPh sb="2" eb="3">
      <t>シャ</t>
    </rPh>
    <rPh sb="4" eb="6">
      <t>ニッサン</t>
    </rPh>
    <rPh sb="7" eb="9">
      <t>クマモト</t>
    </rPh>
    <phoneticPr fontId="4"/>
  </si>
  <si>
    <t>輸送車　日産　熊本200さ5-94</t>
    <rPh sb="0" eb="3">
      <t>ユソウシャ</t>
    </rPh>
    <rPh sb="4" eb="6">
      <t>ニッサン</t>
    </rPh>
    <rPh sb="7" eb="9">
      <t>クマモト</t>
    </rPh>
    <phoneticPr fontId="2"/>
  </si>
  <si>
    <t>消火通報訓練指導車　マツダ　熊本100す7230</t>
    <rPh sb="0" eb="2">
      <t>ショウカ</t>
    </rPh>
    <rPh sb="2" eb="4">
      <t>ツウホウ</t>
    </rPh>
    <rPh sb="4" eb="6">
      <t>クンレン</t>
    </rPh>
    <rPh sb="6" eb="8">
      <t>シドウ</t>
    </rPh>
    <rPh sb="8" eb="9">
      <t>シャ</t>
    </rPh>
    <rPh sb="14" eb="16">
      <t>クマモト</t>
    </rPh>
    <phoneticPr fontId="2"/>
  </si>
  <si>
    <t>指令車（白）　マツダ　熊本330と1-19</t>
    <rPh sb="0" eb="2">
      <t>シレイ</t>
    </rPh>
    <rPh sb="2" eb="3">
      <t>シャ</t>
    </rPh>
    <rPh sb="4" eb="5">
      <t>シロ</t>
    </rPh>
    <rPh sb="11" eb="13">
      <t>クマモト</t>
    </rPh>
    <phoneticPr fontId="2"/>
  </si>
  <si>
    <t>救急本渡2　トヨタ　熊本800さ53-15</t>
    <rPh sb="0" eb="2">
      <t>キュウキュウ</t>
    </rPh>
    <rPh sb="2" eb="4">
      <t>ホンド</t>
    </rPh>
    <rPh sb="10" eb="12">
      <t>クマモト</t>
    </rPh>
    <phoneticPr fontId="2"/>
  </si>
  <si>
    <t>救助工作車　日野　熊本830は・119</t>
    <rPh sb="0" eb="2">
      <t>キュウジョ</t>
    </rPh>
    <rPh sb="2" eb="5">
      <t>コウサクシャ</t>
    </rPh>
    <rPh sb="6" eb="8">
      <t>ヒノ</t>
    </rPh>
    <rPh sb="9" eb="11">
      <t>クマモト</t>
    </rPh>
    <phoneticPr fontId="2"/>
  </si>
  <si>
    <t>消防1号車　日野　熊本800さ44-62</t>
    <rPh sb="0" eb="2">
      <t>ショウボウ</t>
    </rPh>
    <rPh sb="3" eb="5">
      <t>ゴウシャ</t>
    </rPh>
    <rPh sb="6" eb="8">
      <t>ヒノ</t>
    </rPh>
    <rPh sb="9" eb="11">
      <t>クマモト</t>
    </rPh>
    <phoneticPr fontId="2"/>
  </si>
  <si>
    <t>消防2号車　日野　熊本830の・119</t>
    <rPh sb="0" eb="2">
      <t>ショウボウ</t>
    </rPh>
    <rPh sb="3" eb="5">
      <t>ゴウシャ</t>
    </rPh>
    <rPh sb="6" eb="8">
      <t>ヒノ</t>
    </rPh>
    <rPh sb="9" eb="11">
      <t>クマモト</t>
    </rPh>
    <phoneticPr fontId="2"/>
  </si>
  <si>
    <t>水槽車　日野　熊本88ゆ18-61</t>
    <rPh sb="0" eb="2">
      <t>スイソウ</t>
    </rPh>
    <rPh sb="2" eb="3">
      <t>シャ</t>
    </rPh>
    <rPh sb="4" eb="6">
      <t>ヒノ</t>
    </rPh>
    <rPh sb="7" eb="9">
      <t>クマモト</t>
    </rPh>
    <phoneticPr fontId="2"/>
  </si>
  <si>
    <t>梯子車　日野　熊本88ゆ20-27</t>
    <rPh sb="0" eb="2">
      <t>ハシゴ</t>
    </rPh>
    <rPh sb="2" eb="3">
      <t>シャ</t>
    </rPh>
    <rPh sb="4" eb="6">
      <t>ヒノ</t>
    </rPh>
    <rPh sb="7" eb="9">
      <t>クマモト</t>
    </rPh>
    <phoneticPr fontId="2"/>
  </si>
  <si>
    <t>救急1号車　トヨタ　熊本830み・119</t>
    <rPh sb="0" eb="2">
      <t>キュウキュウ</t>
    </rPh>
    <rPh sb="3" eb="5">
      <t>ゴウシャ</t>
    </rPh>
    <rPh sb="10" eb="12">
      <t>クマモト</t>
    </rPh>
    <phoneticPr fontId="2"/>
  </si>
  <si>
    <t>救急車予備車　トヨタ　熊本800さ71-14</t>
    <rPh sb="0" eb="3">
      <t>キュウキュウシャ</t>
    </rPh>
    <rPh sb="3" eb="5">
      <t>ヨビ</t>
    </rPh>
    <rPh sb="5" eb="6">
      <t>シャ</t>
    </rPh>
    <rPh sb="11" eb="13">
      <t>クマモト</t>
    </rPh>
    <phoneticPr fontId="2"/>
  </si>
  <si>
    <t>指揮車　日産　熊本800さ42-46</t>
    <rPh sb="0" eb="3">
      <t>シキシャ</t>
    </rPh>
    <rPh sb="4" eb="6">
      <t>ニッサン</t>
    </rPh>
    <rPh sb="7" eb="9">
      <t>クマモト</t>
    </rPh>
    <phoneticPr fontId="2"/>
  </si>
  <si>
    <t>消防1号車　日産　熊本88せ10-67</t>
    <rPh sb="0" eb="2">
      <t>ショウボウ</t>
    </rPh>
    <rPh sb="3" eb="5">
      <t>ゴウシャ</t>
    </rPh>
    <rPh sb="6" eb="8">
      <t>ニッサン</t>
    </rPh>
    <rPh sb="9" eb="11">
      <t>クマモト</t>
    </rPh>
    <phoneticPr fontId="2"/>
  </si>
  <si>
    <t>消防2号車　日野　熊本800は6-66</t>
    <rPh sb="0" eb="2">
      <t>ショウボウ</t>
    </rPh>
    <rPh sb="3" eb="5">
      <t>ゴウシャ</t>
    </rPh>
    <rPh sb="6" eb="8">
      <t>ヒノ</t>
    </rPh>
    <rPh sb="9" eb="11">
      <t>クマモト</t>
    </rPh>
    <phoneticPr fontId="2"/>
  </si>
  <si>
    <t>梯子車　日野　熊本800は5-26</t>
    <rPh sb="0" eb="2">
      <t>ハシゴ</t>
    </rPh>
    <rPh sb="2" eb="3">
      <t>シャ</t>
    </rPh>
    <rPh sb="4" eb="6">
      <t>ヒノ</t>
    </rPh>
    <rPh sb="7" eb="9">
      <t>クマモト</t>
    </rPh>
    <phoneticPr fontId="2"/>
  </si>
  <si>
    <t>救急車予備車　トヨタ　熊本800さ54-55</t>
    <rPh sb="0" eb="3">
      <t>キュウキュウシャ</t>
    </rPh>
    <rPh sb="3" eb="5">
      <t>ヨビ</t>
    </rPh>
    <rPh sb="5" eb="6">
      <t>シャ</t>
    </rPh>
    <rPh sb="11" eb="13">
      <t>クマモト</t>
    </rPh>
    <phoneticPr fontId="2"/>
  </si>
  <si>
    <t>消防車　日野　熊本800は5-29</t>
    <rPh sb="0" eb="3">
      <t>ショウボウシャ</t>
    </rPh>
    <rPh sb="4" eb="6">
      <t>ヒノ</t>
    </rPh>
    <rPh sb="7" eb="9">
      <t>クマモト</t>
    </rPh>
    <phoneticPr fontId="2"/>
  </si>
  <si>
    <t>消防車　日野　熊本800は805</t>
    <rPh sb="0" eb="3">
      <t>ショウボウシャ</t>
    </rPh>
    <rPh sb="4" eb="6">
      <t>ヒノ</t>
    </rPh>
    <rPh sb="7" eb="9">
      <t>クマモト</t>
    </rPh>
    <phoneticPr fontId="2"/>
  </si>
  <si>
    <t>救急車　トヨタ　熊本800す56-29</t>
    <rPh sb="0" eb="3">
      <t>キュウキュウシャ</t>
    </rPh>
    <rPh sb="8" eb="10">
      <t>クマモト</t>
    </rPh>
    <phoneticPr fontId="2"/>
  </si>
  <si>
    <t>救急車　トヨタ　熊本800さ96-01</t>
    <rPh sb="0" eb="3">
      <t>キュウキュウシャ</t>
    </rPh>
    <rPh sb="8" eb="10">
      <t>クマモト</t>
    </rPh>
    <phoneticPr fontId="2"/>
  </si>
  <si>
    <t>救急車　日産　熊本88せ11-43</t>
    <rPh sb="0" eb="3">
      <t>キュウキュウシャ</t>
    </rPh>
    <rPh sb="4" eb="6">
      <t>ニッサン</t>
    </rPh>
    <rPh sb="7" eb="9">
      <t>クマモト</t>
    </rPh>
    <phoneticPr fontId="2"/>
  </si>
  <si>
    <t>救急車　トヨタ　熊本800す19-64</t>
    <rPh sb="0" eb="3">
      <t>キュウキュウシャ</t>
    </rPh>
    <rPh sb="8" eb="10">
      <t>クマモト</t>
    </rPh>
    <phoneticPr fontId="2"/>
  </si>
  <si>
    <t>連絡車　スズキ　熊本480か31-78</t>
    <rPh sb="0" eb="2">
      <t>レンラク</t>
    </rPh>
    <rPh sb="2" eb="3">
      <t>シャ</t>
    </rPh>
    <rPh sb="8" eb="10">
      <t>クマモト</t>
    </rPh>
    <phoneticPr fontId="2"/>
  </si>
  <si>
    <t>連絡車　スバル　熊本480く49-84</t>
    <rPh sb="0" eb="2">
      <t>レンラク</t>
    </rPh>
    <rPh sb="2" eb="3">
      <t>シャ</t>
    </rPh>
    <rPh sb="8" eb="10">
      <t>クマモト</t>
    </rPh>
    <phoneticPr fontId="2"/>
  </si>
  <si>
    <t>救急車　トヨタ　熊本800さ96-02</t>
    <rPh sb="0" eb="3">
      <t>キュウキュウシャ</t>
    </rPh>
    <rPh sb="8" eb="10">
      <t>クマモト</t>
    </rPh>
    <phoneticPr fontId="2"/>
  </si>
  <si>
    <t>連絡車　スバル　熊本480く49-83</t>
    <rPh sb="0" eb="2">
      <t>レンラク</t>
    </rPh>
    <rPh sb="2" eb="3">
      <t>シャ</t>
    </rPh>
    <rPh sb="8" eb="10">
      <t>クマモト</t>
    </rPh>
    <phoneticPr fontId="2"/>
  </si>
  <si>
    <t>救急車　トヨタ　熊本830も・119</t>
    <rPh sb="0" eb="3">
      <t>キュウキュウシャ</t>
    </rPh>
    <rPh sb="8" eb="10">
      <t>クマモト</t>
    </rPh>
    <phoneticPr fontId="2"/>
  </si>
  <si>
    <t>連絡車　スズキ　熊本480か31-79</t>
    <rPh sb="0" eb="2">
      <t>レンラク</t>
    </rPh>
    <rPh sb="2" eb="3">
      <t>シャ</t>
    </rPh>
    <rPh sb="8" eb="10">
      <t>クマモト</t>
    </rPh>
    <phoneticPr fontId="2"/>
  </si>
  <si>
    <t>消防車　日野　熊本830め・119</t>
    <rPh sb="0" eb="3">
      <t>ショウボウシャ</t>
    </rPh>
    <rPh sb="4" eb="6">
      <t>ヒノ</t>
    </rPh>
    <rPh sb="7" eb="9">
      <t>クマモト</t>
    </rPh>
    <phoneticPr fontId="2"/>
  </si>
  <si>
    <t>消防救急艇　293-38034号</t>
    <rPh sb="0" eb="2">
      <t>ショウボウ</t>
    </rPh>
    <rPh sb="2" eb="4">
      <t>キュウキュウ</t>
    </rPh>
    <rPh sb="4" eb="5">
      <t>テイ</t>
    </rPh>
    <rPh sb="15" eb="16">
      <t>ゴウ</t>
    </rPh>
    <phoneticPr fontId="2"/>
  </si>
  <si>
    <t>救急統計システムパッケージ</t>
    <rPh sb="0" eb="2">
      <t>キュウキュウ</t>
    </rPh>
    <rPh sb="2" eb="4">
      <t>トウケイ</t>
    </rPh>
    <phoneticPr fontId="2"/>
  </si>
  <si>
    <t>自動心臓マッサージシステム</t>
    <rPh sb="0" eb="2">
      <t>ジドウ</t>
    </rPh>
    <rPh sb="2" eb="4">
      <t>シンゾウ</t>
    </rPh>
    <phoneticPr fontId="2"/>
  </si>
  <si>
    <t>小型動力ポンプ　B-3級ラビットFi7000　60PS</t>
    <rPh sb="0" eb="2">
      <t>コガタ</t>
    </rPh>
    <rPh sb="2" eb="4">
      <t>ドウリョク</t>
    </rPh>
    <rPh sb="11" eb="12">
      <t>キュウ</t>
    </rPh>
    <phoneticPr fontId="2"/>
  </si>
  <si>
    <t>圧縮空気泡消火システム（ポーダブルタイプ）</t>
    <rPh sb="0" eb="2">
      <t>アッシュク</t>
    </rPh>
    <rPh sb="2" eb="4">
      <t>クウキ</t>
    </rPh>
    <rPh sb="4" eb="5">
      <t>アワ</t>
    </rPh>
    <rPh sb="5" eb="7">
      <t>ショウカ</t>
    </rPh>
    <phoneticPr fontId="2"/>
  </si>
  <si>
    <t>高規格救急自動車</t>
    <rPh sb="0" eb="3">
      <t>コウキカク</t>
    </rPh>
    <rPh sb="3" eb="5">
      <t>キュウキュウ</t>
    </rPh>
    <rPh sb="5" eb="8">
      <t>ジドウシャ</t>
    </rPh>
    <phoneticPr fontId="2"/>
  </si>
  <si>
    <t>半自動式除細動器</t>
    <rPh sb="0" eb="1">
      <t>ハン</t>
    </rPh>
    <rPh sb="1" eb="3">
      <t>ジドウ</t>
    </rPh>
    <rPh sb="3" eb="4">
      <t>シキ</t>
    </rPh>
    <rPh sb="4" eb="8">
      <t>ジョサイドウキ</t>
    </rPh>
    <phoneticPr fontId="2"/>
  </si>
  <si>
    <t>血中酸素飽和測定器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phoneticPr fontId="2"/>
  </si>
  <si>
    <t>患者監視装置</t>
    <rPh sb="0" eb="2">
      <t>カンジャ</t>
    </rPh>
    <rPh sb="2" eb="4">
      <t>カンシ</t>
    </rPh>
    <rPh sb="4" eb="6">
      <t>ソウチ</t>
    </rPh>
    <phoneticPr fontId="2"/>
  </si>
  <si>
    <t>救急消防通信指令システム機器</t>
    <rPh sb="0" eb="2">
      <t>キュウキュウ</t>
    </rPh>
    <rPh sb="2" eb="4">
      <t>ショウボウ</t>
    </rPh>
    <rPh sb="4" eb="6">
      <t>ツウシン</t>
    </rPh>
    <rPh sb="6" eb="8">
      <t>シレイ</t>
    </rPh>
    <rPh sb="12" eb="14">
      <t>キキ</t>
    </rPh>
    <phoneticPr fontId="2"/>
  </si>
  <si>
    <t>小型ポンプ積載車　ダイハツ　熊本あ880-1203</t>
    <rPh sb="0" eb="2">
      <t>コガタ</t>
    </rPh>
    <rPh sb="5" eb="7">
      <t>セキサイ</t>
    </rPh>
    <rPh sb="7" eb="8">
      <t>シャ</t>
    </rPh>
    <rPh sb="14" eb="16">
      <t>クマモト</t>
    </rPh>
    <phoneticPr fontId="2"/>
  </si>
  <si>
    <t>小型動力ポンプ</t>
    <rPh sb="0" eb="2">
      <t>コガタ</t>
    </rPh>
    <rPh sb="2" eb="4">
      <t>ドウリョク</t>
    </rPh>
    <phoneticPr fontId="2"/>
  </si>
  <si>
    <t>圧縮空気泡システム</t>
    <rPh sb="0" eb="2">
      <t>アッシュク</t>
    </rPh>
    <rPh sb="2" eb="4">
      <t>クウキ</t>
    </rPh>
    <rPh sb="4" eb="5">
      <t>アワ</t>
    </rPh>
    <phoneticPr fontId="2"/>
  </si>
  <si>
    <t>小型ポンプ積載車　日産　熊本す800-6368</t>
    <rPh sb="0" eb="2">
      <t>コガタ</t>
    </rPh>
    <rPh sb="5" eb="7">
      <t>セキサイ</t>
    </rPh>
    <rPh sb="7" eb="8">
      <t>シャ</t>
    </rPh>
    <rPh sb="9" eb="11">
      <t>ニッサン</t>
    </rPh>
    <rPh sb="12" eb="14">
      <t>クマモト</t>
    </rPh>
    <phoneticPr fontId="2"/>
  </si>
  <si>
    <t>西天草分署付属設備</t>
    <rPh sb="0" eb="1">
      <t>ニシ</t>
    </rPh>
    <rPh sb="1" eb="3">
      <t>アマクサ</t>
    </rPh>
    <rPh sb="3" eb="5">
      <t>ブンショ</t>
    </rPh>
    <rPh sb="5" eb="7">
      <t>フゾク</t>
    </rPh>
    <rPh sb="7" eb="9">
      <t>セツビ</t>
    </rPh>
    <phoneticPr fontId="2"/>
  </si>
  <si>
    <t>高度救命処置シュミレータ</t>
    <rPh sb="0" eb="2">
      <t>コウド</t>
    </rPh>
    <rPh sb="2" eb="4">
      <t>キュウメイ</t>
    </rPh>
    <rPh sb="4" eb="6">
      <t>ショチ</t>
    </rPh>
    <phoneticPr fontId="2"/>
  </si>
  <si>
    <t>投光器</t>
    <rPh sb="0" eb="3">
      <t>トウコウキ</t>
    </rPh>
    <phoneticPr fontId="2"/>
  </si>
  <si>
    <t>スズキ　熊本581う9804</t>
    <rPh sb="4" eb="6">
      <t>クマモト</t>
    </rPh>
    <phoneticPr fontId="2"/>
  </si>
  <si>
    <t>光ケーブル接続</t>
    <rPh sb="0" eb="1">
      <t>ヒカリ</t>
    </rPh>
    <rPh sb="5" eb="7">
      <t>セツゾク</t>
    </rPh>
    <phoneticPr fontId="2"/>
  </si>
  <si>
    <t>イントラ備品</t>
    <rPh sb="4" eb="6">
      <t>ビヒン</t>
    </rPh>
    <phoneticPr fontId="2"/>
  </si>
  <si>
    <t>ネットワーク機器</t>
    <rPh sb="6" eb="8">
      <t>キキ</t>
    </rPh>
    <phoneticPr fontId="2"/>
  </si>
  <si>
    <t>投光器</t>
  </si>
  <si>
    <t>エンジンポンプ</t>
  </si>
  <si>
    <t>ＡＥＤ（自動体外式除細動器）</t>
  </si>
  <si>
    <t>普通乗用車
トヨタDBE-NCP160V
熊本４００と１１３７</t>
  </si>
  <si>
    <t>化学消防ポンプ自動車（苓北分署）
日野SDG-GX7JGAA改
熊本８３１に１１９</t>
  </si>
  <si>
    <t>高規格救急自動車（松島分署）
トヨタCBF-TRH226S
熊本８００す９２２７</t>
  </si>
  <si>
    <t>水槽付消防ポンプ自動車（東天草分署）
日野SDG-GX7JGAA改
熊本８３１な１１９</t>
  </si>
  <si>
    <t>ネットワーク通信機器（上天草地区）</t>
  </si>
  <si>
    <t>日産NV100クリッパー　熊本480　つ　5504</t>
    <rPh sb="0" eb="2">
      <t>ニッサン</t>
    </rPh>
    <rPh sb="13" eb="15">
      <t>クマモト</t>
    </rPh>
    <phoneticPr fontId="1"/>
  </si>
  <si>
    <t>半自動体外式除細動器（AED-2152）</t>
    <rPh sb="0" eb="1">
      <t>ハン</t>
    </rPh>
    <rPh sb="1" eb="3">
      <t>ジドウ</t>
    </rPh>
    <rPh sb="3" eb="5">
      <t>タイガイ</t>
    </rPh>
    <rPh sb="5" eb="6">
      <t>シキ</t>
    </rPh>
    <rPh sb="6" eb="9">
      <t>ジョサイドウ</t>
    </rPh>
    <rPh sb="9" eb="10">
      <t>キ</t>
    </rPh>
    <phoneticPr fontId="1"/>
  </si>
  <si>
    <t>大型油圧救助器具</t>
    <rPh sb="0" eb="2">
      <t>オオガタ</t>
    </rPh>
    <rPh sb="2" eb="4">
      <t>ユアツ</t>
    </rPh>
    <rPh sb="4" eb="6">
      <t>キュウジョ</t>
    </rPh>
    <rPh sb="6" eb="8">
      <t>キグ</t>
    </rPh>
    <phoneticPr fontId="1"/>
  </si>
  <si>
    <t>高規格救急自動車　熊本800　す　9969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1"/>
  </si>
  <si>
    <t>防災指導車　熊本301　ち　4830</t>
    <rPh sb="0" eb="2">
      <t>ボウサイ</t>
    </rPh>
    <rPh sb="2" eb="4">
      <t>シドウ</t>
    </rPh>
    <rPh sb="4" eb="5">
      <t>シャ</t>
    </rPh>
    <rPh sb="6" eb="8">
      <t>クマモト</t>
    </rPh>
    <phoneticPr fontId="1"/>
  </si>
  <si>
    <t>水槽付消防ポンプ自動車　熊本800　は1861</t>
    <rPh sb="0" eb="2">
      <t>スイソウ</t>
    </rPh>
    <rPh sb="2" eb="3">
      <t>ツキ</t>
    </rPh>
    <rPh sb="3" eb="5">
      <t>ショウボウ</t>
    </rPh>
    <rPh sb="8" eb="11">
      <t>ジドウシャ</t>
    </rPh>
    <rPh sb="12" eb="14">
      <t>クマモト</t>
    </rPh>
    <phoneticPr fontId="1"/>
  </si>
  <si>
    <t>化学消防ポンプ自動車　熊本800　は1860</t>
    <rPh sb="0" eb="2">
      <t>カガク</t>
    </rPh>
    <rPh sb="2" eb="4">
      <t>ショウボウ</t>
    </rPh>
    <rPh sb="7" eb="9">
      <t>ジドウ</t>
    </rPh>
    <rPh sb="9" eb="10">
      <t>シャ</t>
    </rPh>
    <rPh sb="11" eb="13">
      <t>クマモト</t>
    </rPh>
    <phoneticPr fontId="1"/>
  </si>
  <si>
    <t>査察車　トヨタ　熊本４００て２６－３２</t>
    <rPh sb="0" eb="2">
      <t>ササツ</t>
    </rPh>
    <rPh sb="2" eb="3">
      <t>シャ</t>
    </rPh>
    <rPh sb="8" eb="10">
      <t>クマモト</t>
    </rPh>
    <phoneticPr fontId="1"/>
  </si>
  <si>
    <t>拠点機能形成車　いすず　熊本８００は１６－４３</t>
    <rPh sb="0" eb="2">
      <t>キョテン</t>
    </rPh>
    <rPh sb="2" eb="4">
      <t>キノウ</t>
    </rPh>
    <rPh sb="4" eb="6">
      <t>ケイセイ</t>
    </rPh>
    <rPh sb="12" eb="14">
      <t>クマモト</t>
    </rPh>
    <phoneticPr fontId="1"/>
  </si>
  <si>
    <t>トヨタフォークリフト　７FG18-18275</t>
  </si>
  <si>
    <t>フォークリフト　６FG１８H601FSV</t>
  </si>
  <si>
    <t>フォークリフト　FD18DMC-70384</t>
  </si>
  <si>
    <t>フォークリフト　７FG１８-18093</t>
  </si>
  <si>
    <t>コマツホイルローダー</t>
  </si>
  <si>
    <t>トヨタジョブサン</t>
  </si>
  <si>
    <t>クライマーコンベア</t>
  </si>
  <si>
    <t>ビジネスホン　マルチビジネスシステム</t>
  </si>
  <si>
    <t>プロジェクタ　エプソンEMP-7800</t>
  </si>
  <si>
    <t>AED　レールダル・ハートスタートFR2</t>
  </si>
  <si>
    <t>ゴムボート　アキレスハイパロボンドSG-140</t>
  </si>
  <si>
    <t>ゴムボート</t>
  </si>
  <si>
    <t>トヨタプリウス　熊本301　そ　4386</t>
  </si>
  <si>
    <t>総務企画課</t>
    <rPh sb="0" eb="2">
      <t>ソウム</t>
    </rPh>
    <rPh sb="2" eb="4">
      <t>キカク</t>
    </rPh>
    <rPh sb="4" eb="5">
      <t>カ</t>
    </rPh>
    <phoneticPr fontId="2"/>
  </si>
  <si>
    <t>環境衛生課</t>
    <rPh sb="0" eb="2">
      <t>カンキョウ</t>
    </rPh>
    <rPh sb="2" eb="4">
      <t>エイセイ</t>
    </rPh>
    <rPh sb="4" eb="5">
      <t>カ</t>
    </rPh>
    <phoneticPr fontId="2"/>
  </si>
  <si>
    <t>消防本部総務課</t>
    <rPh sb="0" eb="2">
      <t>ショウボウ</t>
    </rPh>
    <rPh sb="2" eb="4">
      <t>ホンブ</t>
    </rPh>
    <rPh sb="4" eb="7">
      <t>ソウムカ</t>
    </rPh>
    <phoneticPr fontId="2"/>
  </si>
  <si>
    <t>有明分署</t>
    <rPh sb="0" eb="2">
      <t>ア</t>
    </rPh>
    <rPh sb="2" eb="4">
      <t>ブ</t>
    </rPh>
    <phoneticPr fontId="4"/>
  </si>
  <si>
    <t>河浦分署</t>
    <rPh sb="0" eb="2">
      <t>カ</t>
    </rPh>
    <rPh sb="2" eb="4">
      <t>ブ</t>
    </rPh>
    <phoneticPr fontId="4"/>
  </si>
  <si>
    <t>中央消防署</t>
    <rPh sb="0" eb="2">
      <t>チュウオウ</t>
    </rPh>
    <rPh sb="2" eb="5">
      <t>ショウボウショ</t>
    </rPh>
    <phoneticPr fontId="4"/>
  </si>
  <si>
    <t>北消防署</t>
    <rPh sb="0" eb="1">
      <t>キタ</t>
    </rPh>
    <rPh sb="1" eb="3">
      <t>ショウボウ</t>
    </rPh>
    <rPh sb="3" eb="4">
      <t>ショ</t>
    </rPh>
    <phoneticPr fontId="4"/>
  </si>
  <si>
    <t>新和分署</t>
    <rPh sb="0" eb="2">
      <t>シ</t>
    </rPh>
    <rPh sb="2" eb="4">
      <t>ブ</t>
    </rPh>
    <phoneticPr fontId="4"/>
  </si>
  <si>
    <t>五和分署</t>
    <rPh sb="0" eb="2">
      <t>イツワ</t>
    </rPh>
    <rPh sb="2" eb="4">
      <t>ブンショ</t>
    </rPh>
    <phoneticPr fontId="4"/>
  </si>
  <si>
    <t>消防本部</t>
    <rPh sb="0" eb="2">
      <t>ショウボウ</t>
    </rPh>
    <rPh sb="2" eb="4">
      <t>ホンブ</t>
    </rPh>
    <phoneticPr fontId="4"/>
  </si>
  <si>
    <t>松島分署</t>
    <rPh sb="0" eb="2">
      <t>マツシマ</t>
    </rPh>
    <rPh sb="2" eb="4">
      <t>ブンショ</t>
    </rPh>
    <phoneticPr fontId="4"/>
  </si>
  <si>
    <t>消防本部</t>
    <rPh sb="0" eb="2">
      <t>ショウボウ</t>
    </rPh>
    <rPh sb="2" eb="4">
      <t>ホンブ</t>
    </rPh>
    <phoneticPr fontId="2"/>
  </si>
  <si>
    <t>消防本部・中央</t>
    <rPh sb="0" eb="2">
      <t>ショウボウ</t>
    </rPh>
    <rPh sb="2" eb="4">
      <t>ホンブ</t>
    </rPh>
    <rPh sb="5" eb="7">
      <t>チュウオウ</t>
    </rPh>
    <phoneticPr fontId="2"/>
  </si>
  <si>
    <t>消防中央</t>
    <rPh sb="0" eb="2">
      <t>ショウボウ</t>
    </rPh>
    <rPh sb="2" eb="4">
      <t>チュウオウ</t>
    </rPh>
    <phoneticPr fontId="2"/>
  </si>
  <si>
    <t>南消防署</t>
    <rPh sb="0" eb="1">
      <t>ミナミ</t>
    </rPh>
    <rPh sb="1" eb="4">
      <t>ショウボウショ</t>
    </rPh>
    <phoneticPr fontId="2"/>
  </si>
  <si>
    <t>松島分署</t>
    <rPh sb="0" eb="2">
      <t>マツシマ</t>
    </rPh>
    <rPh sb="2" eb="4">
      <t>ブンショ</t>
    </rPh>
    <phoneticPr fontId="2"/>
  </si>
  <si>
    <t>有明分署</t>
    <rPh sb="0" eb="2">
      <t>アリアケ</t>
    </rPh>
    <rPh sb="2" eb="4">
      <t>ブンショ</t>
    </rPh>
    <phoneticPr fontId="2"/>
  </si>
  <si>
    <t>東天草分署</t>
    <rPh sb="0" eb="1">
      <t>ヒガシ</t>
    </rPh>
    <rPh sb="1" eb="3">
      <t>アマクサ</t>
    </rPh>
    <rPh sb="3" eb="5">
      <t>ブンショ</t>
    </rPh>
    <phoneticPr fontId="2"/>
  </si>
  <si>
    <t>御所浦分署</t>
    <rPh sb="0" eb="3">
      <t>ゴショウラ</t>
    </rPh>
    <rPh sb="3" eb="5">
      <t>ブンショ</t>
    </rPh>
    <phoneticPr fontId="2"/>
  </si>
  <si>
    <t>倉岳分署</t>
    <rPh sb="0" eb="2">
      <t>クラタケ</t>
    </rPh>
    <rPh sb="2" eb="4">
      <t>ブンショ</t>
    </rPh>
    <phoneticPr fontId="2"/>
  </si>
  <si>
    <t>苓北分署</t>
    <rPh sb="0" eb="2">
      <t>レイホク</t>
    </rPh>
    <rPh sb="2" eb="4">
      <t>ブンショ</t>
    </rPh>
    <phoneticPr fontId="2"/>
  </si>
  <si>
    <t>西天草分署</t>
    <rPh sb="0" eb="1">
      <t>ニシ</t>
    </rPh>
    <rPh sb="1" eb="3">
      <t>アマクサ</t>
    </rPh>
    <rPh sb="3" eb="5">
      <t>ブンショ</t>
    </rPh>
    <phoneticPr fontId="2"/>
  </si>
  <si>
    <t>河浦分署</t>
    <rPh sb="0" eb="2">
      <t>カワウラ</t>
    </rPh>
    <rPh sb="2" eb="4">
      <t>ブンショ</t>
    </rPh>
    <phoneticPr fontId="2"/>
  </si>
  <si>
    <t>新和分署</t>
    <rPh sb="0" eb="2">
      <t>シンワ</t>
    </rPh>
    <rPh sb="2" eb="4">
      <t>ブンショ</t>
    </rPh>
    <phoneticPr fontId="4"/>
  </si>
  <si>
    <t>御所浦分署</t>
    <rPh sb="0" eb="3">
      <t>ゴ</t>
    </rPh>
    <rPh sb="3" eb="5">
      <t>ブ</t>
    </rPh>
    <phoneticPr fontId="4"/>
  </si>
  <si>
    <t>倉岳分署</t>
    <rPh sb="0" eb="2">
      <t>クラタケ</t>
    </rPh>
    <rPh sb="2" eb="4">
      <t>ブ</t>
    </rPh>
    <phoneticPr fontId="4"/>
  </si>
  <si>
    <t>天草広域連合事務局総務企画課</t>
  </si>
  <si>
    <t>上天草市松島町合津4276-540
中央消防署松島分署
（消防車積載）</t>
    <rPh sb="18" eb="20">
      <t>チ</t>
    </rPh>
    <rPh sb="20" eb="23">
      <t>シ</t>
    </rPh>
    <rPh sb="23" eb="25">
      <t>マ</t>
    </rPh>
    <rPh sb="25" eb="27">
      <t>ブ</t>
    </rPh>
    <rPh sb="29" eb="31">
      <t>ショウボウ</t>
    </rPh>
    <rPh sb="31" eb="32">
      <t>シャ</t>
    </rPh>
    <rPh sb="32" eb="34">
      <t>セキサイ</t>
    </rPh>
    <phoneticPr fontId="1"/>
  </si>
  <si>
    <t>天草市五和町二江4915-1
中央消防署五和分署
（消防車積載）</t>
    <rPh sb="15" eb="17">
      <t>チ</t>
    </rPh>
    <rPh sb="17" eb="20">
      <t>シ</t>
    </rPh>
    <rPh sb="20" eb="22">
      <t>イ</t>
    </rPh>
    <rPh sb="22" eb="24">
      <t>ブ</t>
    </rPh>
    <rPh sb="26" eb="28">
      <t>ショウボウ</t>
    </rPh>
    <rPh sb="28" eb="29">
      <t>シャ</t>
    </rPh>
    <rPh sb="29" eb="31">
      <t>セキサイ</t>
    </rPh>
    <phoneticPr fontId="1"/>
  </si>
  <si>
    <t>天草郡苓北町志岐1231
中央消防署苓北分署
（消防車積載）</t>
    <rPh sb="0" eb="3">
      <t>ア</t>
    </rPh>
    <rPh sb="3" eb="6">
      <t>レ</t>
    </rPh>
    <rPh sb="6" eb="8">
      <t>シキ</t>
    </rPh>
    <rPh sb="13" eb="15">
      <t>チ</t>
    </rPh>
    <rPh sb="15" eb="18">
      <t>シ</t>
    </rPh>
    <rPh sb="18" eb="20">
      <t>レ</t>
    </rPh>
    <rPh sb="20" eb="22">
      <t>ブ</t>
    </rPh>
    <rPh sb="24" eb="26">
      <t>ショウボウ</t>
    </rPh>
    <rPh sb="26" eb="27">
      <t>シャ</t>
    </rPh>
    <rPh sb="27" eb="29">
      <t>セキサイ</t>
    </rPh>
    <phoneticPr fontId="1"/>
  </si>
  <si>
    <t>天草市御所浦町御所浦3526-12
中央消防署御所浦分署
（消防救急艇積載）</t>
    <rPh sb="0" eb="3">
      <t>ア</t>
    </rPh>
    <rPh sb="3" eb="7">
      <t>ゴ</t>
    </rPh>
    <rPh sb="7" eb="10">
      <t>ゴ</t>
    </rPh>
    <rPh sb="18" eb="20">
      <t>チ</t>
    </rPh>
    <rPh sb="20" eb="23">
      <t>シ</t>
    </rPh>
    <rPh sb="23" eb="26">
      <t>ゴ</t>
    </rPh>
    <rPh sb="26" eb="28">
      <t>ブ</t>
    </rPh>
    <rPh sb="30" eb="32">
      <t>ショウボウ</t>
    </rPh>
    <rPh sb="32" eb="34">
      <t>キュウキュウ</t>
    </rPh>
    <rPh sb="34" eb="35">
      <t>テイ</t>
    </rPh>
    <rPh sb="35" eb="37">
      <t>セキサイ</t>
    </rPh>
    <phoneticPr fontId="1"/>
  </si>
  <si>
    <t>天草市本渡町広瀬1687-2
消防本部・中央消防署</t>
    <rPh sb="0" eb="3">
      <t>アマクサシ</t>
    </rPh>
    <rPh sb="3" eb="5">
      <t>ホンド</t>
    </rPh>
    <rPh sb="5" eb="6">
      <t>マチ</t>
    </rPh>
    <rPh sb="6" eb="8">
      <t>ヒロセ</t>
    </rPh>
    <rPh sb="15" eb="17">
      <t>ショウボウ</t>
    </rPh>
    <rPh sb="17" eb="19">
      <t>ホンブ</t>
    </rPh>
    <rPh sb="20" eb="25">
      <t>チ</t>
    </rPh>
    <phoneticPr fontId="1"/>
  </si>
  <si>
    <t>天草郡苓北町志岐1231
中央消防署苓北分署</t>
    <rPh sb="0" eb="3">
      <t>ア</t>
    </rPh>
    <rPh sb="3" eb="6">
      <t>レ</t>
    </rPh>
    <rPh sb="6" eb="8">
      <t>シキ</t>
    </rPh>
    <rPh sb="13" eb="15">
      <t>チ</t>
    </rPh>
    <rPh sb="15" eb="18">
      <t>シ</t>
    </rPh>
    <rPh sb="18" eb="20">
      <t>レ</t>
    </rPh>
    <rPh sb="20" eb="22">
      <t>ブ</t>
    </rPh>
    <phoneticPr fontId="1"/>
  </si>
  <si>
    <t>上天草市松島町合津4276-540
中央消防署松島分署</t>
    <rPh sb="18" eb="20">
      <t>チ</t>
    </rPh>
    <rPh sb="20" eb="23">
      <t>シ</t>
    </rPh>
    <rPh sb="23" eb="25">
      <t>マ</t>
    </rPh>
    <rPh sb="25" eb="27">
      <t>ブ</t>
    </rPh>
    <phoneticPr fontId="1"/>
  </si>
  <si>
    <t>上天草市龍ケ岳町高戸2095-1
中央消防署東天草分署</t>
    <rPh sb="17" eb="19">
      <t>チ</t>
    </rPh>
    <rPh sb="19" eb="22">
      <t>シ</t>
    </rPh>
    <rPh sb="22" eb="25">
      <t>ヒ</t>
    </rPh>
    <rPh sb="25" eb="27">
      <t>ブ</t>
    </rPh>
    <phoneticPr fontId="1"/>
  </si>
  <si>
    <t>上天草市松島町教良木236（松島地区清掃センター）</t>
    <rPh sb="0" eb="4">
      <t>カミアマクサシ</t>
    </rPh>
    <rPh sb="4" eb="6">
      <t>マツシマ</t>
    </rPh>
    <rPh sb="6" eb="7">
      <t>マチ</t>
    </rPh>
    <rPh sb="7" eb="10">
      <t>キョウラギ</t>
    </rPh>
    <rPh sb="14" eb="16">
      <t>マツシマ</t>
    </rPh>
    <rPh sb="16" eb="18">
      <t>チク</t>
    </rPh>
    <rPh sb="18" eb="20">
      <t>セイソウ</t>
    </rPh>
    <phoneticPr fontId="1"/>
  </si>
  <si>
    <t>南消防署</t>
    <rPh sb="0" eb="1">
      <t>ミナミ</t>
    </rPh>
    <rPh sb="1" eb="4">
      <t>ショウボウショ</t>
    </rPh>
    <phoneticPr fontId="1"/>
  </si>
  <si>
    <t>北消防署</t>
    <rPh sb="0" eb="1">
      <t>キタ</t>
    </rPh>
    <rPh sb="1" eb="3">
      <t>ショウボウ</t>
    </rPh>
    <rPh sb="3" eb="4">
      <t>ショ</t>
    </rPh>
    <phoneticPr fontId="1"/>
  </si>
  <si>
    <t>五和分署</t>
    <rPh sb="0" eb="2">
      <t>イ</t>
    </rPh>
    <rPh sb="2" eb="4">
      <t>ブ</t>
    </rPh>
    <phoneticPr fontId="1"/>
  </si>
  <si>
    <t>中央消防署</t>
    <rPh sb="0" eb="2">
      <t>チュウオウ</t>
    </rPh>
    <rPh sb="2" eb="5">
      <t>ショウボウショ</t>
    </rPh>
    <phoneticPr fontId="1"/>
  </si>
  <si>
    <t>西天草分署</t>
    <rPh sb="0" eb="1">
      <t>ニシ</t>
    </rPh>
    <rPh sb="1" eb="3">
      <t>アマクサ</t>
    </rPh>
    <rPh sb="3" eb="5">
      <t>ブンショ</t>
    </rPh>
    <phoneticPr fontId="1"/>
  </si>
  <si>
    <t>消防本部</t>
    <rPh sb="0" eb="2">
      <t>ショウボウ</t>
    </rPh>
    <rPh sb="2" eb="4">
      <t>ホンブ</t>
    </rPh>
    <phoneticPr fontId="1"/>
  </si>
  <si>
    <t>台</t>
    <rPh sb="0" eb="1">
      <t>ダイ</t>
    </rPh>
    <phoneticPr fontId="2"/>
  </si>
  <si>
    <t>隻</t>
    <rPh sb="0" eb="1">
      <t>セキ</t>
    </rPh>
    <phoneticPr fontId="2"/>
  </si>
  <si>
    <t>台</t>
    <rPh sb="0" eb="1">
      <t>ダイ</t>
    </rPh>
    <phoneticPr fontId="1"/>
  </si>
  <si>
    <t>総務</t>
    <rPh sb="0" eb="2">
      <t>ソウム</t>
    </rPh>
    <phoneticPr fontId="2"/>
  </si>
  <si>
    <t>環境衛生</t>
    <rPh sb="0" eb="2">
      <t>カンキョウ</t>
    </rPh>
    <rPh sb="2" eb="4">
      <t>エイセイ</t>
    </rPh>
    <phoneticPr fontId="2"/>
  </si>
  <si>
    <t>消防</t>
    <rPh sb="0" eb="2">
      <t>ショウボウ</t>
    </rPh>
    <phoneticPr fontId="2"/>
  </si>
  <si>
    <t>介護認定審査会システム改修業務委託料</t>
    <rPh sb="0" eb="2">
      <t>カイゴ</t>
    </rPh>
    <rPh sb="2" eb="4">
      <t>ニンテイ</t>
    </rPh>
    <rPh sb="4" eb="7">
      <t>シンサカイ</t>
    </rPh>
    <rPh sb="11" eb="13">
      <t>カイシュウ</t>
    </rPh>
    <rPh sb="13" eb="15">
      <t>ギョウム</t>
    </rPh>
    <rPh sb="15" eb="18">
      <t>イタクリョウ</t>
    </rPh>
    <phoneticPr fontId="2"/>
  </si>
  <si>
    <t>介護認定審査会システムデータ移行等再構築業務委託料</t>
    <rPh sb="0" eb="2">
      <t>カイゴ</t>
    </rPh>
    <rPh sb="2" eb="4">
      <t>ニンテイ</t>
    </rPh>
    <rPh sb="4" eb="7">
      <t>シンサカイ</t>
    </rPh>
    <rPh sb="14" eb="16">
      <t>イコウ</t>
    </rPh>
    <rPh sb="16" eb="17">
      <t>トウ</t>
    </rPh>
    <rPh sb="17" eb="20">
      <t>サイコウチク</t>
    </rPh>
    <rPh sb="20" eb="22">
      <t>ギョウム</t>
    </rPh>
    <rPh sb="22" eb="25">
      <t>イタクリョウ</t>
    </rPh>
    <phoneticPr fontId="2"/>
  </si>
  <si>
    <t>介護認定審査会システム機器購入費</t>
    <rPh sb="0" eb="2">
      <t>カイゴ</t>
    </rPh>
    <rPh sb="2" eb="4">
      <t>ニンテイ</t>
    </rPh>
    <rPh sb="4" eb="7">
      <t>シンサカイ</t>
    </rPh>
    <rPh sb="11" eb="13">
      <t>キキ</t>
    </rPh>
    <rPh sb="13" eb="16">
      <t>コウニュウヒ</t>
    </rPh>
    <phoneticPr fontId="2"/>
  </si>
  <si>
    <t>指令システム実施設計業務委託料</t>
    <rPh sb="0" eb="2">
      <t>シレイ</t>
    </rPh>
    <rPh sb="6" eb="8">
      <t>ジッシ</t>
    </rPh>
    <rPh sb="8" eb="10">
      <t>セッケイ</t>
    </rPh>
    <rPh sb="10" eb="12">
      <t>ギョウム</t>
    </rPh>
    <rPh sb="12" eb="15">
      <t>イタクリョウ</t>
    </rPh>
    <phoneticPr fontId="2"/>
  </si>
  <si>
    <t>財務会計システムパッケージ</t>
  </si>
  <si>
    <t>人事給与システムパッケージ</t>
  </si>
  <si>
    <t>予防統計システム</t>
    <rPh sb="0" eb="2">
      <t>ヨボウ</t>
    </rPh>
    <rPh sb="2" eb="4">
      <t>トウケイ</t>
    </rPh>
    <phoneticPr fontId="2"/>
  </si>
  <si>
    <t>イントラネットシステム等構築</t>
    <rPh sb="11" eb="12">
      <t>トウ</t>
    </rPh>
    <rPh sb="12" eb="14">
      <t>コウチク</t>
    </rPh>
    <phoneticPr fontId="2"/>
  </si>
  <si>
    <t>連合ホームページ制作業務</t>
    <rPh sb="0" eb="2">
      <t>レンゴウ</t>
    </rPh>
    <rPh sb="8" eb="10">
      <t>セイサク</t>
    </rPh>
    <rPh sb="10" eb="12">
      <t>ギョウム</t>
    </rPh>
    <phoneticPr fontId="2"/>
  </si>
  <si>
    <t>高機能消防指令システム</t>
    <rPh sb="0" eb="3">
      <t>コウキノウ</t>
    </rPh>
    <rPh sb="3" eb="5">
      <t>ショウボウ</t>
    </rPh>
    <rPh sb="5" eb="7">
      <t>シレイ</t>
    </rPh>
    <phoneticPr fontId="2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</si>
  <si>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3"/>
  </si>
  <si>
    <t>上天草市松島町教良木236</t>
    <phoneticPr fontId="1"/>
  </si>
  <si>
    <t>監視制御システム一式</t>
    <phoneticPr fontId="1"/>
  </si>
  <si>
    <t>1：リース</t>
  </si>
  <si>
    <t>物品1</t>
    <phoneticPr fontId="1"/>
  </si>
  <si>
    <t>物品2</t>
    <rPh sb="0" eb="2">
      <t>ブッピン</t>
    </rPh>
    <phoneticPr fontId="1"/>
  </si>
  <si>
    <t>物品3</t>
  </si>
  <si>
    <t>物品4</t>
    <rPh sb="0" eb="2">
      <t>ブッピン</t>
    </rPh>
    <phoneticPr fontId="1"/>
  </si>
  <si>
    <t>物品5</t>
  </si>
  <si>
    <t>物品8</t>
    <rPh sb="0" eb="2">
      <t>ブッピン</t>
    </rPh>
    <phoneticPr fontId="1"/>
  </si>
  <si>
    <t>物品9</t>
  </si>
  <si>
    <t>物品10</t>
    <rPh sb="0" eb="2">
      <t>ブッピン</t>
    </rPh>
    <phoneticPr fontId="1"/>
  </si>
  <si>
    <t>物品11</t>
  </si>
  <si>
    <t>物品12</t>
    <rPh sb="0" eb="2">
      <t>ブッピン</t>
    </rPh>
    <phoneticPr fontId="1"/>
  </si>
  <si>
    <t>物品13</t>
  </si>
  <si>
    <t>物品14</t>
    <rPh sb="0" eb="2">
      <t>ブッピン</t>
    </rPh>
    <phoneticPr fontId="1"/>
  </si>
  <si>
    <t>物品15</t>
  </si>
  <si>
    <t>物品16</t>
    <rPh sb="0" eb="2">
      <t>ブッピン</t>
    </rPh>
    <phoneticPr fontId="1"/>
  </si>
  <si>
    <t>物品17</t>
  </si>
  <si>
    <t>物品18</t>
    <rPh sb="0" eb="2">
      <t>ブッピン</t>
    </rPh>
    <phoneticPr fontId="1"/>
  </si>
  <si>
    <t>物品19</t>
  </si>
  <si>
    <t>物品20</t>
    <rPh sb="0" eb="2">
      <t>ブッピン</t>
    </rPh>
    <phoneticPr fontId="1"/>
  </si>
  <si>
    <t>物品21</t>
  </si>
  <si>
    <t>物品24</t>
    <rPh sb="0" eb="2">
      <t>ブッピン</t>
    </rPh>
    <phoneticPr fontId="1"/>
  </si>
  <si>
    <t>物品25</t>
  </si>
  <si>
    <t>物品26</t>
    <rPh sb="0" eb="2">
      <t>ブッピン</t>
    </rPh>
    <phoneticPr fontId="1"/>
  </si>
  <si>
    <t>物品27</t>
  </si>
  <si>
    <t>物品28</t>
    <rPh sb="0" eb="2">
      <t>ブッピン</t>
    </rPh>
    <phoneticPr fontId="1"/>
  </si>
  <si>
    <t>物品29</t>
  </si>
  <si>
    <t>物品30</t>
    <rPh sb="0" eb="2">
      <t>ブッピン</t>
    </rPh>
    <phoneticPr fontId="1"/>
  </si>
  <si>
    <t>物品31</t>
  </si>
  <si>
    <t>物品32</t>
    <rPh sb="0" eb="2">
      <t>ブッピン</t>
    </rPh>
    <phoneticPr fontId="1"/>
  </si>
  <si>
    <t>物品33</t>
  </si>
  <si>
    <t>物品34</t>
    <rPh sb="0" eb="2">
      <t>ブッピン</t>
    </rPh>
    <phoneticPr fontId="1"/>
  </si>
  <si>
    <t>物品35</t>
  </si>
  <si>
    <t>物品36</t>
    <rPh sb="0" eb="2">
      <t>ブッピン</t>
    </rPh>
    <phoneticPr fontId="1"/>
  </si>
  <si>
    <t>物品37</t>
  </si>
  <si>
    <t>物品38</t>
    <rPh sb="0" eb="2">
      <t>ブッピン</t>
    </rPh>
    <phoneticPr fontId="1"/>
  </si>
  <si>
    <t>物品39</t>
  </si>
  <si>
    <t>物品40</t>
    <rPh sb="0" eb="2">
      <t>ブッピン</t>
    </rPh>
    <phoneticPr fontId="1"/>
  </si>
  <si>
    <t>物品41</t>
  </si>
  <si>
    <t>物品42</t>
    <rPh sb="0" eb="2">
      <t>ブッピン</t>
    </rPh>
    <phoneticPr fontId="1"/>
  </si>
  <si>
    <t>物品43</t>
  </si>
  <si>
    <t>物品44</t>
    <rPh sb="0" eb="2">
      <t>ブッピン</t>
    </rPh>
    <phoneticPr fontId="1"/>
  </si>
  <si>
    <t>物品45</t>
  </si>
  <si>
    <t>物品46</t>
    <rPh sb="0" eb="2">
      <t>ブッピン</t>
    </rPh>
    <phoneticPr fontId="1"/>
  </si>
  <si>
    <t>物品47</t>
  </si>
  <si>
    <t>物品48</t>
    <rPh sb="0" eb="2">
      <t>ブッピン</t>
    </rPh>
    <phoneticPr fontId="1"/>
  </si>
  <si>
    <t>物品49</t>
  </si>
  <si>
    <t>物品50</t>
    <rPh sb="0" eb="2">
      <t>ブッピン</t>
    </rPh>
    <phoneticPr fontId="1"/>
  </si>
  <si>
    <t>物品51</t>
  </si>
  <si>
    <t>物品52</t>
    <rPh sb="0" eb="2">
      <t>ブッピン</t>
    </rPh>
    <phoneticPr fontId="1"/>
  </si>
  <si>
    <t>物品54</t>
    <rPh sb="0" eb="2">
      <t>ブッピン</t>
    </rPh>
    <phoneticPr fontId="1"/>
  </si>
  <si>
    <t>物品55</t>
  </si>
  <si>
    <t>物品56</t>
    <rPh sb="0" eb="2">
      <t>ブッピン</t>
    </rPh>
    <phoneticPr fontId="1"/>
  </si>
  <si>
    <t>物品57</t>
  </si>
  <si>
    <t>物品58</t>
    <rPh sb="0" eb="2">
      <t>ブッピン</t>
    </rPh>
    <phoneticPr fontId="1"/>
  </si>
  <si>
    <t>物品59</t>
  </si>
  <si>
    <t>物品60</t>
    <rPh sb="0" eb="2">
      <t>ブッピン</t>
    </rPh>
    <phoneticPr fontId="1"/>
  </si>
  <si>
    <t>物品61</t>
  </si>
  <si>
    <t>物品62</t>
    <rPh sb="0" eb="2">
      <t>ブッピン</t>
    </rPh>
    <phoneticPr fontId="1"/>
  </si>
  <si>
    <t>物品63</t>
  </si>
  <si>
    <t>物品64</t>
    <rPh sb="0" eb="2">
      <t>ブッピン</t>
    </rPh>
    <phoneticPr fontId="1"/>
  </si>
  <si>
    <t>物品65</t>
  </si>
  <si>
    <t>物品66</t>
    <rPh sb="0" eb="2">
      <t>ブッピン</t>
    </rPh>
    <phoneticPr fontId="1"/>
  </si>
  <si>
    <t>物品67</t>
  </si>
  <si>
    <t>物品69</t>
  </si>
  <si>
    <t>物品70</t>
    <rPh sb="0" eb="2">
      <t>ブッピン</t>
    </rPh>
    <phoneticPr fontId="1"/>
  </si>
  <si>
    <t>物品71</t>
  </si>
  <si>
    <t>物品72</t>
    <rPh sb="0" eb="2">
      <t>ブッピン</t>
    </rPh>
    <phoneticPr fontId="1"/>
  </si>
  <si>
    <t>物品73</t>
  </si>
  <si>
    <t>物品74</t>
    <rPh sb="0" eb="2">
      <t>ブッピン</t>
    </rPh>
    <phoneticPr fontId="1"/>
  </si>
  <si>
    <t>物品75</t>
  </si>
  <si>
    <t>物品77</t>
  </si>
  <si>
    <t>物品78</t>
    <rPh sb="0" eb="2">
      <t>ブッピン</t>
    </rPh>
    <phoneticPr fontId="1"/>
  </si>
  <si>
    <t>物品79</t>
  </si>
  <si>
    <t>物品81</t>
  </si>
  <si>
    <t>物品82</t>
    <rPh sb="0" eb="2">
      <t>ブッピン</t>
    </rPh>
    <phoneticPr fontId="1"/>
  </si>
  <si>
    <t>物品83</t>
  </si>
  <si>
    <t>物品84</t>
    <rPh sb="0" eb="2">
      <t>ブッピン</t>
    </rPh>
    <phoneticPr fontId="1"/>
  </si>
  <si>
    <t>物品85</t>
  </si>
  <si>
    <t>物品86</t>
    <rPh sb="0" eb="2">
      <t>ブッピン</t>
    </rPh>
    <phoneticPr fontId="1"/>
  </si>
  <si>
    <t>物品87</t>
  </si>
  <si>
    <t>物品88</t>
    <rPh sb="0" eb="2">
      <t>ブッピン</t>
    </rPh>
    <phoneticPr fontId="1"/>
  </si>
  <si>
    <t>物品89</t>
  </si>
  <si>
    <t>物品90</t>
    <rPh sb="0" eb="2">
      <t>ブッピン</t>
    </rPh>
    <phoneticPr fontId="1"/>
  </si>
  <si>
    <t>物品91</t>
  </si>
  <si>
    <t>物品92</t>
    <rPh sb="0" eb="2">
      <t>ブッピン</t>
    </rPh>
    <phoneticPr fontId="1"/>
  </si>
  <si>
    <t>物品93</t>
  </si>
  <si>
    <t>物品94</t>
    <rPh sb="0" eb="2">
      <t>ブッピン</t>
    </rPh>
    <phoneticPr fontId="1"/>
  </si>
  <si>
    <t>物品95</t>
  </si>
  <si>
    <t>物品96</t>
    <rPh sb="0" eb="2">
      <t>ブッピン</t>
    </rPh>
    <phoneticPr fontId="1"/>
  </si>
  <si>
    <t>物品97</t>
  </si>
  <si>
    <t>物品98</t>
    <rPh sb="0" eb="2">
      <t>ブッピン</t>
    </rPh>
    <phoneticPr fontId="1"/>
  </si>
  <si>
    <t>物品99</t>
  </si>
  <si>
    <t>物品100</t>
    <rPh sb="0" eb="2">
      <t>ブッピン</t>
    </rPh>
    <phoneticPr fontId="1"/>
  </si>
  <si>
    <t>物品101</t>
  </si>
  <si>
    <t>物品102</t>
    <rPh sb="0" eb="2">
      <t>ブッピン</t>
    </rPh>
    <phoneticPr fontId="1"/>
  </si>
  <si>
    <t>物品103</t>
  </si>
  <si>
    <t>物品104</t>
    <rPh sb="0" eb="2">
      <t>ブッピン</t>
    </rPh>
    <phoneticPr fontId="1"/>
  </si>
  <si>
    <t>物品105</t>
  </si>
  <si>
    <t>物品106</t>
    <rPh sb="0" eb="2">
      <t>ブッピン</t>
    </rPh>
    <phoneticPr fontId="1"/>
  </si>
  <si>
    <t>物品107</t>
  </si>
  <si>
    <t>物品108</t>
    <rPh sb="0" eb="2">
      <t>ブッピン</t>
    </rPh>
    <phoneticPr fontId="1"/>
  </si>
  <si>
    <t>物品109</t>
  </si>
  <si>
    <t>物品110</t>
    <rPh sb="0" eb="2">
      <t>ブッピン</t>
    </rPh>
    <phoneticPr fontId="1"/>
  </si>
  <si>
    <t>物品111</t>
  </si>
  <si>
    <t>物品112</t>
    <rPh sb="0" eb="2">
      <t>ブッピン</t>
    </rPh>
    <phoneticPr fontId="1"/>
  </si>
  <si>
    <t>物品113</t>
  </si>
  <si>
    <t>物品114</t>
    <rPh sb="0" eb="2">
      <t>ブッピン</t>
    </rPh>
    <phoneticPr fontId="1"/>
  </si>
  <si>
    <t>物品115</t>
  </si>
  <si>
    <t>物品116</t>
    <rPh sb="0" eb="2">
      <t>ブッピン</t>
    </rPh>
    <phoneticPr fontId="1"/>
  </si>
  <si>
    <t>物品117</t>
  </si>
  <si>
    <t>物品118</t>
    <rPh sb="0" eb="2">
      <t>ブッピン</t>
    </rPh>
    <phoneticPr fontId="1"/>
  </si>
  <si>
    <t>物品119</t>
  </si>
  <si>
    <t>物品120</t>
    <rPh sb="0" eb="2">
      <t>ブッピン</t>
    </rPh>
    <phoneticPr fontId="1"/>
  </si>
  <si>
    <t>物品121</t>
  </si>
  <si>
    <t>物品122</t>
    <rPh sb="0" eb="2">
      <t>ブッピン</t>
    </rPh>
    <phoneticPr fontId="1"/>
  </si>
  <si>
    <t>物品123</t>
  </si>
  <si>
    <t>物品124</t>
    <rPh sb="0" eb="2">
      <t>ブッピン</t>
    </rPh>
    <phoneticPr fontId="1"/>
  </si>
  <si>
    <t>物品125</t>
  </si>
  <si>
    <t>物品126</t>
    <rPh sb="0" eb="2">
      <t>ブッピン</t>
    </rPh>
    <phoneticPr fontId="1"/>
  </si>
  <si>
    <t>物品127</t>
  </si>
  <si>
    <t>工作物1</t>
    <rPh sb="0" eb="3">
      <t>コウサクブツ</t>
    </rPh>
    <phoneticPr fontId="1"/>
  </si>
  <si>
    <t>工作物2</t>
    <rPh sb="0" eb="3">
      <t>コウサクブツ</t>
    </rPh>
    <phoneticPr fontId="1"/>
  </si>
  <si>
    <t>工作物3</t>
    <rPh sb="0" eb="3">
      <t>コウサクブツ</t>
    </rPh>
    <phoneticPr fontId="1"/>
  </si>
  <si>
    <t>工作物4</t>
    <rPh sb="0" eb="3">
      <t>コウサクブツ</t>
    </rPh>
    <phoneticPr fontId="1"/>
  </si>
  <si>
    <t>工作物5</t>
    <rPh sb="0" eb="3">
      <t>コウサクブツ</t>
    </rPh>
    <phoneticPr fontId="1"/>
  </si>
  <si>
    <t>工作物6</t>
    <rPh sb="0" eb="3">
      <t>コウサクブツ</t>
    </rPh>
    <phoneticPr fontId="1"/>
  </si>
  <si>
    <t>工作物7</t>
    <rPh sb="0" eb="3">
      <t>コウサクブツ</t>
    </rPh>
    <phoneticPr fontId="1"/>
  </si>
  <si>
    <t>工作物8</t>
    <rPh sb="0" eb="3">
      <t>コウサクブツ</t>
    </rPh>
    <phoneticPr fontId="1"/>
  </si>
  <si>
    <t>工作物9</t>
    <rPh sb="0" eb="3">
      <t>コウサクブツ</t>
    </rPh>
    <phoneticPr fontId="1"/>
  </si>
  <si>
    <t>工作物10</t>
    <rPh sb="0" eb="3">
      <t>コウサクブツ</t>
    </rPh>
    <phoneticPr fontId="1"/>
  </si>
  <si>
    <t>工作物11</t>
    <rPh sb="0" eb="3">
      <t>コウサクブツ</t>
    </rPh>
    <phoneticPr fontId="1"/>
  </si>
  <si>
    <t>工作物12</t>
    <rPh sb="0" eb="3">
      <t>コウサクブツ</t>
    </rPh>
    <phoneticPr fontId="1"/>
  </si>
  <si>
    <t>工作物13</t>
    <rPh sb="0" eb="3">
      <t>コウサクブツ</t>
    </rPh>
    <phoneticPr fontId="1"/>
  </si>
  <si>
    <t>ソフトウェア1</t>
    <phoneticPr fontId="1"/>
  </si>
  <si>
    <t>ソフトウェア2</t>
    <phoneticPr fontId="1"/>
  </si>
  <si>
    <t>ソフトウェア3</t>
  </si>
  <si>
    <t>ソフトウェア4</t>
  </si>
  <si>
    <t>ソフトウェア5</t>
  </si>
  <si>
    <t>ソフトウェア6</t>
  </si>
  <si>
    <t>ソフトウェア7</t>
  </si>
  <si>
    <t>ソフトウェア8</t>
  </si>
  <si>
    <t>ソフトウェア9</t>
  </si>
  <si>
    <t>ソフトウェア10</t>
  </si>
  <si>
    <t>ソフトウェア11</t>
  </si>
  <si>
    <t>土地1</t>
    <rPh sb="0" eb="2">
      <t>トチ</t>
    </rPh>
    <phoneticPr fontId="2"/>
  </si>
  <si>
    <t>土地2</t>
    <rPh sb="0" eb="2">
      <t>トチ</t>
    </rPh>
    <phoneticPr fontId="1"/>
  </si>
  <si>
    <t>土地3</t>
    <rPh sb="0" eb="2">
      <t>トチ</t>
    </rPh>
    <phoneticPr fontId="2"/>
  </si>
  <si>
    <t>土地4</t>
    <rPh sb="0" eb="2">
      <t>トチ</t>
    </rPh>
    <phoneticPr fontId="1"/>
  </si>
  <si>
    <t>土地5</t>
    <rPh sb="0" eb="2">
      <t>トチ</t>
    </rPh>
    <phoneticPr fontId="2"/>
  </si>
  <si>
    <t>土地6</t>
    <rPh sb="0" eb="2">
      <t>トチ</t>
    </rPh>
    <phoneticPr fontId="1"/>
  </si>
  <si>
    <t>建物1</t>
    <rPh sb="0" eb="2">
      <t>タテモノ</t>
    </rPh>
    <phoneticPr fontId="2"/>
  </si>
  <si>
    <t>建物2</t>
    <rPh sb="0" eb="2">
      <t>タテモノ</t>
    </rPh>
    <phoneticPr fontId="1"/>
  </si>
  <si>
    <t>建物3</t>
    <rPh sb="0" eb="2">
      <t>タテモノ</t>
    </rPh>
    <phoneticPr fontId="2"/>
  </si>
  <si>
    <t>建物4</t>
    <rPh sb="0" eb="2">
      <t>タテモノ</t>
    </rPh>
    <phoneticPr fontId="1"/>
  </si>
  <si>
    <t>建物5</t>
    <rPh sb="0" eb="2">
      <t>タテモノ</t>
    </rPh>
    <phoneticPr fontId="2"/>
  </si>
  <si>
    <t>建物6</t>
    <rPh sb="0" eb="2">
      <t>タテモノ</t>
    </rPh>
    <phoneticPr fontId="1"/>
  </si>
  <si>
    <t>建物7</t>
    <rPh sb="0" eb="2">
      <t>タテモノ</t>
    </rPh>
    <phoneticPr fontId="2"/>
  </si>
  <si>
    <t>建物8</t>
    <rPh sb="0" eb="2">
      <t>タテモノ</t>
    </rPh>
    <phoneticPr fontId="1"/>
  </si>
  <si>
    <t>建物9</t>
    <rPh sb="0" eb="2">
      <t>タテモノ</t>
    </rPh>
    <phoneticPr fontId="2"/>
  </si>
  <si>
    <t>建物10</t>
    <rPh sb="0" eb="2">
      <t>タテモノ</t>
    </rPh>
    <phoneticPr fontId="1"/>
  </si>
  <si>
    <t>建物11</t>
    <rPh sb="0" eb="2">
      <t>タテモノ</t>
    </rPh>
    <phoneticPr fontId="2"/>
  </si>
  <si>
    <t>建物12</t>
    <rPh sb="0" eb="2">
      <t>タテモノ</t>
    </rPh>
    <phoneticPr fontId="1"/>
  </si>
  <si>
    <t>建物13</t>
    <rPh sb="0" eb="2">
      <t>タテモノ</t>
    </rPh>
    <phoneticPr fontId="2"/>
  </si>
  <si>
    <t>建物14</t>
    <rPh sb="0" eb="2">
      <t>タテモノ</t>
    </rPh>
    <phoneticPr fontId="1"/>
  </si>
  <si>
    <t>建物15</t>
    <rPh sb="0" eb="2">
      <t>タテモノ</t>
    </rPh>
    <phoneticPr fontId="2"/>
  </si>
  <si>
    <t>建物16</t>
    <rPh sb="0" eb="2">
      <t>タテモノ</t>
    </rPh>
    <phoneticPr fontId="1"/>
  </si>
  <si>
    <t>建物17</t>
    <rPh sb="0" eb="2">
      <t>タテモノ</t>
    </rPh>
    <phoneticPr fontId="2"/>
  </si>
  <si>
    <t>建物18</t>
    <rPh sb="0" eb="2">
      <t>タテモノ</t>
    </rPh>
    <phoneticPr fontId="1"/>
  </si>
  <si>
    <t>建物19</t>
    <rPh sb="0" eb="2">
      <t>タテモノ</t>
    </rPh>
    <phoneticPr fontId="2"/>
  </si>
  <si>
    <t>建物20</t>
    <rPh sb="0" eb="2">
      <t>タテモノ</t>
    </rPh>
    <phoneticPr fontId="1"/>
  </si>
  <si>
    <t>建物21</t>
    <rPh sb="0" eb="2">
      <t>タテモノ</t>
    </rPh>
    <phoneticPr fontId="2"/>
  </si>
  <si>
    <t>建物22</t>
    <rPh sb="0" eb="2">
      <t>タテモノ</t>
    </rPh>
    <phoneticPr fontId="1"/>
  </si>
  <si>
    <t>建物23</t>
    <rPh sb="0" eb="2">
      <t>タテモノ</t>
    </rPh>
    <phoneticPr fontId="2"/>
  </si>
  <si>
    <t>建物24</t>
    <rPh sb="0" eb="2">
      <t>タテモノ</t>
    </rPh>
    <phoneticPr fontId="1"/>
  </si>
  <si>
    <t>建物25</t>
    <rPh sb="0" eb="2">
      <t>タテモノ</t>
    </rPh>
    <phoneticPr fontId="2"/>
  </si>
  <si>
    <t>建物26</t>
    <rPh sb="0" eb="2">
      <t>タテモノ</t>
    </rPh>
    <phoneticPr fontId="1"/>
  </si>
  <si>
    <t>建物30</t>
    <rPh sb="0" eb="2">
      <t>タテモノ</t>
    </rPh>
    <phoneticPr fontId="1"/>
  </si>
  <si>
    <t>建物31</t>
    <rPh sb="0" eb="2">
      <t>タテモノ</t>
    </rPh>
    <phoneticPr fontId="2"/>
  </si>
  <si>
    <t>建物32</t>
    <rPh sb="0" eb="2">
      <t>タテモノ</t>
    </rPh>
    <phoneticPr fontId="1"/>
  </si>
  <si>
    <t>建物36</t>
    <rPh sb="0" eb="2">
      <t>タテモノ</t>
    </rPh>
    <phoneticPr fontId="1"/>
  </si>
  <si>
    <t>建物37</t>
    <rPh sb="0" eb="2">
      <t>タテモノ</t>
    </rPh>
    <phoneticPr fontId="2"/>
  </si>
  <si>
    <t>建物38</t>
    <rPh sb="0" eb="2">
      <t>タテモノ</t>
    </rPh>
    <phoneticPr fontId="1"/>
  </si>
  <si>
    <t>建物42</t>
    <rPh sb="0" eb="2">
      <t>タテモノ</t>
    </rPh>
    <phoneticPr fontId="1"/>
  </si>
  <si>
    <t>建物43</t>
    <rPh sb="0" eb="2">
      <t>タテモノ</t>
    </rPh>
    <phoneticPr fontId="2"/>
  </si>
  <si>
    <t>消防本部総務課管理係</t>
    <rPh sb="0" eb="2">
      <t>ショウボウ</t>
    </rPh>
    <rPh sb="2" eb="4">
      <t>ホンブ</t>
    </rPh>
    <rPh sb="4" eb="7">
      <t>ソウムカ</t>
    </rPh>
    <rPh sb="7" eb="10">
      <t>カンリガカリ</t>
    </rPh>
    <phoneticPr fontId="1"/>
  </si>
  <si>
    <t>消防本部総務課</t>
    <rPh sb="0" eb="2">
      <t>ショウボウ</t>
    </rPh>
    <rPh sb="2" eb="4">
      <t>ホンブ</t>
    </rPh>
    <rPh sb="4" eb="7">
      <t>ソウムカ</t>
    </rPh>
    <phoneticPr fontId="1"/>
  </si>
  <si>
    <t>消防本部指令課</t>
    <rPh sb="0" eb="2">
      <t>ショウボウ</t>
    </rPh>
    <rPh sb="2" eb="4">
      <t>ホンブ</t>
    </rPh>
    <rPh sb="4" eb="6">
      <t>シレイ</t>
    </rPh>
    <rPh sb="6" eb="7">
      <t>カ</t>
    </rPh>
    <phoneticPr fontId="1"/>
  </si>
  <si>
    <t>総務企画課</t>
    <rPh sb="0" eb="2">
      <t>ソウム</t>
    </rPh>
    <rPh sb="2" eb="4">
      <t>キカク</t>
    </rPh>
    <rPh sb="4" eb="5">
      <t>カ</t>
    </rPh>
    <phoneticPr fontId="1"/>
  </si>
  <si>
    <t>消防本部</t>
    <rPh sb="0" eb="2">
      <t>ショウボウ</t>
    </rPh>
    <rPh sb="2" eb="4">
      <t>ホンブ</t>
    </rPh>
    <phoneticPr fontId="1"/>
  </si>
  <si>
    <t>上天草市松島町教良木236</t>
    <phoneticPr fontId="1"/>
  </si>
  <si>
    <t>天草市牛深町1415</t>
    <rPh sb="0" eb="2">
      <t>アマクサ</t>
    </rPh>
    <rPh sb="2" eb="3">
      <t>シ</t>
    </rPh>
    <rPh sb="3" eb="5">
      <t>ウシブカ</t>
    </rPh>
    <rPh sb="5" eb="6">
      <t>マチ</t>
    </rPh>
    <phoneticPr fontId="2"/>
  </si>
  <si>
    <t>牛深無線中継局-庁舎</t>
    <rPh sb="0" eb="2">
      <t>ウシブカ</t>
    </rPh>
    <rPh sb="2" eb="4">
      <t>ムセン</t>
    </rPh>
    <rPh sb="4" eb="7">
      <t>チュウケイキョク</t>
    </rPh>
    <rPh sb="8" eb="10">
      <t>チョウシャ</t>
    </rPh>
    <phoneticPr fontId="2"/>
  </si>
  <si>
    <t>E：ｺﾝｸﾘｰﾄﾌﾞﾛｯｸ</t>
  </si>
  <si>
    <t>建物27</t>
    <rPh sb="0" eb="2">
      <t>タテモノ</t>
    </rPh>
    <phoneticPr fontId="1"/>
  </si>
  <si>
    <t>建物28</t>
    <rPh sb="0" eb="2">
      <t>タテモノ</t>
    </rPh>
    <phoneticPr fontId="2"/>
  </si>
  <si>
    <t>建物29</t>
    <rPh sb="0" eb="2">
      <t>タテモノ</t>
    </rPh>
    <phoneticPr fontId="1"/>
  </si>
  <si>
    <t>建物33</t>
    <rPh sb="0" eb="2">
      <t>タテモノ</t>
    </rPh>
    <phoneticPr fontId="1"/>
  </si>
  <si>
    <t>建物34</t>
    <rPh sb="0" eb="2">
      <t>タテモノ</t>
    </rPh>
    <phoneticPr fontId="2"/>
  </si>
  <si>
    <t>建物35</t>
    <rPh sb="0" eb="2">
      <t>タテモノ</t>
    </rPh>
    <phoneticPr fontId="1"/>
  </si>
  <si>
    <t>建物39</t>
    <rPh sb="0" eb="2">
      <t>タテモノ</t>
    </rPh>
    <phoneticPr fontId="1"/>
  </si>
  <si>
    <t>建物40</t>
    <rPh sb="0" eb="2">
      <t>タテモノ</t>
    </rPh>
    <phoneticPr fontId="2"/>
  </si>
  <si>
    <t>建物41</t>
    <rPh sb="0" eb="2">
      <t>タテモノ</t>
    </rPh>
    <phoneticPr fontId="1"/>
  </si>
  <si>
    <t>建物44</t>
    <rPh sb="0" eb="2">
      <t>タテモノ</t>
    </rPh>
    <phoneticPr fontId="1"/>
  </si>
  <si>
    <t>建物45</t>
    <rPh sb="0" eb="2">
      <t>タテモノ</t>
    </rPh>
    <phoneticPr fontId="1"/>
  </si>
  <si>
    <t>熊本県天草市楠浦町4751番地　本渡地区清掃センター地内</t>
    <phoneticPr fontId="1"/>
  </si>
  <si>
    <t>本渡地区清掃センター　計量施設増築</t>
    <phoneticPr fontId="1"/>
  </si>
  <si>
    <t>熊本県天草市楠浦町4751番地　本渡地区清掃センター地内</t>
    <phoneticPr fontId="1"/>
  </si>
  <si>
    <t>本渡地区清掃センター　計量施設増築　電気設備</t>
    <phoneticPr fontId="1"/>
  </si>
  <si>
    <t>本渡地区清掃センター　計量施設増築　機械設備</t>
    <phoneticPr fontId="1"/>
  </si>
  <si>
    <t>工作物14</t>
    <rPh sb="0" eb="2">
      <t>コウサク</t>
    </rPh>
    <rPh sb="2" eb="3">
      <t>ブツ</t>
    </rPh>
    <phoneticPr fontId="1"/>
  </si>
  <si>
    <t>本渡地区清掃センター　計量施設整備</t>
    <phoneticPr fontId="1"/>
  </si>
  <si>
    <t>本体工（無筋・鉄筋ｺﾝｸﾘｰﾄ構造物）　1式、舗装工A=701㎡、排水工（U型側溝据付）L=32ｍ</t>
    <phoneticPr fontId="1"/>
  </si>
  <si>
    <t>工作物15</t>
    <rPh sb="0" eb="3">
      <t>コウサクブツ</t>
    </rPh>
    <phoneticPr fontId="1"/>
  </si>
  <si>
    <t>本渡地区清掃センター　トラックスケール</t>
    <phoneticPr fontId="1"/>
  </si>
  <si>
    <t>新規トラックスケール（計量器）本体・カードリーダー盤据付</t>
    <phoneticPr fontId="1"/>
  </si>
  <si>
    <t>熊本県天草市新和町小宮地　地内</t>
    <phoneticPr fontId="1"/>
  </si>
  <si>
    <t>新和分署庁舎（車庫付き）</t>
    <phoneticPr fontId="1"/>
  </si>
  <si>
    <t>新和分署庁舎（車庫付き）　電気設備</t>
    <rPh sb="13" eb="15">
      <t>デンキ</t>
    </rPh>
    <rPh sb="15" eb="17">
      <t>セツビ</t>
    </rPh>
    <phoneticPr fontId="1"/>
  </si>
  <si>
    <t>新和分署庁舎（車庫付き）　機械設備</t>
    <rPh sb="13" eb="15">
      <t>キカイ</t>
    </rPh>
    <rPh sb="15" eb="17">
      <t>セツビ</t>
    </rPh>
    <phoneticPr fontId="1"/>
  </si>
  <si>
    <t>熊本県天草市御所浦町御所浦　地内</t>
    <phoneticPr fontId="1"/>
  </si>
  <si>
    <t>御所浦分署庁舎</t>
    <phoneticPr fontId="1"/>
  </si>
  <si>
    <t>熊本県天草市御所浦町御所浦　地内</t>
  </si>
  <si>
    <t>御所浦分署庁舎 電気設備</t>
    <rPh sb="8" eb="10">
      <t>デンキ</t>
    </rPh>
    <rPh sb="10" eb="12">
      <t>セツビ</t>
    </rPh>
    <phoneticPr fontId="1"/>
  </si>
  <si>
    <t>御所浦分署庁舎　機械設備</t>
    <rPh sb="8" eb="10">
      <t>キカイ</t>
    </rPh>
    <rPh sb="10" eb="12">
      <t>セツビ</t>
    </rPh>
    <phoneticPr fontId="1"/>
  </si>
  <si>
    <t>工作物16</t>
    <rPh sb="0" eb="3">
      <t>コウサクブツ</t>
    </rPh>
    <phoneticPr fontId="1"/>
  </si>
  <si>
    <t>熊本県天草市本渡町広瀬　天草広域連合消防本部他12箇所地内</t>
    <phoneticPr fontId="1"/>
  </si>
  <si>
    <t>天草広域連合内線化工事</t>
    <phoneticPr fontId="1"/>
  </si>
  <si>
    <t>LANｹｰﾌﾞﾙ、音声IPゲートウェイ設置</t>
    <phoneticPr fontId="1"/>
  </si>
  <si>
    <t>工作物17</t>
    <rPh sb="0" eb="3">
      <t>コウサクブツ</t>
    </rPh>
    <phoneticPr fontId="1"/>
  </si>
  <si>
    <t>新和分署庁舎　舗装</t>
    <phoneticPr fontId="1"/>
  </si>
  <si>
    <t>物品128</t>
    <rPh sb="0" eb="2">
      <t>ブッピン</t>
    </rPh>
    <phoneticPr fontId="1"/>
  </si>
  <si>
    <t>イントラ備品（PROXYサーバ機器一式）</t>
    <phoneticPr fontId="1"/>
  </si>
  <si>
    <t>物品129</t>
    <rPh sb="0" eb="2">
      <t>ブッピン</t>
    </rPh>
    <phoneticPr fontId="1"/>
  </si>
  <si>
    <t>天草市楠浦町4751番地（本渡地区清掃センター）</t>
    <phoneticPr fontId="1"/>
  </si>
  <si>
    <t>軽貨物自動車　スズキ　熊本480て83-05</t>
    <phoneticPr fontId="1"/>
  </si>
  <si>
    <t>エブリィジョイン</t>
    <phoneticPr fontId="1"/>
  </si>
  <si>
    <t>物品130</t>
    <rPh sb="0" eb="2">
      <t>ブッピン</t>
    </rPh>
    <phoneticPr fontId="1"/>
  </si>
  <si>
    <t>北消防署</t>
    <phoneticPr fontId="1"/>
  </si>
  <si>
    <t>指揮車　トヨタ　熊本800せ5-86</t>
    <phoneticPr fontId="1"/>
  </si>
  <si>
    <t>ランドクルーザープラド</t>
    <phoneticPr fontId="1"/>
  </si>
  <si>
    <t>物品131</t>
    <rPh sb="0" eb="2">
      <t>ブッピン</t>
    </rPh>
    <phoneticPr fontId="1"/>
  </si>
  <si>
    <t>新和分署</t>
    <phoneticPr fontId="1"/>
  </si>
  <si>
    <t>投光器</t>
    <phoneticPr fontId="1"/>
  </si>
  <si>
    <t>物品132</t>
    <rPh sb="0" eb="2">
      <t>ブッピン</t>
    </rPh>
    <phoneticPr fontId="1"/>
  </si>
  <si>
    <t>御所浦分署</t>
    <phoneticPr fontId="1"/>
  </si>
  <si>
    <t>半自動体外式除細動器（AED-2152）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</si>
  <si>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</si>
  <si>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1"/>
  </si>
  <si>
    <t>建物2-1</t>
    <rPh sb="0" eb="2">
      <t>タテモノ</t>
    </rPh>
    <phoneticPr fontId="1"/>
  </si>
  <si>
    <t>建物2-2</t>
    <rPh sb="0" eb="2">
      <t>タテモノ</t>
    </rPh>
    <phoneticPr fontId="1"/>
  </si>
  <si>
    <t>建物2-3</t>
    <rPh sb="0" eb="2">
      <t>タテモノ</t>
    </rPh>
    <phoneticPr fontId="1"/>
  </si>
  <si>
    <t>建物46-1</t>
    <rPh sb="0" eb="2">
      <t>タテモノ</t>
    </rPh>
    <phoneticPr fontId="1"/>
  </si>
  <si>
    <t>建物46-2</t>
    <rPh sb="0" eb="2">
      <t>タテモノ</t>
    </rPh>
    <phoneticPr fontId="1"/>
  </si>
  <si>
    <t>建物46-3</t>
    <rPh sb="0" eb="2">
      <t>タテモノ</t>
    </rPh>
    <phoneticPr fontId="1"/>
  </si>
  <si>
    <t>建物47-1</t>
    <rPh sb="0" eb="2">
      <t>タテモノ</t>
    </rPh>
    <phoneticPr fontId="1"/>
  </si>
  <si>
    <t>建物47-2</t>
    <rPh sb="0" eb="2">
      <t>タテモノ</t>
    </rPh>
    <phoneticPr fontId="1"/>
  </si>
  <si>
    <t>建物47-3</t>
    <rPh sb="0" eb="2">
      <t>タテモノ</t>
    </rPh>
    <phoneticPr fontId="1"/>
  </si>
  <si>
    <t>土地7</t>
    <rPh sb="0" eb="2">
      <t>トチ</t>
    </rPh>
    <phoneticPr fontId="1"/>
  </si>
  <si>
    <t>天草市本渡町広瀬字野田1667-2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2"/>
  </si>
  <si>
    <t>天草広域連合駐車場</t>
    <rPh sb="0" eb="2">
      <t>アマクサ</t>
    </rPh>
    <rPh sb="2" eb="4">
      <t>コウイキ</t>
    </rPh>
    <rPh sb="4" eb="6">
      <t>レンゴウ</t>
    </rPh>
    <rPh sb="6" eb="9">
      <t>チュウシャジョウ</t>
    </rPh>
    <phoneticPr fontId="1"/>
  </si>
  <si>
    <t>北消防庁舎</t>
    <rPh sb="0" eb="1">
      <t>キタ</t>
    </rPh>
    <rPh sb="1" eb="3">
      <t>ショウボウ</t>
    </rPh>
    <rPh sb="3" eb="5">
      <t>チョウシャ</t>
    </rPh>
    <phoneticPr fontId="2"/>
  </si>
  <si>
    <t>北消防庁舎　外構工事</t>
    <rPh sb="0" eb="1">
      <t>キタ</t>
    </rPh>
    <rPh sb="1" eb="3">
      <t>ショウボウ</t>
    </rPh>
    <rPh sb="3" eb="5">
      <t>チョウシャ</t>
    </rPh>
    <rPh sb="6" eb="7">
      <t>ガイ</t>
    </rPh>
    <rPh sb="7" eb="8">
      <t>コウ</t>
    </rPh>
    <rPh sb="8" eb="10">
      <t>コウジ</t>
    </rPh>
    <phoneticPr fontId="2"/>
  </si>
  <si>
    <t>北消防庁舎　電気設備</t>
    <rPh sb="0" eb="1">
      <t>キタ</t>
    </rPh>
    <rPh sb="1" eb="3">
      <t>ショウボウ</t>
    </rPh>
    <rPh sb="3" eb="5">
      <t>チョウシャ</t>
    </rPh>
    <rPh sb="6" eb="8">
      <t>デンキ</t>
    </rPh>
    <rPh sb="8" eb="10">
      <t>セツビ</t>
    </rPh>
    <phoneticPr fontId="2"/>
  </si>
  <si>
    <t>北消防庁舎　機械設備</t>
    <rPh sb="0" eb="1">
      <t>キタ</t>
    </rPh>
    <rPh sb="1" eb="3">
      <t>ショウボウ</t>
    </rPh>
    <rPh sb="3" eb="5">
      <t>チョウシャ</t>
    </rPh>
    <rPh sb="6" eb="8">
      <t>キカイ</t>
    </rPh>
    <rPh sb="8" eb="10">
      <t>セツビ</t>
    </rPh>
    <phoneticPr fontId="2"/>
  </si>
  <si>
    <t>建物29-1</t>
    <rPh sb="0" eb="2">
      <t>タテモノ</t>
    </rPh>
    <phoneticPr fontId="1"/>
  </si>
  <si>
    <t>建物29-2</t>
    <rPh sb="0" eb="2">
      <t>タテモノ</t>
    </rPh>
    <phoneticPr fontId="1"/>
  </si>
  <si>
    <t>建物29-3</t>
    <rPh sb="0" eb="2">
      <t>タテモノ</t>
    </rPh>
    <phoneticPr fontId="1"/>
  </si>
  <si>
    <t>工作物29-1</t>
    <rPh sb="0" eb="3">
      <t>コウサクブツ</t>
    </rPh>
    <phoneticPr fontId="1"/>
  </si>
  <si>
    <t>物品133</t>
    <rPh sb="0" eb="2">
      <t>ブッピン</t>
    </rPh>
    <phoneticPr fontId="1"/>
  </si>
  <si>
    <t>物品134</t>
    <rPh sb="0" eb="2">
      <t>ブッピン</t>
    </rPh>
    <phoneticPr fontId="1"/>
  </si>
  <si>
    <t>半自動体外式除細動器（TEC-2603）</t>
    <phoneticPr fontId="1"/>
  </si>
  <si>
    <t>救急自動車　熊本800せ1576</t>
    <rPh sb="0" eb="2">
      <t>キュウキュウ</t>
    </rPh>
    <rPh sb="2" eb="5">
      <t>ジドウシャ</t>
    </rPh>
    <rPh sb="6" eb="8">
      <t>クマモト</t>
    </rPh>
    <phoneticPr fontId="1"/>
  </si>
  <si>
    <t>物品135</t>
    <rPh sb="0" eb="2">
      <t>ブッピン</t>
    </rPh>
    <phoneticPr fontId="1"/>
  </si>
  <si>
    <t>救助工作車　熊本800は2109</t>
    <rPh sb="0" eb="2">
      <t>キュウジョ</t>
    </rPh>
    <rPh sb="2" eb="4">
      <t>コウサク</t>
    </rPh>
    <rPh sb="4" eb="5">
      <t>グルマ</t>
    </rPh>
    <rPh sb="6" eb="8">
      <t>クマモト</t>
    </rPh>
    <phoneticPr fontId="1"/>
  </si>
  <si>
    <t>物品136</t>
    <rPh sb="0" eb="2">
      <t>ブッピン</t>
    </rPh>
    <phoneticPr fontId="1"/>
  </si>
  <si>
    <t>水中探査装置　TD-5</t>
    <rPh sb="0" eb="2">
      <t>スイチュウ</t>
    </rPh>
    <rPh sb="2" eb="4">
      <t>タンサ</t>
    </rPh>
    <rPh sb="4" eb="6">
      <t>ソウチ</t>
    </rPh>
    <phoneticPr fontId="1"/>
  </si>
  <si>
    <t>物品137</t>
    <rPh sb="0" eb="2">
      <t>ブッピン</t>
    </rPh>
    <phoneticPr fontId="1"/>
  </si>
  <si>
    <t>電磁波探査装置　ﾗｲﾌﾃﾞｨﾃｸﾀｰNEO</t>
    <rPh sb="0" eb="3">
      <t>デンジハ</t>
    </rPh>
    <rPh sb="3" eb="5">
      <t>タンサ</t>
    </rPh>
    <rPh sb="5" eb="7">
      <t>ソウチ</t>
    </rPh>
    <phoneticPr fontId="1"/>
  </si>
  <si>
    <t>物品138</t>
    <rPh sb="0" eb="2">
      <t>ブッピン</t>
    </rPh>
    <phoneticPr fontId="1"/>
  </si>
  <si>
    <t>トヨタ　アクアL　熊本502ち9710</t>
    <rPh sb="9" eb="11">
      <t>クマモト</t>
    </rPh>
    <phoneticPr fontId="1"/>
  </si>
  <si>
    <t>工作物29-2</t>
    <rPh sb="0" eb="3">
      <t>コウサクブツ</t>
    </rPh>
    <phoneticPr fontId="1"/>
  </si>
  <si>
    <t>天草広域連合駐車場整備工事</t>
    <rPh sb="0" eb="9">
      <t>アマクサコウイキレンゴウチュウシャジョウ</t>
    </rPh>
    <rPh sb="9" eb="11">
      <t>セイビ</t>
    </rPh>
    <rPh sb="11" eb="13">
      <t>コウジ</t>
    </rPh>
    <phoneticPr fontId="2"/>
  </si>
  <si>
    <t>天草市楠浦町　地内</t>
    <rPh sb="0" eb="2">
      <t>アマクサ</t>
    </rPh>
    <rPh sb="2" eb="3">
      <t>シ</t>
    </rPh>
    <rPh sb="3" eb="4">
      <t>クス</t>
    </rPh>
    <rPh sb="4" eb="5">
      <t>ウラ</t>
    </rPh>
    <rPh sb="5" eb="6">
      <t>チョウ</t>
    </rPh>
    <rPh sb="7" eb="8">
      <t>チ</t>
    </rPh>
    <rPh sb="8" eb="9">
      <t>ナイ</t>
    </rPh>
    <phoneticPr fontId="2"/>
  </si>
  <si>
    <t>一般廃棄物処理基本計画策定業務</t>
    <rPh sb="0" eb="2">
      <t>イッパン</t>
    </rPh>
    <rPh sb="2" eb="5">
      <t>ハイキブツ</t>
    </rPh>
    <rPh sb="5" eb="7">
      <t>ショリ</t>
    </rPh>
    <rPh sb="7" eb="9">
      <t>キホン</t>
    </rPh>
    <rPh sb="9" eb="11">
      <t>ケイカク</t>
    </rPh>
    <rPh sb="11" eb="13">
      <t>サクテイ</t>
    </rPh>
    <rPh sb="13" eb="15">
      <t>ギョウム</t>
    </rPh>
    <phoneticPr fontId="2"/>
  </si>
  <si>
    <t>上天草市大矢野町中　地内</t>
    <rPh sb="0" eb="4">
      <t>カミアマクサシ</t>
    </rPh>
    <rPh sb="4" eb="7">
      <t>オオヤノ</t>
    </rPh>
    <rPh sb="7" eb="8">
      <t>チョウ</t>
    </rPh>
    <rPh sb="8" eb="9">
      <t>ナカ</t>
    </rPh>
    <rPh sb="10" eb="11">
      <t>チ</t>
    </rPh>
    <rPh sb="11" eb="12">
      <t>ナイ</t>
    </rPh>
    <phoneticPr fontId="1"/>
  </si>
  <si>
    <t>北消防署庁舎建築工事設計業務委託</t>
    <rPh sb="0" eb="1">
      <t>キタ</t>
    </rPh>
    <rPh sb="1" eb="4">
      <t>ショウボウショ</t>
    </rPh>
    <rPh sb="4" eb="6">
      <t>チョウシャ</t>
    </rPh>
    <rPh sb="6" eb="8">
      <t>ケンチク</t>
    </rPh>
    <rPh sb="8" eb="10">
      <t>コウジ</t>
    </rPh>
    <rPh sb="10" eb="12">
      <t>セッケイ</t>
    </rPh>
    <rPh sb="12" eb="14">
      <t>ギョウム</t>
    </rPh>
    <rPh sb="14" eb="16">
      <t>イタク</t>
    </rPh>
    <phoneticPr fontId="1"/>
  </si>
  <si>
    <t>上天草市大矢野町中11582-33</t>
    <rPh sb="0" eb="1">
      <t>カミ</t>
    </rPh>
    <rPh sb="3" eb="4">
      <t>シ</t>
    </rPh>
    <rPh sb="4" eb="5">
      <t>ダイ</t>
    </rPh>
    <rPh sb="5" eb="6">
      <t>ヤ</t>
    </rPh>
    <rPh sb="6" eb="7">
      <t>ノ</t>
    </rPh>
    <rPh sb="7" eb="8">
      <t>マチ</t>
    </rPh>
    <rPh sb="8" eb="9">
      <t>チュウ</t>
    </rPh>
    <phoneticPr fontId="2"/>
  </si>
  <si>
    <t>小計</t>
    <rPh sb="0" eb="2">
      <t>ショウケイ</t>
    </rPh>
    <phoneticPr fontId="1"/>
  </si>
  <si>
    <t>合計</t>
    <rPh sb="0" eb="1">
      <t>ゴウ</t>
    </rPh>
    <rPh sb="1" eb="2">
      <t>ケイ</t>
    </rPh>
    <phoneticPr fontId="1"/>
  </si>
  <si>
    <t>天草市本渡町広瀬字野田1667番地2</t>
    <rPh sb="0" eb="2">
      <t>アマクサ</t>
    </rPh>
    <rPh sb="2" eb="3">
      <t>シ</t>
    </rPh>
    <rPh sb="3" eb="5">
      <t>ホンド</t>
    </rPh>
    <rPh sb="5" eb="6">
      <t>マチ</t>
    </rPh>
    <rPh sb="6" eb="8">
      <t>ヒロセ</t>
    </rPh>
    <rPh sb="8" eb="9">
      <t>アザ</t>
    </rPh>
    <rPh sb="9" eb="11">
      <t>ノダ</t>
    </rPh>
    <rPh sb="15" eb="17">
      <t>バンチ</t>
    </rPh>
    <phoneticPr fontId="2"/>
  </si>
  <si>
    <t>1.付属明細書</t>
    <rPh sb="2" eb="4">
      <t>フゾク</t>
    </rPh>
    <rPh sb="4" eb="7">
      <t>メイサイショ</t>
    </rPh>
    <phoneticPr fontId="1"/>
  </si>
  <si>
    <t>天草広域連合　一般会計等</t>
    <rPh sb="0" eb="2">
      <t>アマクサ</t>
    </rPh>
    <rPh sb="2" eb="4">
      <t>コウイキ</t>
    </rPh>
    <rPh sb="4" eb="6">
      <t>レンゴウ</t>
    </rPh>
    <rPh sb="7" eb="9">
      <t>イッパン</t>
    </rPh>
    <rPh sb="9" eb="11">
      <t>カイケイ</t>
    </rPh>
    <rPh sb="11" eb="12">
      <t>トウ</t>
    </rPh>
    <phoneticPr fontId="3"/>
  </si>
  <si>
    <t>天草郡苓北町富岡</t>
    <rPh sb="0" eb="2">
      <t>アマクサ</t>
    </rPh>
    <rPh sb="2" eb="3">
      <t>グン</t>
    </rPh>
    <rPh sb="3" eb="5">
      <t>レイホク</t>
    </rPh>
    <rPh sb="5" eb="6">
      <t>マチ</t>
    </rPh>
    <rPh sb="6" eb="8">
      <t>トミオカ</t>
    </rPh>
    <phoneticPr fontId="2"/>
  </si>
  <si>
    <t>苓北無線中継局-庁舎</t>
    <rPh sb="0" eb="2">
      <t>レイホク</t>
    </rPh>
    <rPh sb="2" eb="4">
      <t>ムセン</t>
    </rPh>
    <rPh sb="4" eb="7">
      <t>チュウケイキョク</t>
    </rPh>
    <rPh sb="8" eb="10">
      <t>チョウシャ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</si>
</sst>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0_ "/>
    <numFmt numFmtId="177" formatCode="0.000"/>
    <numFmt numFmtId="178" formatCode="#,##0_ ;[Red]\-#,##0\ "/>
    <numFmt numFmtId="179" formatCode="#,###,;[Red]\-#,###,"/>
    <numFmt numFmtId="180" formatCode="0.0%"/>
    <numFmt numFmtId="181" formatCode="_ * #,##0_ ;[Red]_ * \-#,##0_ ;_ * &quot;-&quot;_ ;_ @_ "/>
    <numFmt numFmtId="182" formatCode="#,##0_);[Red]\(#,##0\)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rgb="FF0070C0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09">
    <border>
      <left/>
      <right/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rgb="FFFF0000"/>
      </left>
      <right style="thin">
        <color rgb="FFFF0000"/>
      </right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 style="thin">
        <color theme="3"/>
      </diagonal>
    </border>
    <border diagonalUp="1"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 style="thin">
        <color theme="3"/>
      </diagonal>
    </border>
    <border diagonalUp="1"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 style="thin">
        <color theme="3"/>
      </diagonal>
    </border>
    <border diagonalUp="1"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 style="thin">
        <color theme="3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5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7" borderId="6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9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76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7" borderId="77" applyNumberFormat="0" applyFont="0" applyAlignment="0" applyProtection="0">
      <alignment vertical="center"/>
    </xf>
    <xf numFmtId="0" fontId="26" fillId="0" borderId="7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0" borderId="7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0" applyNumberFormat="0" applyFill="0" applyAlignment="0" applyProtection="0">
      <alignment vertical="center"/>
    </xf>
    <xf numFmtId="0" fontId="31" fillId="0" borderId="81" applyNumberFormat="0" applyFill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30" borderId="8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5" borderId="79" applyNumberFormat="0" applyAlignment="0" applyProtection="0">
      <alignment vertical="center"/>
    </xf>
    <xf numFmtId="0" fontId="14" fillId="0" borderId="0">
      <alignment vertical="center"/>
    </xf>
    <xf numFmtId="0" fontId="37" fillId="12" borderId="0" applyNumberFormat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vertical="top" textRotation="255" wrapText="1"/>
    </xf>
    <xf numFmtId="0" fontId="2" fillId="0" borderId="4" xfId="0" applyFont="1" applyBorder="1" applyAlignment="1">
      <alignment vertical="top" textRotation="255" wrapText="1"/>
    </xf>
    <xf numFmtId="0" fontId="2" fillId="0" borderId="5" xfId="0" applyFont="1" applyBorder="1" applyAlignment="1">
      <alignment vertical="top" textRotation="255" wrapText="1"/>
    </xf>
    <xf numFmtId="0" fontId="2" fillId="0" borderId="7" xfId="0" applyFont="1" applyBorder="1" applyAlignment="1">
      <alignment vertical="top" textRotation="255" wrapText="1"/>
    </xf>
    <xf numFmtId="0" fontId="2" fillId="0" borderId="13" xfId="0" applyFont="1" applyBorder="1" applyAlignment="1">
      <alignment vertical="top" textRotation="255" wrapText="1"/>
    </xf>
    <xf numFmtId="0" fontId="2" fillId="0" borderId="8" xfId="0" applyFont="1" applyBorder="1" applyAlignment="1">
      <alignment vertical="top" textRotation="255" wrapText="1"/>
    </xf>
    <xf numFmtId="0" fontId="4" fillId="0" borderId="6" xfId="0" applyFont="1" applyBorder="1" applyAlignment="1">
      <alignment vertical="top" textRotation="255" wrapText="1"/>
    </xf>
    <xf numFmtId="0" fontId="5" fillId="0" borderId="0" xfId="0" applyFont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>
      <alignment vertical="center"/>
    </xf>
    <xf numFmtId="0" fontId="10" fillId="4" borderId="34" xfId="0" applyNumberFormat="1" applyFont="1" applyFill="1" applyBorder="1" applyAlignment="1">
      <alignment horizontal="center" vertical="center"/>
    </xf>
    <xf numFmtId="0" fontId="10" fillId="0" borderId="37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0" fontId="10" fillId="0" borderId="40" xfId="0" applyNumberFormat="1" applyFont="1" applyBorder="1" applyAlignment="1">
      <alignment horizontal="center" vertical="center"/>
    </xf>
    <xf numFmtId="0" fontId="10" fillId="4" borderId="34" xfId="0" applyNumberFormat="1" applyFont="1" applyFill="1" applyBorder="1" applyAlignment="1">
      <alignment horizontal="center" vertical="center" wrapText="1"/>
    </xf>
    <xf numFmtId="176" fontId="10" fillId="0" borderId="34" xfId="0" applyNumberFormat="1" applyFont="1" applyBorder="1" applyAlignment="1">
      <alignment vertical="center"/>
    </xf>
    <xf numFmtId="0" fontId="10" fillId="0" borderId="37" xfId="1" applyNumberFormat="1" applyFont="1" applyBorder="1">
      <alignment vertical="center"/>
    </xf>
    <xf numFmtId="0" fontId="12" fillId="0" borderId="36" xfId="1" applyNumberFormat="1" applyFont="1" applyBorder="1" applyAlignment="1">
      <alignment vertical="center" wrapText="1"/>
    </xf>
    <xf numFmtId="0" fontId="10" fillId="0" borderId="40" xfId="1" applyNumberFormat="1" applyFont="1" applyBorder="1">
      <alignment vertical="center"/>
    </xf>
    <xf numFmtId="0" fontId="10" fillId="0" borderId="37" xfId="0" applyNumberFormat="1" applyFont="1" applyBorder="1">
      <alignment vertical="center"/>
    </xf>
    <xf numFmtId="0" fontId="11" fillId="0" borderId="36" xfId="0" applyNumberFormat="1" applyFont="1" applyBorder="1" applyAlignment="1">
      <alignment vertical="center" wrapText="1"/>
    </xf>
    <xf numFmtId="0" fontId="10" fillId="0" borderId="40" xfId="0" applyNumberFormat="1" applyFont="1" applyBorder="1">
      <alignment vertical="center"/>
    </xf>
    <xf numFmtId="0" fontId="10" fillId="0" borderId="34" xfId="0" applyNumberFormat="1" applyFont="1" applyBorder="1" applyAlignment="1">
      <alignment horizontal="center" vertical="center"/>
    </xf>
    <xf numFmtId="0" fontId="10" fillId="0" borderId="45" xfId="0" applyNumberFormat="1" applyFont="1" applyBorder="1" applyAlignment="1">
      <alignment horizontal="center" vertical="center"/>
    </xf>
    <xf numFmtId="0" fontId="10" fillId="0" borderId="49" xfId="0" applyFont="1" applyBorder="1">
      <alignment vertical="center"/>
    </xf>
    <xf numFmtId="0" fontId="10" fillId="0" borderId="0" xfId="0" applyNumberFormat="1" applyFont="1" applyBorder="1">
      <alignment vertical="center"/>
    </xf>
    <xf numFmtId="0" fontId="10" fillId="0" borderId="57" xfId="0" applyNumberFormat="1" applyFont="1" applyBorder="1" applyAlignment="1">
      <alignment horizontal="center" vertical="center"/>
    </xf>
    <xf numFmtId="0" fontId="10" fillId="0" borderId="37" xfId="0" applyFont="1" applyBorder="1">
      <alignment vertical="center"/>
    </xf>
    <xf numFmtId="0" fontId="10" fillId="0" borderId="58" xfId="0" applyNumberFormat="1" applyFont="1" applyBorder="1" applyAlignment="1">
      <alignment horizontal="center" vertical="center"/>
    </xf>
    <xf numFmtId="0" fontId="10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0" fillId="6" borderId="29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14" fontId="0" fillId="0" borderId="5" xfId="0" applyNumberFormat="1" applyBorder="1">
      <alignment vertical="center"/>
    </xf>
    <xf numFmtId="38" fontId="0" fillId="0" borderId="8" xfId="1" applyFont="1" applyBorder="1">
      <alignment vertical="center"/>
    </xf>
    <xf numFmtId="38" fontId="0" fillId="0" borderId="5" xfId="1" applyFont="1" applyBorder="1">
      <alignment vertical="center"/>
    </xf>
    <xf numFmtId="9" fontId="0" fillId="0" borderId="8" xfId="1" applyNumberFormat="1" applyFont="1" applyBorder="1">
      <alignment vertical="center"/>
    </xf>
    <xf numFmtId="9" fontId="0" fillId="0" borderId="5" xfId="1" applyNumberFormat="1" applyFont="1" applyBorder="1">
      <alignment vertical="center"/>
    </xf>
    <xf numFmtId="9" fontId="0" fillId="0" borderId="5" xfId="0" applyNumberFormat="1" applyBorder="1">
      <alignment vertical="center"/>
    </xf>
    <xf numFmtId="9" fontId="0" fillId="0" borderId="2" xfId="0" applyNumberFormat="1" applyBorder="1">
      <alignment vertical="center"/>
    </xf>
    <xf numFmtId="0" fontId="0" fillId="0" borderId="0" xfId="0">
      <alignment vertical="center"/>
    </xf>
    <xf numFmtId="4" fontId="0" fillId="0" borderId="5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8" borderId="32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1" xfId="0" applyBorder="1">
      <alignment vertical="center"/>
    </xf>
    <xf numFmtId="0" fontId="0" fillId="0" borderId="64" xfId="0" applyBorder="1">
      <alignment vertical="center"/>
    </xf>
    <xf numFmtId="0" fontId="0" fillId="3" borderId="32" xfId="0" applyFill="1" applyBorder="1" applyAlignment="1">
      <alignment horizontal="center" vertical="center"/>
    </xf>
    <xf numFmtId="0" fontId="18" fillId="0" borderId="62" xfId="0" applyFont="1" applyBorder="1">
      <alignment vertical="center"/>
    </xf>
    <xf numFmtId="0" fontId="19" fillId="0" borderId="62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177" fontId="0" fillId="0" borderId="34" xfId="0" applyNumberFormat="1" applyBorder="1">
      <alignment vertical="center"/>
    </xf>
    <xf numFmtId="38" fontId="0" fillId="0" borderId="0" xfId="1" applyFont="1">
      <alignment vertical="center"/>
    </xf>
    <xf numFmtId="0" fontId="0" fillId="0" borderId="6" xfId="0" applyBorder="1">
      <alignment vertical="center"/>
    </xf>
    <xf numFmtId="0" fontId="0" fillId="9" borderId="0" xfId="0" applyFill="1">
      <alignment vertical="center"/>
    </xf>
    <xf numFmtId="14" fontId="0" fillId="9" borderId="65" xfId="1" applyNumberFormat="1" applyFont="1" applyFill="1" applyBorder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25" xfId="0" applyBorder="1">
      <alignment vertical="center"/>
    </xf>
    <xf numFmtId="0" fontId="0" fillId="3" borderId="66" xfId="0" applyFill="1" applyBorder="1" applyAlignment="1">
      <alignment horizontal="center" vertical="center"/>
    </xf>
    <xf numFmtId="0" fontId="0" fillId="6" borderId="6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8" borderId="66" xfId="0" applyFill="1" applyBorder="1" applyAlignment="1">
      <alignment horizontal="center" vertical="center"/>
    </xf>
    <xf numFmtId="0" fontId="0" fillId="8" borderId="69" xfId="0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14" fontId="20" fillId="0" borderId="5" xfId="0" applyNumberFormat="1" applyFont="1" applyFill="1" applyBorder="1" applyAlignment="1">
      <alignment horizontal="right" vertical="center" shrinkToFit="1"/>
    </xf>
    <xf numFmtId="0" fontId="20" fillId="0" borderId="5" xfId="0" applyFont="1" applyBorder="1" applyAlignment="1">
      <alignment horizontal="center" vertical="center" shrinkToFit="1"/>
    </xf>
    <xf numFmtId="38" fontId="0" fillId="0" borderId="5" xfId="1" applyNumberFormat="1" applyFont="1" applyBorder="1">
      <alignment vertical="center"/>
    </xf>
    <xf numFmtId="0" fontId="20" fillId="0" borderId="5" xfId="0" applyFont="1" applyFill="1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9" fontId="0" fillId="0" borderId="5" xfId="0" applyNumberFormat="1" applyBorder="1">
      <alignment vertical="center"/>
    </xf>
    <xf numFmtId="49" fontId="0" fillId="0" borderId="5" xfId="0" applyNumberFormat="1" applyBorder="1">
      <alignment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>
      <alignment vertical="center"/>
    </xf>
    <xf numFmtId="0" fontId="21" fillId="0" borderId="73" xfId="0" applyFont="1" applyBorder="1" applyAlignment="1">
      <alignment horizontal="left" vertical="center" indent="1"/>
    </xf>
    <xf numFmtId="0" fontId="21" fillId="0" borderId="73" xfId="0" applyFont="1" applyBorder="1" applyAlignment="1">
      <alignment horizontal="left" vertical="center" indent="2"/>
    </xf>
    <xf numFmtId="0" fontId="21" fillId="0" borderId="73" xfId="0" applyFont="1" applyBorder="1" applyAlignment="1">
      <alignment horizontal="left" vertical="center" indent="3"/>
    </xf>
    <xf numFmtId="0" fontId="21" fillId="0" borderId="73" xfId="0" applyFont="1" applyBorder="1" applyAlignment="1">
      <alignment horizontal="left" vertical="center" indent="4"/>
    </xf>
    <xf numFmtId="0" fontId="9" fillId="0" borderId="0" xfId="0" applyFont="1">
      <alignment vertical="center"/>
    </xf>
    <xf numFmtId="0" fontId="3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1" fillId="5" borderId="86" xfId="0" applyFont="1" applyFill="1" applyBorder="1" applyAlignment="1">
      <alignment vertical="center"/>
    </xf>
    <xf numFmtId="0" fontId="21" fillId="5" borderId="86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58" fontId="9" fillId="0" borderId="0" xfId="0" applyNumberFormat="1" applyFont="1">
      <alignment vertical="center"/>
    </xf>
    <xf numFmtId="38" fontId="0" fillId="0" borderId="0" xfId="0" applyNumberFormat="1">
      <alignment vertical="center"/>
    </xf>
    <xf numFmtId="0" fontId="21" fillId="9" borderId="85" xfId="0" applyFont="1" applyFill="1" applyBorder="1">
      <alignment vertical="center"/>
    </xf>
    <xf numFmtId="0" fontId="21" fillId="9" borderId="87" xfId="0" applyFont="1" applyFill="1" applyBorder="1">
      <alignment vertical="center"/>
    </xf>
    <xf numFmtId="0" fontId="21" fillId="0" borderId="85" xfId="0" applyFont="1" applyFill="1" applyBorder="1">
      <alignment vertical="center"/>
    </xf>
    <xf numFmtId="38" fontId="21" fillId="0" borderId="74" xfId="1" applyFont="1" applyBorder="1">
      <alignment vertical="center"/>
    </xf>
    <xf numFmtId="0" fontId="21" fillId="31" borderId="73" xfId="0" applyFont="1" applyFill="1" applyBorder="1" applyAlignment="1">
      <alignment horizontal="left" vertical="center" indent="2"/>
    </xf>
    <xf numFmtId="0" fontId="21" fillId="31" borderId="73" xfId="0" applyFont="1" applyFill="1" applyBorder="1" applyAlignment="1">
      <alignment horizontal="left" vertical="center" indent="3"/>
    </xf>
    <xf numFmtId="0" fontId="21" fillId="31" borderId="73" xfId="0" applyFont="1" applyFill="1" applyBorder="1" applyAlignment="1">
      <alignment horizontal="left" vertical="center" indent="4"/>
    </xf>
    <xf numFmtId="0" fontId="21" fillId="31" borderId="73" xfId="0" applyFont="1" applyFill="1" applyBorder="1" applyAlignment="1">
      <alignment horizontal="left" vertical="center" indent="1"/>
    </xf>
    <xf numFmtId="0" fontId="21" fillId="31" borderId="71" xfId="0" applyFont="1" applyFill="1" applyBorder="1" applyAlignment="1">
      <alignment horizontal="center" vertical="center"/>
    </xf>
    <xf numFmtId="0" fontId="21" fillId="31" borderId="54" xfId="0" applyFont="1" applyFill="1" applyBorder="1" applyAlignment="1">
      <alignment horizontal="center" vertical="center"/>
    </xf>
    <xf numFmtId="38" fontId="21" fillId="31" borderId="75" xfId="1" applyFont="1" applyFill="1" applyBorder="1">
      <alignment vertical="center"/>
    </xf>
    <xf numFmtId="38" fontId="21" fillId="31" borderId="72" xfId="1" applyFont="1" applyFill="1" applyBorder="1">
      <alignment vertical="center"/>
    </xf>
    <xf numFmtId="0" fontId="21" fillId="31" borderId="73" xfId="0" applyFont="1" applyFill="1" applyBorder="1">
      <alignment vertical="center"/>
    </xf>
    <xf numFmtId="38" fontId="21" fillId="31" borderId="74" xfId="1" applyFont="1" applyFill="1" applyBorder="1">
      <alignment vertical="center"/>
    </xf>
    <xf numFmtId="178" fontId="10" fillId="0" borderId="0" xfId="0" applyNumberFormat="1" applyFont="1">
      <alignment vertical="center"/>
    </xf>
    <xf numFmtId="179" fontId="21" fillId="0" borderId="74" xfId="1" applyNumberFormat="1" applyFont="1" applyBorder="1">
      <alignment vertical="center"/>
    </xf>
    <xf numFmtId="179" fontId="21" fillId="31" borderId="74" xfId="1" applyNumberFormat="1" applyFont="1" applyFill="1" applyBorder="1">
      <alignment vertical="center"/>
    </xf>
    <xf numFmtId="179" fontId="21" fillId="31" borderId="72" xfId="1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95" xfId="0" applyBorder="1">
      <alignment vertical="center"/>
    </xf>
    <xf numFmtId="180" fontId="0" fillId="0" borderId="95" xfId="10" applyNumberFormat="1" applyFont="1" applyBorder="1">
      <alignment vertical="center"/>
    </xf>
    <xf numFmtId="0" fontId="0" fillId="0" borderId="96" xfId="0" applyBorder="1">
      <alignment vertical="center"/>
    </xf>
    <xf numFmtId="180" fontId="0" fillId="0" borderId="96" xfId="10" applyNumberFormat="1" applyFont="1" applyBorder="1">
      <alignment vertical="center"/>
    </xf>
    <xf numFmtId="0" fontId="39" fillId="0" borderId="0" xfId="0" applyFont="1">
      <alignment vertical="center"/>
    </xf>
    <xf numFmtId="0" fontId="0" fillId="0" borderId="0" xfId="0" applyAlignment="1">
      <alignment horizontal="right" vertical="center"/>
    </xf>
    <xf numFmtId="38" fontId="0" fillId="0" borderId="95" xfId="0" applyNumberFormat="1" applyBorder="1">
      <alignment vertical="center"/>
    </xf>
    <xf numFmtId="0" fontId="0" fillId="0" borderId="96" xfId="0" applyBorder="1" applyAlignment="1">
      <alignment horizontal="left" vertical="center" indent="1"/>
    </xf>
    <xf numFmtId="0" fontId="0" fillId="5" borderId="96" xfId="0" applyFill="1" applyBorder="1">
      <alignment vertical="center"/>
    </xf>
    <xf numFmtId="0" fontId="0" fillId="0" borderId="97" xfId="0" applyFill="1" applyBorder="1" applyAlignment="1">
      <alignment horizontal="left" vertical="center" indent="1"/>
    </xf>
    <xf numFmtId="0" fontId="0" fillId="0" borderId="97" xfId="0" applyFill="1" applyBorder="1">
      <alignment vertical="center"/>
    </xf>
    <xf numFmtId="180" fontId="0" fillId="0" borderId="97" xfId="10" applyNumberFormat="1" applyFont="1" applyFill="1" applyBorder="1" applyAlignment="1">
      <alignment vertical="center" wrapText="1"/>
    </xf>
    <xf numFmtId="0" fontId="0" fillId="0" borderId="98" xfId="0" applyBorder="1" applyAlignment="1">
      <alignment horizontal="left" vertical="center" indent="2"/>
    </xf>
    <xf numFmtId="0" fontId="0" fillId="0" borderId="98" xfId="0" applyBorder="1">
      <alignment vertical="center"/>
    </xf>
    <xf numFmtId="180" fontId="0" fillId="0" borderId="98" xfId="10" applyNumberFormat="1" applyFont="1" applyBorder="1">
      <alignment vertical="center"/>
    </xf>
    <xf numFmtId="0" fontId="0" fillId="0" borderId="99" xfId="0" applyBorder="1" applyAlignment="1">
      <alignment horizontal="left" vertical="center" indent="2"/>
    </xf>
    <xf numFmtId="0" fontId="0" fillId="0" borderId="99" xfId="0" applyBorder="1">
      <alignment vertical="center"/>
    </xf>
    <xf numFmtId="180" fontId="0" fillId="0" borderId="99" xfId="10" applyNumberFormat="1" applyFont="1" applyBorder="1">
      <alignment vertical="center"/>
    </xf>
    <xf numFmtId="0" fontId="0" fillId="0" borderId="100" xfId="0" applyBorder="1" applyAlignment="1">
      <alignment horizontal="left" vertical="center" indent="2"/>
    </xf>
    <xf numFmtId="0" fontId="0" fillId="0" borderId="100" xfId="0" applyBorder="1">
      <alignment vertical="center"/>
    </xf>
    <xf numFmtId="180" fontId="0" fillId="0" borderId="100" xfId="10" applyNumberFormat="1" applyFont="1" applyBorder="1">
      <alignment vertical="center"/>
    </xf>
    <xf numFmtId="179" fontId="0" fillId="0" borderId="0" xfId="0" applyNumberFormat="1">
      <alignment vertical="center"/>
    </xf>
    <xf numFmtId="179" fontId="0" fillId="0" borderId="0" xfId="0" applyNumberFormat="1" applyFill="1">
      <alignment vertical="center"/>
    </xf>
    <xf numFmtId="14" fontId="10" fillId="0" borderId="0" xfId="0" applyNumberFormat="1" applyFont="1">
      <alignment vertical="center"/>
    </xf>
    <xf numFmtId="0" fontId="0" fillId="0" borderId="96" xfId="0" applyBorder="1" applyAlignment="1">
      <alignment horizontal="left" vertical="center"/>
    </xf>
    <xf numFmtId="0" fontId="0" fillId="0" borderId="100" xfId="0" applyBorder="1" applyAlignment="1">
      <alignment horizontal="left" vertical="center" indent="1"/>
    </xf>
    <xf numFmtId="0" fontId="0" fillId="0" borderId="99" xfId="0" applyBorder="1" applyAlignment="1">
      <alignment horizontal="left" vertical="center" indent="1"/>
    </xf>
    <xf numFmtId="38" fontId="0" fillId="0" borderId="0" xfId="1" applyFont="1" applyFill="1" applyBorder="1" applyAlignment="1">
      <alignment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0" xfId="1" applyFont="1" applyBorder="1">
      <alignment vertical="center"/>
    </xf>
    <xf numFmtId="0" fontId="0" fillId="0" borderId="101" xfId="0" applyBorder="1">
      <alignment vertical="center"/>
    </xf>
    <xf numFmtId="177" fontId="0" fillId="0" borderId="101" xfId="0" applyNumberFormat="1" applyBorder="1">
      <alignment vertical="center"/>
    </xf>
    <xf numFmtId="38" fontId="6" fillId="0" borderId="0" xfId="1" applyFont="1">
      <alignment vertical="center"/>
    </xf>
    <xf numFmtId="0" fontId="0" fillId="0" borderId="32" xfId="0" applyBorder="1">
      <alignment vertical="center"/>
    </xf>
    <xf numFmtId="0" fontId="0" fillId="0" borderId="29" xfId="0" applyBorder="1">
      <alignment vertical="center"/>
    </xf>
    <xf numFmtId="2" fontId="20" fillId="0" borderId="5" xfId="0" applyNumberFormat="1" applyFont="1" applyFill="1" applyBorder="1" applyAlignment="1">
      <alignment horizontal="right" vertical="center" shrinkToFit="1"/>
    </xf>
    <xf numFmtId="0" fontId="10" fillId="6" borderId="101" xfId="0" applyFont="1" applyFill="1" applyBorder="1" applyAlignment="1">
      <alignment horizontal="center" vertical="center"/>
    </xf>
    <xf numFmtId="0" fontId="10" fillId="6" borderId="43" xfId="0" applyFont="1" applyFill="1" applyBorder="1">
      <alignment vertical="center"/>
    </xf>
    <xf numFmtId="0" fontId="10" fillId="6" borderId="40" xfId="0" applyFont="1" applyFill="1" applyBorder="1">
      <alignment vertical="center"/>
    </xf>
    <xf numFmtId="0" fontId="10" fillId="6" borderId="47" xfId="0" applyFont="1" applyFill="1" applyBorder="1">
      <alignment vertical="center"/>
    </xf>
    <xf numFmtId="0" fontId="0" fillId="32" borderId="66" xfId="0" applyFill="1" applyBorder="1" applyAlignment="1">
      <alignment horizontal="center" vertical="center"/>
    </xf>
    <xf numFmtId="0" fontId="5" fillId="32" borderId="2" xfId="0" applyFont="1" applyFill="1" applyBorder="1" applyAlignment="1">
      <alignment horizontal="center" vertical="center"/>
    </xf>
    <xf numFmtId="0" fontId="0" fillId="33" borderId="66" xfId="0" applyFill="1" applyBorder="1" applyAlignment="1">
      <alignment horizontal="center" vertical="center"/>
    </xf>
    <xf numFmtId="0" fontId="5" fillId="33" borderId="2" xfId="0" applyFont="1" applyFill="1" applyBorder="1" applyAlignment="1">
      <alignment horizontal="center" vertical="center"/>
    </xf>
    <xf numFmtId="0" fontId="0" fillId="33" borderId="70" xfId="0" applyFill="1" applyBorder="1" applyAlignment="1">
      <alignment horizontal="center" vertical="center"/>
    </xf>
    <xf numFmtId="38" fontId="0" fillId="0" borderId="5" xfId="0" applyNumberFormat="1" applyBorder="1">
      <alignment vertical="center"/>
    </xf>
    <xf numFmtId="41" fontId="21" fillId="9" borderId="85" xfId="1" applyNumberFormat="1" applyFont="1" applyFill="1" applyBorder="1">
      <alignment vertical="center"/>
    </xf>
    <xf numFmtId="41" fontId="21" fillId="0" borderId="85" xfId="1" applyNumberFormat="1" applyFont="1" applyBorder="1">
      <alignment vertical="center"/>
    </xf>
    <xf numFmtId="41" fontId="21" fillId="9" borderId="87" xfId="1" applyNumberFormat="1" applyFont="1" applyFill="1" applyBorder="1">
      <alignment vertical="center"/>
    </xf>
    <xf numFmtId="41" fontId="21" fillId="5" borderId="47" xfId="1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41" fontId="21" fillId="9" borderId="89" xfId="1" applyNumberFormat="1" applyFont="1" applyFill="1" applyBorder="1">
      <alignment vertical="center"/>
    </xf>
    <xf numFmtId="41" fontId="21" fillId="9" borderId="93" xfId="0" applyNumberFormat="1" applyFont="1" applyFill="1" applyBorder="1">
      <alignment vertical="center"/>
    </xf>
    <xf numFmtId="41" fontId="21" fillId="0" borderId="89" xfId="1" applyNumberFormat="1" applyFont="1" applyBorder="1">
      <alignment vertical="center"/>
    </xf>
    <xf numFmtId="41" fontId="21" fillId="0" borderId="93" xfId="1" applyNumberFormat="1" applyFont="1" applyBorder="1">
      <alignment vertical="center"/>
    </xf>
    <xf numFmtId="41" fontId="21" fillId="9" borderId="93" xfId="1" applyNumberFormat="1" applyFont="1" applyFill="1" applyBorder="1">
      <alignment vertical="center"/>
    </xf>
    <xf numFmtId="41" fontId="21" fillId="9" borderId="90" xfId="1" applyNumberFormat="1" applyFont="1" applyFill="1" applyBorder="1">
      <alignment vertical="center"/>
    </xf>
    <xf numFmtId="41" fontId="21" fillId="9" borderId="94" xfId="1" applyNumberFormat="1" applyFont="1" applyFill="1" applyBorder="1">
      <alignment vertical="center"/>
    </xf>
    <xf numFmtId="41" fontId="21" fillId="5" borderId="47" xfId="0" applyNumberFormat="1" applyFont="1" applyFill="1" applyBorder="1">
      <alignment vertical="center"/>
    </xf>
    <xf numFmtId="41" fontId="21" fillId="5" borderId="52" xfId="1" applyNumberFormat="1" applyFont="1" applyFill="1" applyBorder="1">
      <alignment vertical="center"/>
    </xf>
    <xf numFmtId="41" fontId="21" fillId="5" borderId="92" xfId="0" applyNumberFormat="1" applyFont="1" applyFill="1" applyBorder="1">
      <alignment vertical="center"/>
    </xf>
    <xf numFmtId="0" fontId="38" fillId="34" borderId="43" xfId="0" applyFont="1" applyFill="1" applyBorder="1" applyAlignment="1">
      <alignment horizontal="center" vertical="center"/>
    </xf>
    <xf numFmtId="0" fontId="0" fillId="34" borderId="40" xfId="0" applyFill="1" applyBorder="1">
      <alignment vertical="center"/>
    </xf>
    <xf numFmtId="0" fontId="0" fillId="34" borderId="47" xfId="0" applyFill="1" applyBorder="1">
      <alignment vertical="center"/>
    </xf>
    <xf numFmtId="181" fontId="0" fillId="0" borderId="97" xfId="1" applyNumberFormat="1" applyFont="1" applyFill="1" applyBorder="1" applyAlignment="1">
      <alignment vertical="center" wrapText="1"/>
    </xf>
    <xf numFmtId="181" fontId="0" fillId="0" borderId="98" xfId="1" applyNumberFormat="1" applyFont="1" applyBorder="1">
      <alignment vertical="center"/>
    </xf>
    <xf numFmtId="181" fontId="0" fillId="0" borderId="99" xfId="1" applyNumberFormat="1" applyFont="1" applyBorder="1">
      <alignment vertical="center"/>
    </xf>
    <xf numFmtId="181" fontId="0" fillId="0" borderId="96" xfId="1" applyNumberFormat="1" applyFont="1" applyBorder="1">
      <alignment vertical="center"/>
    </xf>
    <xf numFmtId="181" fontId="0" fillId="0" borderId="100" xfId="1" applyNumberFormat="1" applyFont="1" applyBorder="1">
      <alignment vertical="center"/>
    </xf>
    <xf numFmtId="0" fontId="0" fillId="5" borderId="96" xfId="0" applyFill="1" applyBorder="1" applyAlignment="1">
      <alignment horizontal="center" vertical="center" wrapText="1"/>
    </xf>
    <xf numFmtId="0" fontId="0" fillId="0" borderId="96" xfId="0" applyBorder="1" applyAlignment="1">
      <alignment horizontal="center" vertical="center"/>
    </xf>
    <xf numFmtId="41" fontId="21" fillId="0" borderId="0" xfId="1" applyNumberFormat="1" applyFont="1" applyBorder="1">
      <alignment vertical="center"/>
    </xf>
    <xf numFmtId="0" fontId="0" fillId="0" borderId="96" xfId="10" applyNumberFormat="1" applyFont="1" applyBorder="1">
      <alignment vertical="center"/>
    </xf>
    <xf numFmtId="41" fontId="10" fillId="0" borderId="0" xfId="0" applyNumberFormat="1" applyFont="1">
      <alignment vertical="center"/>
    </xf>
    <xf numFmtId="38" fontId="0" fillId="0" borderId="0" xfId="1" applyFont="1" applyAlignment="1">
      <alignment vertical="center" wrapText="1"/>
    </xf>
    <xf numFmtId="38" fontId="0" fillId="0" borderId="0" xfId="1" applyFont="1" applyAlignment="1">
      <alignment vertical="center"/>
    </xf>
    <xf numFmtId="38" fontId="40" fillId="0" borderId="0" xfId="1" applyFont="1">
      <alignment vertical="center"/>
    </xf>
    <xf numFmtId="0" fontId="21" fillId="0" borderId="0" xfId="0" applyFont="1" applyFill="1" applyBorder="1" applyAlignment="1">
      <alignment horizontal="center" vertical="center"/>
    </xf>
    <xf numFmtId="41" fontId="21" fillId="0" borderId="0" xfId="1" applyNumberFormat="1" applyFont="1" applyFill="1" applyBorder="1">
      <alignment vertical="center"/>
    </xf>
    <xf numFmtId="0" fontId="21" fillId="6" borderId="101" xfId="0" applyFont="1" applyFill="1" applyBorder="1" applyAlignment="1">
      <alignment horizontal="center" vertical="center"/>
    </xf>
    <xf numFmtId="41" fontId="21" fillId="6" borderId="101" xfId="1" applyNumberFormat="1" applyFont="1" applyFill="1" applyBorder="1">
      <alignment vertical="center"/>
    </xf>
    <xf numFmtId="41" fontId="21" fillId="0" borderId="0" xfId="0" applyNumberFormat="1" applyFont="1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5" borderId="86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0" fillId="0" borderId="97" xfId="10" applyNumberFormat="1" applyFont="1" applyFill="1" applyBorder="1" applyAlignment="1">
      <alignment vertical="center" wrapText="1"/>
    </xf>
    <xf numFmtId="0" fontId="41" fillId="0" borderId="0" xfId="0" applyNumberFormat="1" applyFont="1">
      <alignment vertical="center"/>
    </xf>
    <xf numFmtId="0" fontId="0" fillId="2" borderId="0" xfId="0" applyFill="1" applyAlignment="1">
      <alignment horizontal="left" vertical="center"/>
    </xf>
    <xf numFmtId="0" fontId="0" fillId="35" borderId="67" xfId="0" applyFill="1" applyBorder="1" applyAlignment="1">
      <alignment vertical="center" wrapText="1"/>
    </xf>
    <xf numFmtId="38" fontId="0" fillId="35" borderId="66" xfId="1" applyFont="1" applyFill="1" applyBorder="1" applyAlignment="1">
      <alignment vertical="center" wrapText="1"/>
    </xf>
    <xf numFmtId="0" fontId="0" fillId="35" borderId="3" xfId="0" applyFill="1" applyBorder="1" applyAlignment="1">
      <alignment horizontal="center" vertical="center" wrapText="1"/>
    </xf>
    <xf numFmtId="38" fontId="0" fillId="35" borderId="2" xfId="1" applyFont="1" applyFill="1" applyBorder="1" applyAlignment="1">
      <alignment horizontal="center" vertical="center" wrapText="1"/>
    </xf>
    <xf numFmtId="0" fontId="0" fillId="35" borderId="24" xfId="0" applyFill="1" applyBorder="1">
      <alignment vertical="center"/>
    </xf>
    <xf numFmtId="38" fontId="0" fillId="35" borderId="9" xfId="1" applyFont="1" applyFill="1" applyBorder="1">
      <alignment vertical="center"/>
    </xf>
    <xf numFmtId="0" fontId="0" fillId="35" borderId="6" xfId="0" applyFill="1" applyBorder="1">
      <alignment vertical="center"/>
    </xf>
    <xf numFmtId="0" fontId="10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105" xfId="0" applyFill="1" applyBorder="1">
      <alignment vertical="center"/>
    </xf>
    <xf numFmtId="0" fontId="0" fillId="2" borderId="106" xfId="0" applyFill="1" applyBorder="1">
      <alignment vertical="center"/>
    </xf>
    <xf numFmtId="0" fontId="0" fillId="2" borderId="107" xfId="0" applyFill="1" applyBorder="1">
      <alignment vertical="center"/>
    </xf>
    <xf numFmtId="0" fontId="0" fillId="2" borderId="6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0" fillId="6" borderId="101" xfId="0" applyFill="1" applyBorder="1" applyAlignment="1">
      <alignment horizontal="center" vertical="center"/>
    </xf>
    <xf numFmtId="0" fontId="5" fillId="6" borderId="101" xfId="0" applyFont="1" applyFill="1" applyBorder="1" applyAlignment="1">
      <alignment horizontal="center" vertical="center"/>
    </xf>
    <xf numFmtId="0" fontId="5" fillId="6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6" fillId="0" borderId="103" xfId="0" applyFont="1" applyBorder="1">
      <alignment vertical="center"/>
    </xf>
    <xf numFmtId="0" fontId="0" fillId="0" borderId="104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3" xfId="0" applyFill="1" applyBorder="1">
      <alignment vertical="center"/>
    </xf>
    <xf numFmtId="0" fontId="20" fillId="0" borderId="108" xfId="0" applyFont="1" applyFill="1" applyBorder="1" applyAlignment="1">
      <alignment horizontal="left" vertical="center" shrinkToFit="1"/>
    </xf>
    <xf numFmtId="14" fontId="15" fillId="0" borderId="101" xfId="0" applyNumberFormat="1" applyFont="1" applyFill="1" applyBorder="1">
      <alignment vertical="center"/>
    </xf>
    <xf numFmtId="14" fontId="42" fillId="0" borderId="101" xfId="0" applyNumberFormat="1" applyFont="1" applyFill="1" applyBorder="1">
      <alignment vertical="center"/>
    </xf>
    <xf numFmtId="178" fontId="21" fillId="0" borderId="74" xfId="1" applyNumberFormat="1" applyFont="1" applyBorder="1">
      <alignment vertical="center"/>
    </xf>
    <xf numFmtId="182" fontId="21" fillId="0" borderId="74" xfId="1" applyNumberFormat="1" applyFont="1" applyBorder="1">
      <alignment vertical="center"/>
    </xf>
    <xf numFmtId="0" fontId="20" fillId="0" borderId="5" xfId="0" applyFont="1" applyFill="1" applyBorder="1" applyAlignment="1">
      <alignment horizontal="left" vertical="center" shrinkToFit="1"/>
    </xf>
    <xf numFmtId="38" fontId="0" fillId="0" borderId="8" xfId="1" applyNumberFormat="1" applyFont="1" applyFill="1" applyBorder="1">
      <alignment vertical="center"/>
    </xf>
    <xf numFmtId="9" fontId="0" fillId="0" borderId="8" xfId="0" applyNumberFormat="1" applyFill="1" applyBorder="1">
      <alignment vertical="center"/>
    </xf>
    <xf numFmtId="38" fontId="0" fillId="0" borderId="5" xfId="1" applyNumberFormat="1" applyFont="1" applyFill="1" applyBorder="1">
      <alignment vertical="center"/>
    </xf>
    <xf numFmtId="9" fontId="0" fillId="0" borderId="5" xfId="0" applyNumberFormat="1" applyFill="1" applyBorder="1">
      <alignment vertical="center"/>
    </xf>
    <xf numFmtId="14" fontId="0" fillId="0" borderId="5" xfId="0" applyNumberFormat="1" applyFill="1" applyBorder="1">
      <alignment vertical="center"/>
    </xf>
    <xf numFmtId="38" fontId="43" fillId="0" borderId="0" xfId="1" applyFont="1">
      <alignment vertical="center"/>
    </xf>
    <xf numFmtId="182" fontId="44" fillId="0" borderId="74" xfId="1" applyNumberFormat="1" applyFont="1" applyBorder="1">
      <alignment vertical="center"/>
    </xf>
    <xf numFmtId="38" fontId="20" fillId="0" borderId="0" xfId="1" applyFont="1">
      <alignment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36" borderId="5" xfId="0" applyFont="1" applyFill="1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vertical="center"/>
    </xf>
    <xf numFmtId="0" fontId="0" fillId="36" borderId="5" xfId="0" applyFill="1" applyBorder="1">
      <alignment vertical="center"/>
    </xf>
    <xf numFmtId="0" fontId="42" fillId="0" borderId="5" xfId="0" applyFont="1" applyFill="1" applyBorder="1" applyAlignment="1">
      <alignment horizontal="left" vertical="center" shrinkToFit="1"/>
    </xf>
    <xf numFmtId="0" fontId="0" fillId="0" borderId="6" xfId="0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6" borderId="66" xfId="1" applyFont="1" applyFill="1" applyBorder="1" applyAlignment="1">
      <alignment vertical="center" wrapText="1"/>
    </xf>
    <xf numFmtId="38" fontId="0" fillId="6" borderId="69" xfId="1" applyFont="1" applyFill="1" applyBorder="1" applyAlignment="1">
      <alignment vertical="center" wrapText="1"/>
    </xf>
    <xf numFmtId="38" fontId="0" fillId="6" borderId="68" xfId="1" applyFont="1" applyFill="1" applyBorder="1" applyAlignment="1">
      <alignment vertical="center" wrapText="1"/>
    </xf>
    <xf numFmtId="38" fontId="0" fillId="6" borderId="2" xfId="1" applyFont="1" applyFill="1" applyBorder="1" applyAlignment="1">
      <alignment horizontal="center" vertical="center" wrapText="1"/>
    </xf>
    <xf numFmtId="38" fontId="0" fillId="6" borderId="17" xfId="1" applyFont="1" applyFill="1" applyBorder="1" applyAlignment="1">
      <alignment horizontal="center" vertical="center" wrapText="1"/>
    </xf>
    <xf numFmtId="38" fontId="0" fillId="6" borderId="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shrinkToFit="1"/>
    </xf>
    <xf numFmtId="0" fontId="0" fillId="37" borderId="6" xfId="0" applyFill="1" applyBorder="1">
      <alignment vertical="center"/>
    </xf>
    <xf numFmtId="0" fontId="0" fillId="37" borderId="5" xfId="0" applyFill="1" applyBorder="1">
      <alignment vertical="center"/>
    </xf>
    <xf numFmtId="0" fontId="0" fillId="37" borderId="5" xfId="0" applyFill="1" applyBorder="1" applyAlignment="1">
      <alignment vertical="center"/>
    </xf>
    <xf numFmtId="0" fontId="0" fillId="37" borderId="5" xfId="0" applyFill="1" applyBorder="1" applyAlignment="1">
      <alignment horizontal="left" vertical="center" shrinkToFit="1"/>
    </xf>
    <xf numFmtId="0" fontId="20" fillId="37" borderId="5" xfId="0" applyFont="1" applyFill="1" applyBorder="1">
      <alignment vertical="center"/>
    </xf>
    <xf numFmtId="0" fontId="20" fillId="37" borderId="5" xfId="0" applyFont="1" applyFill="1" applyBorder="1" applyAlignment="1">
      <alignment horizontal="left" vertical="center" shrinkToFit="1"/>
    </xf>
    <xf numFmtId="14" fontId="42" fillId="37" borderId="101" xfId="0" applyNumberFormat="1" applyFont="1" applyFill="1" applyBorder="1">
      <alignment vertical="center"/>
    </xf>
    <xf numFmtId="38" fontId="0" fillId="37" borderId="5" xfId="1" applyNumberFormat="1" applyFont="1" applyFill="1" applyBorder="1">
      <alignment vertical="center"/>
    </xf>
    <xf numFmtId="9" fontId="0" fillId="37" borderId="5" xfId="0" applyNumberFormat="1" applyFill="1" applyBorder="1">
      <alignment vertical="center"/>
    </xf>
    <xf numFmtId="0" fontId="0" fillId="37" borderId="7" xfId="0" applyFill="1" applyBorder="1">
      <alignment vertical="center"/>
    </xf>
    <xf numFmtId="2" fontId="20" fillId="37" borderId="5" xfId="0" applyNumberFormat="1" applyFont="1" applyFill="1" applyBorder="1" applyAlignment="1">
      <alignment horizontal="right" vertical="center" shrinkToFit="1"/>
    </xf>
    <xf numFmtId="0" fontId="20" fillId="37" borderId="5" xfId="0" applyFont="1" applyFill="1" applyBorder="1" applyAlignment="1">
      <alignment horizontal="center" vertical="center" shrinkToFit="1"/>
    </xf>
    <xf numFmtId="49" fontId="0" fillId="37" borderId="5" xfId="0" applyNumberFormat="1" applyFill="1" applyBorder="1">
      <alignment vertical="center"/>
    </xf>
    <xf numFmtId="0" fontId="0" fillId="37" borderId="4" xfId="0" applyFill="1" applyBorder="1">
      <alignment vertical="center"/>
    </xf>
    <xf numFmtId="0" fontId="0" fillId="37" borderId="8" xfId="0" applyFill="1" applyBorder="1">
      <alignment vertical="center"/>
    </xf>
    <xf numFmtId="38" fontId="0" fillId="37" borderId="9" xfId="1" applyFont="1" applyFill="1" applyBorder="1">
      <alignment vertical="center"/>
    </xf>
    <xf numFmtId="38" fontId="0" fillId="37" borderId="5" xfId="1" applyFont="1" applyFill="1" applyBorder="1">
      <alignment vertical="center"/>
    </xf>
    <xf numFmtId="0" fontId="0" fillId="37" borderId="5" xfId="0" applyFill="1" applyBorder="1" applyAlignment="1">
      <alignment vertical="center" shrinkToFit="1"/>
    </xf>
    <xf numFmtId="14" fontId="20" fillId="37" borderId="5" xfId="0" applyNumberFormat="1" applyFont="1" applyFill="1" applyBorder="1" applyAlignment="1">
      <alignment horizontal="right" vertical="center" shrinkToFit="1"/>
    </xf>
    <xf numFmtId="14" fontId="0" fillId="37" borderId="5" xfId="0" applyNumberFormat="1" applyFill="1" applyBorder="1">
      <alignment vertical="center"/>
    </xf>
    <xf numFmtId="49" fontId="0" fillId="0" borderId="5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8" xfId="0" applyFill="1" applyBorder="1">
      <alignment vertical="center"/>
    </xf>
    <xf numFmtId="38" fontId="0" fillId="0" borderId="0" xfId="1" applyFont="1" applyFill="1" applyBorder="1">
      <alignment vertical="center"/>
    </xf>
    <xf numFmtId="38" fontId="0" fillId="37" borderId="4" xfId="1" applyFont="1" applyFill="1" applyBorder="1">
      <alignment vertical="center"/>
    </xf>
    <xf numFmtId="0" fontId="0" fillId="0" borderId="24" xfId="0" applyBorder="1">
      <alignment vertical="center"/>
    </xf>
    <xf numFmtId="0" fontId="0" fillId="0" borderId="9" xfId="0" applyBorder="1" applyAlignment="1">
      <alignment horizontal="left" vertical="center" shrinkToFit="1"/>
    </xf>
    <xf numFmtId="0" fontId="20" fillId="0" borderId="9" xfId="0" applyFont="1" applyFill="1" applyBorder="1">
      <alignment vertical="center"/>
    </xf>
    <xf numFmtId="0" fontId="20" fillId="0" borderId="9" xfId="0" applyFont="1" applyFill="1" applyBorder="1" applyAlignment="1">
      <alignment horizontal="left" vertical="center" shrinkToFit="1"/>
    </xf>
    <xf numFmtId="0" fontId="0" fillId="0" borderId="9" xfId="0" applyFill="1" applyBorder="1">
      <alignment vertical="center"/>
    </xf>
    <xf numFmtId="14" fontId="20" fillId="0" borderId="9" xfId="0" applyNumberFormat="1" applyFont="1" applyFill="1" applyBorder="1" applyAlignment="1">
      <alignment horizontal="right" vertical="center" shrinkToFit="1"/>
    </xf>
    <xf numFmtId="38" fontId="0" fillId="0" borderId="9" xfId="1" applyNumberFormat="1" applyFont="1" applyFill="1" applyBorder="1">
      <alignment vertical="center"/>
    </xf>
    <xf numFmtId="9" fontId="0" fillId="0" borderId="9" xfId="0" applyNumberFormat="1" applyFill="1" applyBorder="1">
      <alignment vertical="center"/>
    </xf>
    <xf numFmtId="2" fontId="20" fillId="0" borderId="9" xfId="0" applyNumberFormat="1" applyFont="1" applyFill="1" applyBorder="1" applyAlignment="1">
      <alignment horizontal="right" vertical="center" shrinkToFit="1"/>
    </xf>
    <xf numFmtId="0" fontId="20" fillId="0" borderId="9" xfId="0" applyFont="1" applyFill="1" applyBorder="1" applyAlignment="1">
      <alignment horizontal="center" vertical="center" shrinkToFit="1"/>
    </xf>
    <xf numFmtId="49" fontId="0" fillId="0" borderId="9" xfId="0" applyNumberFormat="1" applyBorder="1">
      <alignment vertical="center"/>
    </xf>
    <xf numFmtId="0" fontId="0" fillId="0" borderId="20" xfId="0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 shrinkToFit="1"/>
    </xf>
    <xf numFmtId="0" fontId="20" fillId="2" borderId="2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shrinkToFit="1"/>
    </xf>
    <xf numFmtId="14" fontId="20" fillId="2" borderId="2" xfId="0" applyNumberFormat="1" applyFont="1" applyFill="1" applyBorder="1" applyAlignment="1">
      <alignment horizontal="right" vertical="center" shrinkToFit="1"/>
    </xf>
    <xf numFmtId="38" fontId="0" fillId="2" borderId="2" xfId="1" applyNumberFormat="1" applyFont="1" applyFill="1" applyBorder="1">
      <alignment vertical="center"/>
    </xf>
    <xf numFmtId="9" fontId="0" fillId="2" borderId="2" xfId="0" applyNumberFormat="1" applyFill="1" applyBorder="1">
      <alignment vertical="center"/>
    </xf>
    <xf numFmtId="2" fontId="20" fillId="2" borderId="2" xfId="0" applyNumberFormat="1" applyFont="1" applyFill="1" applyBorder="1" applyAlignment="1">
      <alignment horizontal="right" vertical="center" shrinkToFit="1"/>
    </xf>
    <xf numFmtId="0" fontId="20" fillId="2" borderId="2" xfId="0" applyFont="1" applyFill="1" applyBorder="1" applyAlignment="1">
      <alignment horizontal="center" vertical="center" shrinkToFit="1"/>
    </xf>
    <xf numFmtId="49" fontId="0" fillId="2" borderId="2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7" xfId="0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1" xfId="1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5" borderId="86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5" borderId="88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  <xf numFmtId="0" fontId="21" fillId="5" borderId="91" xfId="0" applyFont="1" applyFill="1" applyBorder="1" applyAlignment="1">
      <alignment horizontal="center" vertical="center"/>
    </xf>
    <xf numFmtId="0" fontId="21" fillId="5" borderId="92" xfId="0" applyFont="1" applyFill="1" applyBorder="1" applyAlignment="1">
      <alignment horizontal="center" vertical="center"/>
    </xf>
    <xf numFmtId="0" fontId="21" fillId="5" borderId="86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8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0" fontId="10" fillId="3" borderId="37" xfId="0" applyNumberFormat="1" applyFont="1" applyFill="1" applyBorder="1" applyAlignment="1">
      <alignment horizontal="center" vertical="center"/>
    </xf>
    <xf numFmtId="0" fontId="10" fillId="3" borderId="51" xfId="0" applyNumberFormat="1" applyFont="1" applyFill="1" applyBorder="1" applyAlignment="1">
      <alignment horizontal="center" vertical="center"/>
    </xf>
    <xf numFmtId="0" fontId="10" fillId="3" borderId="52" xfId="0" applyNumberFormat="1" applyFont="1" applyFill="1" applyBorder="1" applyAlignment="1">
      <alignment horizontal="center" vertical="center"/>
    </xf>
    <xf numFmtId="0" fontId="10" fillId="3" borderId="53" xfId="0" applyNumberFormat="1" applyFont="1" applyFill="1" applyBorder="1" applyAlignment="1">
      <alignment horizontal="center" vertical="center"/>
    </xf>
    <xf numFmtId="0" fontId="10" fillId="3" borderId="49" xfId="0" applyNumberFormat="1" applyFont="1" applyFill="1" applyBorder="1" applyAlignment="1">
      <alignment horizontal="center" vertical="center"/>
    </xf>
    <xf numFmtId="0" fontId="10" fillId="3" borderId="50" xfId="0" applyNumberFormat="1" applyFont="1" applyFill="1" applyBorder="1" applyAlignment="1">
      <alignment horizontal="center" vertical="center"/>
    </xf>
    <xf numFmtId="0" fontId="10" fillId="0" borderId="41" xfId="0" applyNumberFormat="1" applyFont="1" applyBorder="1" applyAlignment="1">
      <alignment horizontal="center" vertical="center"/>
    </xf>
    <xf numFmtId="0" fontId="10" fillId="0" borderId="42" xfId="0" applyNumberFormat="1" applyFont="1" applyBorder="1" applyAlignment="1">
      <alignment horizontal="center" vertical="center"/>
    </xf>
    <xf numFmtId="0" fontId="10" fillId="0" borderId="54" xfId="0" applyNumberFormat="1" applyFont="1" applyBorder="1" applyAlignment="1">
      <alignment horizontal="center" vertical="center"/>
    </xf>
    <xf numFmtId="0" fontId="10" fillId="0" borderId="55" xfId="0" applyNumberFormat="1" applyFont="1" applyBorder="1" applyAlignment="1">
      <alignment horizontal="center" vertical="center"/>
    </xf>
    <xf numFmtId="0" fontId="10" fillId="3" borderId="35" xfId="0" applyNumberFormat="1" applyFont="1" applyFill="1" applyBorder="1" applyAlignment="1">
      <alignment horizontal="center" vertical="center"/>
    </xf>
    <xf numFmtId="0" fontId="10" fillId="3" borderId="36" xfId="0" applyNumberFormat="1" applyFont="1" applyFill="1" applyBorder="1" applyAlignment="1">
      <alignment horizontal="center" vertical="center"/>
    </xf>
    <xf numFmtId="0" fontId="10" fillId="0" borderId="43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/>
    </xf>
    <xf numFmtId="0" fontId="10" fillId="0" borderId="47" xfId="0" applyNumberFormat="1" applyFont="1" applyBorder="1" applyAlignment="1">
      <alignment horizontal="center" vertical="center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6" xfId="0" applyNumberFormat="1" applyFont="1" applyBorder="1" applyAlignment="1">
      <alignment horizontal="center" vertical="center"/>
    </xf>
    <xf numFmtId="0" fontId="10" fillId="0" borderId="48" xfId="0" applyNumberFormat="1" applyFont="1" applyBorder="1" applyAlignment="1">
      <alignment horizontal="center" vertical="center"/>
    </xf>
    <xf numFmtId="0" fontId="10" fillId="4" borderId="35" xfId="0" applyNumberFormat="1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horizontal="center" vertical="center" wrapText="1"/>
    </xf>
    <xf numFmtId="0" fontId="10" fillId="4" borderId="38" xfId="0" applyNumberFormat="1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horizontal="center" vertical="center" wrapText="1"/>
    </xf>
    <xf numFmtId="0" fontId="10" fillId="0" borderId="35" xfId="1" applyNumberFormat="1" applyFont="1" applyBorder="1" applyAlignment="1">
      <alignment horizontal="center" vertical="center"/>
    </xf>
    <xf numFmtId="0" fontId="10" fillId="0" borderId="36" xfId="1" applyNumberFormat="1" applyFont="1" applyBorder="1" applyAlignment="1">
      <alignment horizontal="center" vertical="center"/>
    </xf>
    <xf numFmtId="0" fontId="10" fillId="0" borderId="41" xfId="1" applyNumberFormat="1" applyFont="1" applyBorder="1" applyAlignment="1">
      <alignment horizontal="center" vertical="center"/>
    </xf>
    <xf numFmtId="0" fontId="10" fillId="0" borderId="42" xfId="1" applyNumberFormat="1" applyFont="1" applyBorder="1" applyAlignment="1">
      <alignment horizontal="center" vertical="center"/>
    </xf>
    <xf numFmtId="0" fontId="10" fillId="0" borderId="43" xfId="1" applyNumberFormat="1" applyFont="1" applyBorder="1" applyAlignment="1">
      <alignment horizontal="center" vertical="center"/>
    </xf>
    <xf numFmtId="0" fontId="10" fillId="0" borderId="40" xfId="1" applyNumberFormat="1" applyFont="1" applyBorder="1" applyAlignment="1">
      <alignment horizontal="center" vertical="center"/>
    </xf>
    <xf numFmtId="0" fontId="10" fillId="0" borderId="56" xfId="1" applyNumberFormat="1" applyFont="1" applyBorder="1" applyAlignment="1">
      <alignment horizontal="center" vertical="center"/>
    </xf>
  </cellXfs>
  <cellStyles count="53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" xfId="10" builtinId="5"/>
    <cellStyle name="メモ 2" xfId="4"/>
    <cellStyle name="メモ 3" xfId="38"/>
    <cellStyle name="リンク セル 2" xfId="39"/>
    <cellStyle name="悪い 2" xfId="40"/>
    <cellStyle name="計算 2" xfId="41"/>
    <cellStyle name="警告文 2" xfId="42"/>
    <cellStyle name="桁区切り" xfId="1" builtinId="6"/>
    <cellStyle name="桁区切り 2" xfId="3"/>
    <cellStyle name="見出し 1 2" xfId="43"/>
    <cellStyle name="見出し 2 2" xfId="44"/>
    <cellStyle name="見出し 3 2" xfId="45"/>
    <cellStyle name="見出し 4 2" xfId="46"/>
    <cellStyle name="集計 2" xfId="47"/>
    <cellStyle name="出力 2" xfId="48"/>
    <cellStyle name="説明文 2" xfId="49"/>
    <cellStyle name="入力 2" xfId="50"/>
    <cellStyle name="標準" xfId="0" builtinId="0"/>
    <cellStyle name="標準 2" xfId="2"/>
    <cellStyle name="標準 3" xfId="5"/>
    <cellStyle name="標準 4" xfId="6"/>
    <cellStyle name="標準 5" xfId="7"/>
    <cellStyle name="標準 6" xfId="8"/>
    <cellStyle name="標準 7" xfId="51"/>
    <cellStyle name="標準 8" xfId="9"/>
    <cellStyle name="良い 2" xfId="52"/>
  </cellStyles>
  <dxfs count="0"/>
  <tableStyles count="0" defaultTableStyle="TableStyleMedium2" defaultPivotStyle="PivotStyleLight16"/>
  <colors>
    <mruColors>
      <color rgb="FFCCFFFF"/>
      <color rgb="FFFFCCFF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593725</xdr:colOff>
      <xdr:row>6</xdr:row>
      <xdr:rowOff>107950</xdr:rowOff>
    </xdr:from>
    <xdr:to>
      <xdr:col>5</xdr:col>
      <xdr:colOff>269875</xdr:colOff>
      <xdr:row>8</xdr:row>
      <xdr:rowOff>117475</xdr:rowOff>
    </xdr:to>
    <xdr:sp macro="" textlink="">
      <xdr:nvSpPr>
        <xdr:cNvPr id="3" name="角丸四角形 2"/>
        <xdr:cNvSpPr/>
      </xdr:nvSpPr>
      <xdr:spPr>
        <a:xfrm>
          <a:off x="800100" y="1441450"/>
          <a:ext cx="3406775" cy="4540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固定資産台帳の作成手順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</xdr:row>
      <xdr:rowOff>9525</xdr:rowOff>
    </xdr:from>
    <xdr:to>
      <xdr:col>3</xdr:col>
      <xdr:colOff>190500</xdr:colOff>
      <xdr:row>2</xdr:row>
      <xdr:rowOff>133350</xdr:rowOff>
    </xdr:to>
    <xdr:sp macro="" textlink="">
      <xdr:nvSpPr>
        <xdr:cNvPr id="2" name="正方形/長方形 1"/>
        <xdr:cNvSpPr/>
      </xdr:nvSpPr>
      <xdr:spPr>
        <a:xfrm>
          <a:off x="4533900" y="171450"/>
          <a:ext cx="1438275" cy="2952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全体</a:t>
          </a:r>
        </a:p>
      </xdr:txBody>
    </xdr:sp>
    <xdr:clientData/>
  </xdr:twoCellAnchor>
  <xdr:twoCellAnchor>
    <xdr:from>
      <xdr:col>7</xdr:col>
      <xdr:colOff>1143000</xdr:colOff>
      <xdr:row>0</xdr:row>
      <xdr:rowOff>152400</xdr:rowOff>
    </xdr:from>
    <xdr:to>
      <xdr:col>8</xdr:col>
      <xdr:colOff>194422</xdr:colOff>
      <xdr:row>2</xdr:row>
      <xdr:rowOff>119343</xdr:rowOff>
    </xdr:to>
    <xdr:sp macro="" textlink="">
      <xdr:nvSpPr>
        <xdr:cNvPr id="3" name="正方形/長方形 2"/>
        <xdr:cNvSpPr/>
      </xdr:nvSpPr>
      <xdr:spPr>
        <a:xfrm>
          <a:off x="12001500" y="152400"/>
          <a:ext cx="1442197" cy="30031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会計毎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sv\K&#65306;&#20844;&#20250;&#35336;&#37096;&#38272;&#8545;\&#65288;&#29066;&#65289;&#29066;&#26412;&#30476;\&#65288;&#29066;&#65289;&#22825;&#33609;&#24195;&#22495;&#36899;&#21512;\H28\&#26989;&#21209;\&#38283;&#22987;&#24460;\&#22266;&#23450;&#36039;&#29987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・作成手順"/>
      <sheetName val="コード表"/>
      <sheetName val="台帳シート"/>
      <sheetName val="期首（開始時）様式1"/>
      <sheetName val="様式5"/>
      <sheetName val="期首期末集計"/>
      <sheetName val="台帳シート (入力例)"/>
      <sheetName val="手引き項目"/>
      <sheetName val="償却率"/>
    </sheetNames>
    <sheetDataSet>
      <sheetData sheetId="0" refreshError="1"/>
      <sheetData sheetId="1" refreshError="1"/>
      <sheetData sheetId="2" refreshError="1">
        <row r="204">
          <cell r="J204">
            <v>5</v>
          </cell>
        </row>
        <row r="224">
          <cell r="J224">
            <v>6</v>
          </cell>
          <cell r="M224">
            <v>1031184</v>
          </cell>
          <cell r="BL224">
            <v>0</v>
          </cell>
          <cell r="BO22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B4">
            <v>2</v>
          </cell>
          <cell r="C4">
            <v>0.5</v>
          </cell>
        </row>
        <row r="5">
          <cell r="B5">
            <v>3</v>
          </cell>
          <cell r="C5">
            <v>0.33400000000000002</v>
          </cell>
        </row>
        <row r="6">
          <cell r="B6">
            <v>4</v>
          </cell>
          <cell r="C6">
            <v>0.25</v>
          </cell>
        </row>
        <row r="7">
          <cell r="B7">
            <v>5</v>
          </cell>
          <cell r="C7">
            <v>0.2</v>
          </cell>
        </row>
        <row r="8">
          <cell r="B8">
            <v>6</v>
          </cell>
          <cell r="C8">
            <v>0.16700000000000001</v>
          </cell>
        </row>
        <row r="9">
          <cell r="B9">
            <v>7</v>
          </cell>
          <cell r="C9">
            <v>0.14299999999999999</v>
          </cell>
        </row>
        <row r="10">
          <cell r="B10">
            <v>8</v>
          </cell>
          <cell r="C10">
            <v>0.125</v>
          </cell>
        </row>
        <row r="11">
          <cell r="B11">
            <v>9</v>
          </cell>
          <cell r="C11">
            <v>0.112</v>
          </cell>
        </row>
        <row r="12">
          <cell r="B12">
            <v>10</v>
          </cell>
          <cell r="C12">
            <v>0.1</v>
          </cell>
        </row>
        <row r="13">
          <cell r="B13">
            <v>11</v>
          </cell>
          <cell r="C13">
            <v>9.0999999999999998E-2</v>
          </cell>
        </row>
        <row r="14">
          <cell r="B14">
            <v>12</v>
          </cell>
          <cell r="C14">
            <v>8.4000000000000005E-2</v>
          </cell>
        </row>
        <row r="15">
          <cell r="B15">
            <v>13</v>
          </cell>
          <cell r="C15">
            <v>7.6999999999999999E-2</v>
          </cell>
        </row>
        <row r="16">
          <cell r="B16">
            <v>14</v>
          </cell>
          <cell r="C16">
            <v>7.1999999999999995E-2</v>
          </cell>
        </row>
        <row r="17">
          <cell r="B17">
            <v>15</v>
          </cell>
          <cell r="C17">
            <v>6.7000000000000004E-2</v>
          </cell>
        </row>
        <row r="18">
          <cell r="B18">
            <v>16</v>
          </cell>
          <cell r="C18">
            <v>6.3E-2</v>
          </cell>
        </row>
        <row r="19">
          <cell r="B19">
            <v>17</v>
          </cell>
          <cell r="C19">
            <v>5.9000000000000004E-2</v>
          </cell>
        </row>
        <row r="20">
          <cell r="B20">
            <v>18</v>
          </cell>
          <cell r="C20">
            <v>5.6000000000000001E-2</v>
          </cell>
        </row>
        <row r="21">
          <cell r="B21">
            <v>19</v>
          </cell>
          <cell r="C21">
            <v>5.2999999999999999E-2</v>
          </cell>
        </row>
        <row r="22">
          <cell r="B22">
            <v>20</v>
          </cell>
          <cell r="C22">
            <v>0.05</v>
          </cell>
        </row>
        <row r="23">
          <cell r="B23">
            <v>21</v>
          </cell>
          <cell r="C23">
            <v>4.8000000000000001E-2</v>
          </cell>
        </row>
        <row r="24">
          <cell r="B24">
            <v>22</v>
          </cell>
          <cell r="C24">
            <v>4.5999999999999999E-2</v>
          </cell>
        </row>
        <row r="25">
          <cell r="B25">
            <v>23</v>
          </cell>
          <cell r="C25">
            <v>4.3999999999999997E-2</v>
          </cell>
        </row>
        <row r="26">
          <cell r="B26">
            <v>24</v>
          </cell>
          <cell r="C26">
            <v>4.2000000000000003E-2</v>
          </cell>
        </row>
        <row r="27">
          <cell r="B27">
            <v>25</v>
          </cell>
          <cell r="C27">
            <v>0.04</v>
          </cell>
        </row>
        <row r="28">
          <cell r="B28">
            <v>26</v>
          </cell>
          <cell r="C28">
            <v>3.9E-2</v>
          </cell>
        </row>
        <row r="29">
          <cell r="B29">
            <v>27</v>
          </cell>
          <cell r="C29">
            <v>3.7999999999999999E-2</v>
          </cell>
        </row>
        <row r="30">
          <cell r="B30">
            <v>28</v>
          </cell>
          <cell r="C30">
            <v>3.6000000000000004E-2</v>
          </cell>
        </row>
        <row r="31">
          <cell r="B31">
            <v>29</v>
          </cell>
          <cell r="C31">
            <v>3.5000000000000003E-2</v>
          </cell>
        </row>
        <row r="32">
          <cell r="B32">
            <v>30</v>
          </cell>
          <cell r="C32">
            <v>3.4000000000000002E-2</v>
          </cell>
        </row>
        <row r="33">
          <cell r="B33">
            <v>31</v>
          </cell>
          <cell r="C33">
            <v>3.3000000000000002E-2</v>
          </cell>
        </row>
        <row r="34">
          <cell r="B34">
            <v>32</v>
          </cell>
          <cell r="C34">
            <v>3.2000000000000001E-2</v>
          </cell>
        </row>
        <row r="35">
          <cell r="B35">
            <v>33</v>
          </cell>
          <cell r="C35">
            <v>3.1E-2</v>
          </cell>
        </row>
        <row r="36">
          <cell r="B36">
            <v>34</v>
          </cell>
          <cell r="C36">
            <v>3.0000000000000002E-2</v>
          </cell>
        </row>
        <row r="37">
          <cell r="B37">
            <v>35</v>
          </cell>
          <cell r="C37">
            <v>2.9000000000000001E-2</v>
          </cell>
        </row>
        <row r="38">
          <cell r="B38">
            <v>36</v>
          </cell>
          <cell r="C38">
            <v>2.8000000000000001E-2</v>
          </cell>
        </row>
        <row r="39">
          <cell r="B39">
            <v>37</v>
          </cell>
          <cell r="C39">
            <v>2.8000000000000001E-2</v>
          </cell>
        </row>
        <row r="40">
          <cell r="B40">
            <v>38</v>
          </cell>
          <cell r="C40">
            <v>2.7E-2</v>
          </cell>
        </row>
        <row r="41">
          <cell r="B41">
            <v>39</v>
          </cell>
          <cell r="C41">
            <v>2.6000000000000002E-2</v>
          </cell>
        </row>
        <row r="42">
          <cell r="B42">
            <v>40</v>
          </cell>
          <cell r="C42">
            <v>2.5000000000000001E-2</v>
          </cell>
        </row>
        <row r="43">
          <cell r="B43">
            <v>41</v>
          </cell>
          <cell r="C43">
            <v>2.5000000000000001E-2</v>
          </cell>
        </row>
        <row r="44">
          <cell r="B44">
            <v>42</v>
          </cell>
          <cell r="C44">
            <v>2.4E-2</v>
          </cell>
        </row>
        <row r="45">
          <cell r="B45">
            <v>43</v>
          </cell>
          <cell r="C45">
            <v>2.4E-2</v>
          </cell>
        </row>
        <row r="46">
          <cell r="B46">
            <v>44</v>
          </cell>
          <cell r="C46">
            <v>2.3E-2</v>
          </cell>
        </row>
        <row r="47">
          <cell r="B47">
            <v>45</v>
          </cell>
          <cell r="C47">
            <v>2.3E-2</v>
          </cell>
        </row>
        <row r="48">
          <cell r="B48">
            <v>46</v>
          </cell>
          <cell r="C48">
            <v>2.2000000000000002E-2</v>
          </cell>
        </row>
        <row r="49">
          <cell r="B49">
            <v>47</v>
          </cell>
          <cell r="C49">
            <v>2.2000000000000002E-2</v>
          </cell>
        </row>
        <row r="50">
          <cell r="B50">
            <v>48</v>
          </cell>
          <cell r="C50">
            <v>2.1000000000000001E-2</v>
          </cell>
        </row>
        <row r="51">
          <cell r="B51">
            <v>49</v>
          </cell>
          <cell r="C51">
            <v>2.1000000000000001E-2</v>
          </cell>
        </row>
        <row r="52">
          <cell r="B52">
            <v>50</v>
          </cell>
          <cell r="C52">
            <v>0.02</v>
          </cell>
        </row>
        <row r="53">
          <cell r="B53">
            <v>51</v>
          </cell>
          <cell r="C53">
            <v>0.02</v>
          </cell>
        </row>
        <row r="54">
          <cell r="B54">
            <v>52</v>
          </cell>
          <cell r="C54">
            <v>0.02</v>
          </cell>
        </row>
        <row r="55">
          <cell r="B55">
            <v>53</v>
          </cell>
          <cell r="C55">
            <v>1.9E-2</v>
          </cell>
        </row>
        <row r="56">
          <cell r="B56">
            <v>54</v>
          </cell>
          <cell r="C56">
            <v>1.9E-2</v>
          </cell>
        </row>
        <row r="57">
          <cell r="B57">
            <v>55</v>
          </cell>
          <cell r="C57">
            <v>1.9E-2</v>
          </cell>
        </row>
        <row r="58">
          <cell r="B58">
            <v>56</v>
          </cell>
          <cell r="C58">
            <v>1.8000000000000002E-2</v>
          </cell>
        </row>
        <row r="59">
          <cell r="B59">
            <v>57</v>
          </cell>
          <cell r="C59">
            <v>1.8000000000000002E-2</v>
          </cell>
        </row>
        <row r="60">
          <cell r="B60">
            <v>58</v>
          </cell>
          <cell r="C60">
            <v>1.8000000000000002E-2</v>
          </cell>
        </row>
        <row r="61">
          <cell r="B61">
            <v>59</v>
          </cell>
          <cell r="C61">
            <v>1.7000000000000001E-2</v>
          </cell>
        </row>
        <row r="62">
          <cell r="B62">
            <v>60</v>
          </cell>
          <cell r="C62">
            <v>1.7000000000000001E-2</v>
          </cell>
        </row>
        <row r="63">
          <cell r="B63">
            <v>61</v>
          </cell>
          <cell r="C63">
            <v>1.7000000000000001E-2</v>
          </cell>
        </row>
        <row r="64">
          <cell r="B64">
            <v>62</v>
          </cell>
          <cell r="C64">
            <v>1.7000000000000001E-2</v>
          </cell>
        </row>
        <row r="65">
          <cell r="B65">
            <v>63</v>
          </cell>
          <cell r="C65">
            <v>1.6E-2</v>
          </cell>
        </row>
        <row r="66">
          <cell r="B66">
            <v>64</v>
          </cell>
          <cell r="C66">
            <v>1.6E-2</v>
          </cell>
        </row>
        <row r="67">
          <cell r="B67">
            <v>65</v>
          </cell>
          <cell r="C67">
            <v>1.6E-2</v>
          </cell>
        </row>
        <row r="68">
          <cell r="B68">
            <v>66</v>
          </cell>
          <cell r="C68">
            <v>1.6E-2</v>
          </cell>
        </row>
        <row r="69">
          <cell r="B69">
            <v>67</v>
          </cell>
          <cell r="C69">
            <v>1.4999999999999999E-2</v>
          </cell>
        </row>
        <row r="70">
          <cell r="B70">
            <v>68</v>
          </cell>
          <cell r="C70">
            <v>1.4999999999999999E-2</v>
          </cell>
        </row>
        <row r="71">
          <cell r="B71">
            <v>69</v>
          </cell>
          <cell r="C71">
            <v>1.4999999999999999E-2</v>
          </cell>
        </row>
        <row r="72">
          <cell r="B72">
            <v>70</v>
          </cell>
          <cell r="C72">
            <v>1.4999999999999999E-2</v>
          </cell>
        </row>
        <row r="73">
          <cell r="B73">
            <v>71</v>
          </cell>
          <cell r="C73">
            <v>1.4999999999999999E-2</v>
          </cell>
        </row>
        <row r="74">
          <cell r="B74">
            <v>72</v>
          </cell>
          <cell r="C74">
            <v>1.3999999999999999E-2</v>
          </cell>
        </row>
        <row r="75">
          <cell r="B75">
            <v>73</v>
          </cell>
          <cell r="C75">
            <v>1.3999999999999999E-2</v>
          </cell>
        </row>
        <row r="76">
          <cell r="B76">
            <v>74</v>
          </cell>
          <cell r="C76">
            <v>1.3999999999999999E-2</v>
          </cell>
        </row>
        <row r="77">
          <cell r="B77">
            <v>75</v>
          </cell>
          <cell r="C77">
            <v>1.4E-2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  <cell r="C82">
            <v>1.2999999999999999E-2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N74"/>
  <sheetViews>
    <sheetView zoomScaleNormal="100" workbookViewId="0">
      <selection activeCell="C3" sqref="C3"/>
    </sheetView>
  </sheetViews>
  <sheetFormatPr defaultRowHeight="18" customHeight="1" x14ac:dyDescent="0.15"/>
  <cols>
    <col min="1" max="1" width="2.625" customWidth="1"/>
    <col min="2" max="2" width="12.125" bestFit="1" customWidth="1"/>
    <col min="5" max="5" width="18.875" customWidth="1"/>
  </cols>
  <sheetData>
    <row r="2" spans="2:5" ht="18" customHeight="1" x14ac:dyDescent="0.15">
      <c r="B2" t="s">
        <v>563</v>
      </c>
      <c r="C2" s="51" t="s">
        <v>1204</v>
      </c>
      <c r="D2" s="51"/>
      <c r="E2" s="51"/>
    </row>
    <row r="3" spans="2:5" ht="18" customHeight="1" x14ac:dyDescent="0.15">
      <c r="B3" t="s">
        <v>545</v>
      </c>
      <c r="C3" s="51">
        <v>29</v>
      </c>
      <c r="D3" t="s">
        <v>544</v>
      </c>
    </row>
    <row r="4" spans="2:5" ht="18" customHeight="1" x14ac:dyDescent="0.15">
      <c r="B4" t="s">
        <v>546</v>
      </c>
      <c r="C4">
        <f>C3-1</f>
        <v>28</v>
      </c>
      <c r="D4" s="109" t="s">
        <v>544</v>
      </c>
    </row>
    <row r="6" spans="2:5" s="109" customFormat="1" ht="18" customHeight="1" x14ac:dyDescent="0.15"/>
    <row r="7" spans="2:5" s="109" customFormat="1" ht="18" customHeight="1" x14ac:dyDescent="0.15"/>
    <row r="8" spans="2:5" s="109" customFormat="1" ht="18" customHeight="1" x14ac:dyDescent="0.15"/>
    <row r="10" spans="2:5" ht="18" customHeight="1" x14ac:dyDescent="0.15">
      <c r="B10" s="159">
        <v>1</v>
      </c>
      <c r="C10" t="s">
        <v>567</v>
      </c>
    </row>
    <row r="11" spans="2:5" ht="18" customHeight="1" x14ac:dyDescent="0.15">
      <c r="B11" s="159"/>
    </row>
    <row r="12" spans="2:5" ht="18" customHeight="1" x14ac:dyDescent="0.15">
      <c r="B12" s="159">
        <v>2</v>
      </c>
      <c r="C12" t="s">
        <v>568</v>
      </c>
    </row>
    <row r="13" spans="2:5" s="109" customFormat="1" ht="18" customHeight="1" x14ac:dyDescent="0.15">
      <c r="B13" s="159"/>
      <c r="C13" s="109" t="s">
        <v>569</v>
      </c>
    </row>
    <row r="14" spans="2:5" s="109" customFormat="1" ht="18" customHeight="1" x14ac:dyDescent="0.15">
      <c r="B14" s="159"/>
      <c r="C14" s="109" t="s">
        <v>571</v>
      </c>
    </row>
    <row r="15" spans="2:5" s="109" customFormat="1" ht="18" customHeight="1" x14ac:dyDescent="0.15">
      <c r="B15" s="159"/>
      <c r="C15" s="109" t="s">
        <v>570</v>
      </c>
    </row>
    <row r="16" spans="2:5" s="109" customFormat="1" ht="18" customHeight="1" x14ac:dyDescent="0.15">
      <c r="B16" s="159"/>
    </row>
    <row r="17" spans="2:14" s="109" customFormat="1" ht="18" customHeight="1" x14ac:dyDescent="0.15">
      <c r="B17" s="159">
        <v>3</v>
      </c>
      <c r="C17" s="109" t="s">
        <v>592</v>
      </c>
    </row>
    <row r="18" spans="2:14" ht="18" customHeight="1" x14ac:dyDescent="0.15">
      <c r="B18" s="159"/>
      <c r="C18" t="s">
        <v>593</v>
      </c>
    </row>
    <row r="19" spans="2:14" s="109" customFormat="1" ht="18" customHeight="1" x14ac:dyDescent="0.15">
      <c r="B19" s="159"/>
    </row>
    <row r="20" spans="2:14" s="109" customFormat="1" ht="18" customHeight="1" x14ac:dyDescent="0.15">
      <c r="B20" s="159">
        <v>4</v>
      </c>
      <c r="C20" s="109" t="s">
        <v>594</v>
      </c>
    </row>
    <row r="21" spans="2:14" s="109" customFormat="1" ht="18" customHeight="1" x14ac:dyDescent="0.15">
      <c r="C21" s="109" t="s">
        <v>615</v>
      </c>
    </row>
    <row r="22" spans="2:14" s="109" customFormat="1" ht="18" customHeight="1" x14ac:dyDescent="0.15"/>
    <row r="23" spans="2:14" s="109" customFormat="1" ht="18" customHeight="1" x14ac:dyDescent="0.15">
      <c r="D23" s="256">
        <v>1</v>
      </c>
      <c r="E23" s="257" t="s">
        <v>99</v>
      </c>
      <c r="F23" s="263" t="s">
        <v>589</v>
      </c>
      <c r="G23" s="264"/>
      <c r="H23" s="264"/>
      <c r="I23" s="264"/>
      <c r="J23" s="264"/>
      <c r="K23" s="264"/>
      <c r="L23" s="264"/>
      <c r="M23" s="264"/>
      <c r="N23" s="265"/>
    </row>
    <row r="24" spans="2:14" s="109" customFormat="1" ht="18" customHeight="1" x14ac:dyDescent="0.15">
      <c r="D24" s="256">
        <v>2</v>
      </c>
      <c r="E24" s="258" t="s">
        <v>98</v>
      </c>
      <c r="F24" s="266" t="s">
        <v>590</v>
      </c>
      <c r="G24" s="264"/>
      <c r="H24" s="264"/>
      <c r="I24" s="264"/>
      <c r="J24" s="264"/>
      <c r="K24" s="264"/>
      <c r="L24" s="264"/>
      <c r="M24" s="264"/>
      <c r="N24" s="265"/>
    </row>
    <row r="25" spans="2:14" s="109" customFormat="1" ht="18" customHeight="1" x14ac:dyDescent="0.15">
      <c r="D25" s="259">
        <v>3</v>
      </c>
      <c r="E25" s="260" t="s">
        <v>97</v>
      </c>
      <c r="F25" s="266" t="s">
        <v>591</v>
      </c>
      <c r="G25" s="264"/>
      <c r="H25" s="264"/>
      <c r="I25" s="264"/>
      <c r="J25" s="264"/>
      <c r="K25" s="264"/>
      <c r="L25" s="264"/>
      <c r="M25" s="264"/>
      <c r="N25" s="265"/>
    </row>
    <row r="26" spans="2:14" s="109" customFormat="1" ht="18" customHeight="1" x14ac:dyDescent="0.15">
      <c r="D26" s="256">
        <v>4</v>
      </c>
      <c r="E26" s="258" t="s">
        <v>96</v>
      </c>
      <c r="F26" s="267" t="s">
        <v>595</v>
      </c>
      <c r="G26" s="264"/>
      <c r="H26" s="264"/>
      <c r="I26" s="264"/>
      <c r="J26" s="264"/>
      <c r="K26" s="264"/>
      <c r="L26" s="264"/>
      <c r="M26" s="264"/>
      <c r="N26" s="265"/>
    </row>
    <row r="27" spans="2:14" s="109" customFormat="1" ht="18" customHeight="1" x14ac:dyDescent="0.15">
      <c r="D27" s="259">
        <v>5</v>
      </c>
      <c r="E27" s="261" t="s">
        <v>573</v>
      </c>
      <c r="F27" s="267" t="s">
        <v>596</v>
      </c>
      <c r="G27" s="264"/>
      <c r="H27" s="264"/>
      <c r="I27" s="264"/>
      <c r="J27" s="264"/>
      <c r="K27" s="264"/>
      <c r="L27" s="264"/>
      <c r="M27" s="264"/>
      <c r="N27" s="265"/>
    </row>
    <row r="28" spans="2:14" s="109" customFormat="1" ht="18" customHeight="1" x14ac:dyDescent="0.15">
      <c r="D28" s="259">
        <v>6</v>
      </c>
      <c r="E28" s="260" t="s">
        <v>94</v>
      </c>
      <c r="F28" s="267" t="s">
        <v>597</v>
      </c>
      <c r="G28" s="264"/>
      <c r="H28" s="264"/>
      <c r="I28" s="264"/>
      <c r="J28" s="264"/>
      <c r="K28" s="264"/>
      <c r="L28" s="264"/>
      <c r="M28" s="264"/>
      <c r="N28" s="265"/>
    </row>
    <row r="29" spans="2:14" s="109" customFormat="1" ht="18" customHeight="1" x14ac:dyDescent="0.15">
      <c r="D29" s="259">
        <v>7</v>
      </c>
      <c r="E29" s="261" t="s">
        <v>574</v>
      </c>
      <c r="F29" s="267" t="s">
        <v>598</v>
      </c>
      <c r="G29" s="264"/>
      <c r="H29" s="264"/>
      <c r="I29" s="264"/>
      <c r="J29" s="264"/>
      <c r="K29" s="264"/>
      <c r="L29" s="264"/>
      <c r="M29" s="264"/>
      <c r="N29" s="265"/>
    </row>
    <row r="30" spans="2:14" s="109" customFormat="1" ht="18" customHeight="1" x14ac:dyDescent="0.15">
      <c r="D30" s="256">
        <v>8</v>
      </c>
      <c r="E30" s="262" t="s">
        <v>575</v>
      </c>
      <c r="F30" s="267" t="s">
        <v>599</v>
      </c>
      <c r="G30" s="264"/>
      <c r="H30" s="264"/>
      <c r="I30" s="264"/>
      <c r="J30" s="264"/>
      <c r="K30" s="264"/>
      <c r="L30" s="264"/>
      <c r="M30" s="264"/>
      <c r="N30" s="265"/>
    </row>
    <row r="31" spans="2:14" s="109" customFormat="1" ht="18" customHeight="1" x14ac:dyDescent="0.15">
      <c r="D31" s="256">
        <v>9</v>
      </c>
      <c r="E31" s="262" t="s">
        <v>588</v>
      </c>
      <c r="F31" s="267" t="s">
        <v>600</v>
      </c>
      <c r="G31" s="264"/>
      <c r="H31" s="264"/>
      <c r="I31" s="264"/>
      <c r="J31" s="264"/>
      <c r="K31" s="264"/>
      <c r="L31" s="264"/>
      <c r="M31" s="264"/>
      <c r="N31" s="265"/>
    </row>
    <row r="32" spans="2:14" s="109" customFormat="1" ht="18" customHeight="1" x14ac:dyDescent="0.15">
      <c r="D32" s="259">
        <v>10</v>
      </c>
      <c r="E32" s="261" t="s">
        <v>576</v>
      </c>
      <c r="F32" s="267" t="s">
        <v>601</v>
      </c>
      <c r="G32" s="264"/>
      <c r="H32" s="264"/>
      <c r="I32" s="264"/>
      <c r="J32" s="264"/>
      <c r="K32" s="264"/>
      <c r="L32" s="264"/>
      <c r="M32" s="264"/>
      <c r="N32" s="265"/>
    </row>
    <row r="33" spans="4:14" s="109" customFormat="1" ht="18" customHeight="1" x14ac:dyDescent="0.15">
      <c r="D33" s="256">
        <v>11</v>
      </c>
      <c r="E33" s="262" t="s">
        <v>577</v>
      </c>
      <c r="F33" s="267" t="s">
        <v>602</v>
      </c>
      <c r="G33" s="264"/>
      <c r="H33" s="264"/>
      <c r="I33" s="264"/>
      <c r="J33" s="264"/>
      <c r="K33" s="264"/>
      <c r="L33" s="264"/>
      <c r="M33" s="264"/>
      <c r="N33" s="265"/>
    </row>
    <row r="34" spans="4:14" s="109" customFormat="1" ht="18" customHeight="1" x14ac:dyDescent="0.15">
      <c r="D34" s="259">
        <v>12</v>
      </c>
      <c r="E34" s="260" t="s">
        <v>34</v>
      </c>
      <c r="F34" s="267" t="s">
        <v>603</v>
      </c>
      <c r="G34" s="264"/>
      <c r="H34" s="264"/>
      <c r="I34" s="264"/>
      <c r="J34" s="264"/>
      <c r="K34" s="264"/>
      <c r="L34" s="264"/>
      <c r="M34" s="264"/>
      <c r="N34" s="265"/>
    </row>
    <row r="35" spans="4:14" s="109" customFormat="1" ht="18" customHeight="1" x14ac:dyDescent="0.15">
      <c r="D35" s="256">
        <v>13</v>
      </c>
      <c r="E35" s="258" t="s">
        <v>88</v>
      </c>
      <c r="F35" s="267" t="s">
        <v>604</v>
      </c>
      <c r="G35" s="264"/>
      <c r="H35" s="264"/>
      <c r="I35" s="264"/>
      <c r="J35" s="264"/>
      <c r="K35" s="264"/>
      <c r="L35" s="264"/>
      <c r="M35" s="264"/>
      <c r="N35" s="265"/>
    </row>
    <row r="36" spans="4:14" s="109" customFormat="1" ht="18" customHeight="1" x14ac:dyDescent="0.15">
      <c r="D36" s="259">
        <v>33</v>
      </c>
      <c r="E36" s="261" t="s">
        <v>578</v>
      </c>
      <c r="F36" s="267" t="s">
        <v>596</v>
      </c>
      <c r="G36" s="264"/>
      <c r="H36" s="264"/>
      <c r="I36" s="264"/>
      <c r="J36" s="264"/>
      <c r="K36" s="264"/>
      <c r="L36" s="264"/>
      <c r="M36" s="264"/>
      <c r="N36" s="265"/>
    </row>
    <row r="37" spans="4:14" s="109" customFormat="1" ht="18" customHeight="1" x14ac:dyDescent="0.15">
      <c r="D37" s="256">
        <v>35</v>
      </c>
      <c r="E37" s="258" t="s">
        <v>79</v>
      </c>
      <c r="F37" s="267" t="s">
        <v>599</v>
      </c>
      <c r="G37" s="264"/>
      <c r="H37" s="264"/>
      <c r="I37" s="264"/>
      <c r="J37" s="264"/>
      <c r="K37" s="264"/>
      <c r="L37" s="264"/>
      <c r="M37" s="264"/>
      <c r="N37" s="265"/>
    </row>
    <row r="38" spans="4:14" s="109" customFormat="1" ht="18" customHeight="1" x14ac:dyDescent="0.15">
      <c r="D38" s="256">
        <v>37</v>
      </c>
      <c r="E38" s="262" t="s">
        <v>579</v>
      </c>
      <c r="F38" s="267" t="s">
        <v>605</v>
      </c>
      <c r="G38" s="264"/>
      <c r="H38" s="264"/>
      <c r="I38" s="264"/>
      <c r="J38" s="264"/>
      <c r="K38" s="264"/>
      <c r="L38" s="264"/>
      <c r="M38" s="264"/>
      <c r="N38" s="265"/>
    </row>
    <row r="39" spans="4:14" s="109" customFormat="1" ht="18" customHeight="1" x14ac:dyDescent="0.15">
      <c r="D39" s="256">
        <v>38</v>
      </c>
      <c r="E39" s="262" t="s">
        <v>580</v>
      </c>
      <c r="F39" s="267" t="s">
        <v>606</v>
      </c>
      <c r="G39" s="264"/>
      <c r="H39" s="264"/>
      <c r="I39" s="264"/>
      <c r="J39" s="264"/>
      <c r="K39" s="264"/>
      <c r="L39" s="264"/>
      <c r="M39" s="264"/>
      <c r="N39" s="265"/>
    </row>
    <row r="40" spans="4:14" s="109" customFormat="1" ht="18" customHeight="1" x14ac:dyDescent="0.15">
      <c r="D40" s="256">
        <v>39</v>
      </c>
      <c r="E40" s="262" t="s">
        <v>581</v>
      </c>
      <c r="F40" s="267" t="s">
        <v>607</v>
      </c>
      <c r="G40" s="264"/>
      <c r="H40" s="264"/>
      <c r="I40" s="264"/>
      <c r="J40" s="264"/>
      <c r="K40" s="264"/>
      <c r="L40" s="264"/>
      <c r="M40" s="264"/>
      <c r="N40" s="265"/>
    </row>
    <row r="41" spans="4:14" s="109" customFormat="1" ht="18" customHeight="1" x14ac:dyDescent="0.15">
      <c r="D41" s="256">
        <v>40</v>
      </c>
      <c r="E41" s="258" t="s">
        <v>74</v>
      </c>
      <c r="F41" s="267" t="s">
        <v>609</v>
      </c>
      <c r="G41" s="264"/>
      <c r="H41" s="264"/>
      <c r="I41" s="264"/>
      <c r="J41" s="264"/>
      <c r="K41" s="264"/>
      <c r="L41" s="264"/>
      <c r="M41" s="264"/>
      <c r="N41" s="265"/>
    </row>
    <row r="42" spans="4:14" s="109" customFormat="1" ht="18" customHeight="1" x14ac:dyDescent="0.15">
      <c r="D42" s="259">
        <v>42</v>
      </c>
      <c r="E42" s="261" t="s">
        <v>582</v>
      </c>
      <c r="F42" s="266" t="s">
        <v>608</v>
      </c>
      <c r="G42" s="264"/>
      <c r="H42" s="264"/>
      <c r="I42" s="264"/>
      <c r="J42" s="264"/>
      <c r="K42" s="264"/>
      <c r="L42" s="264"/>
      <c r="M42" s="264"/>
      <c r="N42" s="265"/>
    </row>
    <row r="43" spans="4:14" s="109" customFormat="1" ht="18" customHeight="1" x14ac:dyDescent="0.15">
      <c r="D43" s="259"/>
      <c r="E43" s="261" t="s">
        <v>303</v>
      </c>
      <c r="F43" s="266" t="s">
        <v>596</v>
      </c>
      <c r="G43" s="264"/>
      <c r="H43" s="264"/>
      <c r="I43" s="264"/>
      <c r="J43" s="264"/>
      <c r="K43" s="264"/>
      <c r="L43" s="264"/>
      <c r="M43" s="264"/>
      <c r="N43" s="265"/>
    </row>
    <row r="44" spans="4:14" s="109" customFormat="1" ht="18" customHeight="1" x14ac:dyDescent="0.15">
      <c r="D44" s="256">
        <v>43</v>
      </c>
      <c r="E44" s="262" t="s">
        <v>583</v>
      </c>
      <c r="F44" s="266" t="s">
        <v>610</v>
      </c>
      <c r="G44" s="264"/>
      <c r="H44" s="264"/>
      <c r="I44" s="264"/>
      <c r="J44" s="264"/>
      <c r="K44" s="264"/>
      <c r="L44" s="264"/>
      <c r="M44" s="264"/>
      <c r="N44" s="265"/>
    </row>
    <row r="45" spans="4:14" s="109" customFormat="1" ht="18" customHeight="1" x14ac:dyDescent="0.15">
      <c r="D45" s="256">
        <v>44</v>
      </c>
      <c r="E45" s="262" t="s">
        <v>584</v>
      </c>
      <c r="F45" s="266" t="s">
        <v>611</v>
      </c>
      <c r="G45" s="264"/>
      <c r="H45" s="264"/>
      <c r="I45" s="264"/>
      <c r="J45" s="264"/>
      <c r="K45" s="264"/>
      <c r="L45" s="264"/>
      <c r="M45" s="264"/>
      <c r="N45" s="265"/>
    </row>
    <row r="46" spans="4:14" s="109" customFormat="1" ht="18" customHeight="1" x14ac:dyDescent="0.15">
      <c r="D46" s="259">
        <v>46</v>
      </c>
      <c r="E46" s="261" t="s">
        <v>585</v>
      </c>
      <c r="F46" s="266" t="s">
        <v>612</v>
      </c>
      <c r="G46" s="264"/>
      <c r="H46" s="264"/>
      <c r="I46" s="264"/>
      <c r="J46" s="264"/>
      <c r="K46" s="264"/>
      <c r="L46" s="264"/>
      <c r="M46" s="264"/>
      <c r="N46" s="265"/>
    </row>
    <row r="47" spans="4:14" s="109" customFormat="1" ht="18" customHeight="1" x14ac:dyDescent="0.15">
      <c r="D47" s="259">
        <v>48</v>
      </c>
      <c r="E47" s="261" t="s">
        <v>66</v>
      </c>
      <c r="F47" s="266" t="s">
        <v>596</v>
      </c>
      <c r="G47" s="264"/>
      <c r="H47" s="264"/>
      <c r="I47" s="264"/>
      <c r="J47" s="264"/>
      <c r="K47" s="264"/>
      <c r="L47" s="264"/>
      <c r="M47" s="264"/>
      <c r="N47" s="265"/>
    </row>
    <row r="48" spans="4:14" s="109" customFormat="1" ht="18" customHeight="1" x14ac:dyDescent="0.15">
      <c r="D48" s="256">
        <v>49</v>
      </c>
      <c r="E48" s="262" t="s">
        <v>586</v>
      </c>
      <c r="F48" s="266" t="s">
        <v>613</v>
      </c>
      <c r="G48" s="264"/>
      <c r="H48" s="264"/>
      <c r="I48" s="264"/>
      <c r="J48" s="264"/>
      <c r="K48" s="264"/>
      <c r="L48" s="264"/>
      <c r="M48" s="264"/>
      <c r="N48" s="265"/>
    </row>
    <row r="49" spans="2:14" s="109" customFormat="1" ht="18" customHeight="1" x14ac:dyDescent="0.15">
      <c r="D49" s="256">
        <v>50</v>
      </c>
      <c r="E49" s="262" t="s">
        <v>587</v>
      </c>
      <c r="F49" s="266" t="s">
        <v>614</v>
      </c>
      <c r="G49" s="264"/>
      <c r="H49" s="264"/>
      <c r="I49" s="264"/>
      <c r="J49" s="264"/>
      <c r="K49" s="264"/>
      <c r="L49" s="264"/>
      <c r="M49" s="264"/>
      <c r="N49" s="265"/>
    </row>
    <row r="50" spans="2:14" s="109" customFormat="1" ht="18" customHeight="1" x14ac:dyDescent="0.15"/>
    <row r="51" spans="2:14" s="109" customFormat="1" ht="18" customHeight="1" x14ac:dyDescent="0.15">
      <c r="C51" t="s">
        <v>572</v>
      </c>
      <c r="E51"/>
    </row>
    <row r="52" spans="2:14" ht="18" customHeight="1" x14ac:dyDescent="0.15">
      <c r="C52" s="109" t="s">
        <v>565</v>
      </c>
      <c r="E52" s="109"/>
    </row>
    <row r="53" spans="2:14" s="109" customFormat="1" ht="18" customHeight="1" x14ac:dyDescent="0.15"/>
    <row r="54" spans="2:14" s="109" customFormat="1" ht="18" customHeight="1" x14ac:dyDescent="0.15">
      <c r="C54" s="109" t="s">
        <v>616</v>
      </c>
      <c r="E54"/>
    </row>
    <row r="55" spans="2:14" s="109" customFormat="1" ht="18" customHeight="1" x14ac:dyDescent="0.15"/>
    <row r="56" spans="2:14" s="109" customFormat="1" ht="18" customHeight="1" x14ac:dyDescent="0.15">
      <c r="C56" s="109" t="s">
        <v>617</v>
      </c>
    </row>
    <row r="57" spans="2:14" s="109" customFormat="1" ht="18" customHeight="1" x14ac:dyDescent="0.15">
      <c r="C57" s="109" t="s">
        <v>618</v>
      </c>
    </row>
    <row r="59" spans="2:14" ht="18" customHeight="1" x14ac:dyDescent="0.15">
      <c r="B59">
        <v>5</v>
      </c>
      <c r="C59" t="s">
        <v>619</v>
      </c>
    </row>
    <row r="60" spans="2:14" s="109" customFormat="1" ht="18" customHeight="1" x14ac:dyDescent="0.15">
      <c r="C60" s="109" t="s">
        <v>620</v>
      </c>
    </row>
    <row r="61" spans="2:14" s="109" customFormat="1" ht="18" customHeight="1" x14ac:dyDescent="0.15">
      <c r="C61" s="109" t="s">
        <v>623</v>
      </c>
    </row>
    <row r="62" spans="2:14" s="109" customFormat="1" ht="18" customHeight="1" x14ac:dyDescent="0.15">
      <c r="C62" s="109" t="s">
        <v>624</v>
      </c>
    </row>
    <row r="63" spans="2:14" s="109" customFormat="1" ht="18" customHeight="1" x14ac:dyDescent="0.15"/>
    <row r="64" spans="2:14" s="109" customFormat="1" ht="18" customHeight="1" x14ac:dyDescent="0.15">
      <c r="C64" s="109" t="s">
        <v>621</v>
      </c>
    </row>
    <row r="65" spans="2:3" s="109" customFormat="1" ht="18" customHeight="1" x14ac:dyDescent="0.15">
      <c r="C65" s="109" t="s">
        <v>623</v>
      </c>
    </row>
    <row r="66" spans="2:3" s="109" customFormat="1" ht="18" customHeight="1" x14ac:dyDescent="0.15">
      <c r="C66" s="109" t="s">
        <v>625</v>
      </c>
    </row>
    <row r="67" spans="2:3" s="109" customFormat="1" ht="18" customHeight="1" x14ac:dyDescent="0.15"/>
    <row r="68" spans="2:3" s="109" customFormat="1" ht="18" customHeight="1" x14ac:dyDescent="0.15">
      <c r="C68" s="109" t="s">
        <v>622</v>
      </c>
    </row>
    <row r="69" spans="2:3" s="109" customFormat="1" ht="18" customHeight="1" x14ac:dyDescent="0.15">
      <c r="C69" t="s">
        <v>626</v>
      </c>
    </row>
    <row r="70" spans="2:3" s="109" customFormat="1" ht="18" customHeight="1" x14ac:dyDescent="0.15"/>
    <row r="71" spans="2:3" ht="18" customHeight="1" x14ac:dyDescent="0.15">
      <c r="B71">
        <v>6</v>
      </c>
      <c r="C71" t="s">
        <v>627</v>
      </c>
    </row>
    <row r="72" spans="2:3" ht="18" customHeight="1" x14ac:dyDescent="0.15">
      <c r="C72" t="s">
        <v>629</v>
      </c>
    </row>
    <row r="73" spans="2:3" ht="18" customHeight="1" x14ac:dyDescent="0.15">
      <c r="C73" s="153" t="s">
        <v>630</v>
      </c>
    </row>
    <row r="74" spans="2:3" ht="18" customHeight="1" x14ac:dyDescent="0.15">
      <c r="C74" s="153" t="s">
        <v>628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163839"/>
  <sheetViews>
    <sheetView workbookViewId="0">
      <selection activeCell="A5" sqref="A5"/>
    </sheetView>
  </sheetViews>
  <sheetFormatPr defaultRowHeight="13.5" x14ac:dyDescent="0.15"/>
  <cols>
    <col min="1" max="1" width="29.625" customWidth="1"/>
    <col min="2" max="4" width="20.625" customWidth="1"/>
    <col min="5" max="5" width="20.625" style="109" customWidth="1"/>
    <col min="6" max="6" width="31.625" customWidth="1"/>
    <col min="7" max="7" width="20.625" customWidth="1"/>
    <col min="8" max="8" width="20.625" style="63" customWidth="1"/>
    <col min="9" max="13" width="20.625" customWidth="1"/>
    <col min="15" max="15" width="24.375" bestFit="1" customWidth="1"/>
  </cols>
  <sheetData>
    <row r="1" spans="1:27" s="47" customFormat="1" ht="13.5" customHeight="1" x14ac:dyDescent="0.15">
      <c r="A1" s="241">
        <v>4</v>
      </c>
      <c r="B1" s="48">
        <v>5</v>
      </c>
      <c r="C1" s="48">
        <v>7</v>
      </c>
      <c r="D1" s="48">
        <v>8</v>
      </c>
      <c r="E1" s="48">
        <v>16</v>
      </c>
      <c r="F1" s="241">
        <v>33</v>
      </c>
      <c r="G1" s="48">
        <v>35</v>
      </c>
      <c r="H1" s="48">
        <v>37</v>
      </c>
      <c r="I1" s="48">
        <v>39</v>
      </c>
      <c r="J1" s="48"/>
      <c r="K1" s="48">
        <v>44</v>
      </c>
      <c r="L1" s="48">
        <v>46</v>
      </c>
      <c r="M1" s="48">
        <v>48</v>
      </c>
      <c r="O1" s="109"/>
      <c r="P1" s="109"/>
      <c r="Q1" s="109"/>
      <c r="R1" s="113"/>
      <c r="S1" s="109"/>
      <c r="T1" s="109"/>
      <c r="U1" s="113"/>
      <c r="V1" s="109"/>
      <c r="W1" s="109"/>
      <c r="X1" s="113"/>
      <c r="Y1" s="109"/>
      <c r="Z1" s="109"/>
      <c r="AA1" s="113"/>
    </row>
    <row r="2" spans="1:27" ht="14.25" thickBot="1" x14ac:dyDescent="0.2">
      <c r="A2" s="51" t="s">
        <v>564</v>
      </c>
      <c r="B2" s="49" t="s">
        <v>110</v>
      </c>
      <c r="C2" s="49" t="s">
        <v>113</v>
      </c>
      <c r="D2" s="49" t="s">
        <v>115</v>
      </c>
      <c r="E2" s="49" t="s">
        <v>554</v>
      </c>
      <c r="F2" s="51" t="s">
        <v>142</v>
      </c>
      <c r="G2" s="49" t="s">
        <v>79</v>
      </c>
      <c r="H2" s="49" t="s">
        <v>354</v>
      </c>
      <c r="I2" s="49" t="s">
        <v>151</v>
      </c>
      <c r="J2" s="49" t="s">
        <v>303</v>
      </c>
      <c r="K2" s="49" t="s">
        <v>158</v>
      </c>
      <c r="L2" s="49" t="s">
        <v>160</v>
      </c>
      <c r="M2" s="49" t="s">
        <v>297</v>
      </c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1:27" ht="13.5" customHeight="1" x14ac:dyDescent="0.15">
      <c r="A3" s="251" t="s">
        <v>632</v>
      </c>
      <c r="B3" t="s">
        <v>272</v>
      </c>
      <c r="C3" t="s">
        <v>182</v>
      </c>
      <c r="D3" t="s">
        <v>236</v>
      </c>
      <c r="F3" s="251" t="s">
        <v>296</v>
      </c>
      <c r="G3" t="s">
        <v>194</v>
      </c>
      <c r="J3" t="s">
        <v>338</v>
      </c>
      <c r="K3" t="s">
        <v>247</v>
      </c>
      <c r="L3" t="s">
        <v>186</v>
      </c>
      <c r="M3" t="s">
        <v>355</v>
      </c>
      <c r="O3" s="109"/>
      <c r="P3" s="109"/>
    </row>
    <row r="4" spans="1:27" x14ac:dyDescent="0.15">
      <c r="A4" s="252" t="s">
        <v>1097</v>
      </c>
      <c r="B4" t="s">
        <v>273</v>
      </c>
      <c r="C4" t="s">
        <v>183</v>
      </c>
      <c r="D4" t="s">
        <v>237</v>
      </c>
      <c r="F4" s="252"/>
      <c r="G4" t="s">
        <v>195</v>
      </c>
      <c r="H4" s="47">
        <v>1</v>
      </c>
      <c r="I4" t="s">
        <v>181</v>
      </c>
      <c r="J4" t="s">
        <v>339</v>
      </c>
      <c r="K4" t="s">
        <v>248</v>
      </c>
      <c r="L4" t="s">
        <v>187</v>
      </c>
      <c r="M4" t="s">
        <v>356</v>
      </c>
      <c r="O4" s="109"/>
      <c r="P4" s="109"/>
    </row>
    <row r="5" spans="1:27" ht="13.5" customHeight="1" x14ac:dyDescent="0.15">
      <c r="A5" s="252" t="s">
        <v>1098</v>
      </c>
      <c r="B5" t="s">
        <v>274</v>
      </c>
      <c r="C5" t="s">
        <v>184</v>
      </c>
      <c r="D5" t="s">
        <v>238</v>
      </c>
      <c r="F5" s="252"/>
      <c r="G5" t="s">
        <v>196</v>
      </c>
      <c r="J5" t="s">
        <v>340</v>
      </c>
      <c r="K5" t="s">
        <v>249</v>
      </c>
      <c r="L5" t="s">
        <v>188</v>
      </c>
      <c r="N5" s="109"/>
      <c r="O5" s="109"/>
      <c r="P5" s="109"/>
    </row>
    <row r="6" spans="1:27" x14ac:dyDescent="0.15">
      <c r="A6" s="252" t="s">
        <v>1099</v>
      </c>
      <c r="B6" t="s">
        <v>275</v>
      </c>
      <c r="C6" t="s">
        <v>185</v>
      </c>
      <c r="D6" t="s">
        <v>239</v>
      </c>
      <c r="F6" s="252"/>
      <c r="G6" t="s">
        <v>197</v>
      </c>
      <c r="J6" t="s">
        <v>341</v>
      </c>
      <c r="K6" t="s">
        <v>250</v>
      </c>
      <c r="L6" t="s">
        <v>189</v>
      </c>
      <c r="N6" s="109"/>
      <c r="O6" s="109"/>
      <c r="P6" s="109"/>
    </row>
    <row r="7" spans="1:27" ht="13.5" customHeight="1" thickBot="1" x14ac:dyDescent="0.2">
      <c r="A7" s="252" t="s">
        <v>1100</v>
      </c>
      <c r="B7" t="s">
        <v>276</v>
      </c>
      <c r="D7" t="s">
        <v>240</v>
      </c>
      <c r="F7" s="253"/>
      <c r="G7" t="s">
        <v>198</v>
      </c>
      <c r="J7" t="s">
        <v>342</v>
      </c>
      <c r="K7" t="s">
        <v>251</v>
      </c>
      <c r="L7" t="s">
        <v>190</v>
      </c>
      <c r="N7" s="109"/>
      <c r="O7" s="109"/>
      <c r="P7" s="109"/>
    </row>
    <row r="8" spans="1:27" x14ac:dyDescent="0.15">
      <c r="A8" s="252" t="s">
        <v>1101</v>
      </c>
      <c r="B8" t="s">
        <v>277</v>
      </c>
      <c r="D8" t="s">
        <v>234</v>
      </c>
      <c r="F8" s="109"/>
      <c r="G8" t="s">
        <v>199</v>
      </c>
      <c r="J8" t="s">
        <v>304</v>
      </c>
      <c r="K8" t="s">
        <v>252</v>
      </c>
      <c r="L8" t="s">
        <v>191</v>
      </c>
      <c r="N8" s="109"/>
      <c r="O8" s="109"/>
      <c r="P8" s="109"/>
    </row>
    <row r="9" spans="1:27" ht="13.5" customHeight="1" thickBot="1" x14ac:dyDescent="0.2">
      <c r="A9" s="253"/>
      <c r="B9" t="s">
        <v>278</v>
      </c>
      <c r="D9" t="s">
        <v>235</v>
      </c>
      <c r="G9" t="s">
        <v>200</v>
      </c>
      <c r="J9" t="s">
        <v>305</v>
      </c>
      <c r="K9" t="s">
        <v>253</v>
      </c>
      <c r="L9" t="s">
        <v>192</v>
      </c>
      <c r="N9" s="109"/>
      <c r="O9" s="109"/>
      <c r="P9" s="109"/>
    </row>
    <row r="10" spans="1:27" x14ac:dyDescent="0.15">
      <c r="A10" s="109"/>
      <c r="B10" t="s">
        <v>279</v>
      </c>
      <c r="D10" t="s">
        <v>241</v>
      </c>
      <c r="G10" t="s">
        <v>201</v>
      </c>
      <c r="J10" t="s">
        <v>306</v>
      </c>
      <c r="K10" t="s">
        <v>254</v>
      </c>
      <c r="N10" s="109"/>
      <c r="O10" s="109"/>
      <c r="P10" s="109"/>
    </row>
    <row r="11" spans="1:27" ht="13.5" customHeight="1" x14ac:dyDescent="0.15">
      <c r="A11" s="109"/>
      <c r="B11" t="s">
        <v>280</v>
      </c>
      <c r="D11" t="s">
        <v>242</v>
      </c>
      <c r="G11" t="s">
        <v>202</v>
      </c>
      <c r="J11" t="s">
        <v>307</v>
      </c>
      <c r="K11" t="s">
        <v>255</v>
      </c>
      <c r="N11" s="109"/>
      <c r="O11" s="109"/>
      <c r="P11" s="109"/>
    </row>
    <row r="12" spans="1:27" x14ac:dyDescent="0.15">
      <c r="A12" s="109"/>
      <c r="B12" t="s">
        <v>281</v>
      </c>
      <c r="D12" t="s">
        <v>243</v>
      </c>
      <c r="G12" t="s">
        <v>203</v>
      </c>
      <c r="J12" t="s">
        <v>308</v>
      </c>
      <c r="K12" t="s">
        <v>256</v>
      </c>
      <c r="N12" s="109"/>
      <c r="O12" s="109"/>
      <c r="P12" s="109"/>
    </row>
    <row r="13" spans="1:27" ht="13.5" customHeight="1" x14ac:dyDescent="0.15">
      <c r="A13" s="109"/>
      <c r="B13" t="s">
        <v>282</v>
      </c>
      <c r="D13" t="s">
        <v>244</v>
      </c>
      <c r="G13" t="s">
        <v>204</v>
      </c>
      <c r="J13" t="s">
        <v>309</v>
      </c>
      <c r="K13" t="s">
        <v>257</v>
      </c>
      <c r="N13" s="109"/>
      <c r="O13" s="109"/>
      <c r="P13" s="109"/>
    </row>
    <row r="14" spans="1:27" x14ac:dyDescent="0.15">
      <c r="B14" t="s">
        <v>283</v>
      </c>
      <c r="D14" t="s">
        <v>245</v>
      </c>
      <c r="G14" t="s">
        <v>205</v>
      </c>
      <c r="J14" t="s">
        <v>310</v>
      </c>
      <c r="K14" t="s">
        <v>258</v>
      </c>
      <c r="N14" s="109"/>
      <c r="O14" s="109"/>
    </row>
    <row r="15" spans="1:27" ht="13.5" customHeight="1" x14ac:dyDescent="0.15">
      <c r="B15" t="s">
        <v>284</v>
      </c>
      <c r="G15" t="s">
        <v>206</v>
      </c>
      <c r="J15" t="s">
        <v>311</v>
      </c>
      <c r="K15" t="s">
        <v>259</v>
      </c>
      <c r="N15" s="109"/>
      <c r="O15" s="109"/>
    </row>
    <row r="16" spans="1:27" x14ac:dyDescent="0.15">
      <c r="B16" t="s">
        <v>285</v>
      </c>
      <c r="G16" t="s">
        <v>207</v>
      </c>
      <c r="J16" t="s">
        <v>312</v>
      </c>
      <c r="K16" t="s">
        <v>260</v>
      </c>
      <c r="N16" s="109"/>
      <c r="O16" s="109"/>
    </row>
    <row r="17" spans="2:15" ht="13.5" customHeight="1" x14ac:dyDescent="0.15">
      <c r="B17" t="s">
        <v>286</v>
      </c>
      <c r="G17" t="s">
        <v>208</v>
      </c>
      <c r="J17" t="s">
        <v>313</v>
      </c>
      <c r="K17" t="s">
        <v>261</v>
      </c>
      <c r="N17" s="153"/>
      <c r="O17" s="153"/>
    </row>
    <row r="18" spans="2:15" x14ac:dyDescent="0.15">
      <c r="B18" t="s">
        <v>287</v>
      </c>
      <c r="G18" t="s">
        <v>209</v>
      </c>
      <c r="J18" t="s">
        <v>314</v>
      </c>
      <c r="K18" t="s">
        <v>262</v>
      </c>
      <c r="N18" s="109"/>
      <c r="O18" s="109"/>
    </row>
    <row r="19" spans="2:15" ht="13.5" customHeight="1" x14ac:dyDescent="0.15">
      <c r="B19" t="s">
        <v>288</v>
      </c>
      <c r="G19" t="s">
        <v>210</v>
      </c>
      <c r="J19" t="s">
        <v>315</v>
      </c>
      <c r="K19" t="s">
        <v>263</v>
      </c>
      <c r="N19" s="109"/>
      <c r="O19" s="109"/>
    </row>
    <row r="20" spans="2:15" x14ac:dyDescent="0.15">
      <c r="G20" t="s">
        <v>211</v>
      </c>
      <c r="J20" t="s">
        <v>316</v>
      </c>
      <c r="K20" t="s">
        <v>264</v>
      </c>
      <c r="N20" s="109"/>
      <c r="O20" s="109"/>
    </row>
    <row r="21" spans="2:15" ht="13.5" customHeight="1" x14ac:dyDescent="0.15">
      <c r="G21" t="s">
        <v>212</v>
      </c>
      <c r="J21" t="s">
        <v>317</v>
      </c>
      <c r="K21" t="s">
        <v>265</v>
      </c>
      <c r="N21" s="109"/>
      <c r="O21" s="109"/>
    </row>
    <row r="22" spans="2:15" x14ac:dyDescent="0.15">
      <c r="G22" t="s">
        <v>213</v>
      </c>
      <c r="J22" t="s">
        <v>318</v>
      </c>
      <c r="K22" t="s">
        <v>266</v>
      </c>
      <c r="N22" s="109"/>
      <c r="O22" s="109"/>
    </row>
    <row r="23" spans="2:15" ht="13.5" customHeight="1" x14ac:dyDescent="0.15">
      <c r="G23" t="s">
        <v>214</v>
      </c>
      <c r="J23" t="s">
        <v>319</v>
      </c>
      <c r="K23" t="s">
        <v>267</v>
      </c>
      <c r="N23" s="109"/>
      <c r="O23" s="109"/>
    </row>
    <row r="24" spans="2:15" x14ac:dyDescent="0.15">
      <c r="G24" t="s">
        <v>215</v>
      </c>
      <c r="J24" t="s">
        <v>320</v>
      </c>
      <c r="K24" t="s">
        <v>268</v>
      </c>
      <c r="N24" s="109"/>
      <c r="O24" s="109"/>
    </row>
    <row r="25" spans="2:15" ht="13.5" customHeight="1" x14ac:dyDescent="0.15">
      <c r="G25" t="s">
        <v>216</v>
      </c>
      <c r="J25" t="s">
        <v>321</v>
      </c>
      <c r="K25" t="s">
        <v>269</v>
      </c>
      <c r="N25" s="109"/>
      <c r="O25" s="109"/>
    </row>
    <row r="26" spans="2:15" x14ac:dyDescent="0.15">
      <c r="G26" t="s">
        <v>217</v>
      </c>
      <c r="J26" t="s">
        <v>322</v>
      </c>
      <c r="K26" t="s">
        <v>270</v>
      </c>
      <c r="N26" s="109"/>
      <c r="O26" s="109"/>
    </row>
    <row r="27" spans="2:15" ht="13.5" customHeight="1" x14ac:dyDescent="0.15">
      <c r="G27" t="s">
        <v>218</v>
      </c>
      <c r="J27" t="s">
        <v>323</v>
      </c>
      <c r="K27" t="s">
        <v>271</v>
      </c>
      <c r="N27" s="109"/>
      <c r="O27" s="109"/>
    </row>
    <row r="28" spans="2:15" x14ac:dyDescent="0.15">
      <c r="G28" t="s">
        <v>219</v>
      </c>
      <c r="J28" t="s">
        <v>324</v>
      </c>
      <c r="N28" s="109"/>
      <c r="O28" s="109"/>
    </row>
    <row r="29" spans="2:15" ht="13.5" customHeight="1" x14ac:dyDescent="0.15">
      <c r="G29" t="s">
        <v>220</v>
      </c>
      <c r="J29" t="s">
        <v>325</v>
      </c>
      <c r="N29" s="109"/>
      <c r="O29" s="109"/>
    </row>
    <row r="30" spans="2:15" x14ac:dyDescent="0.15">
      <c r="G30" t="s">
        <v>221</v>
      </c>
      <c r="J30" t="s">
        <v>326</v>
      </c>
      <c r="N30" s="109"/>
      <c r="O30" s="109"/>
    </row>
    <row r="31" spans="2:15" ht="13.5" customHeight="1" x14ac:dyDescent="0.15">
      <c r="G31" t="s">
        <v>222</v>
      </c>
      <c r="J31" t="s">
        <v>327</v>
      </c>
      <c r="N31" s="109"/>
      <c r="O31" s="109"/>
    </row>
    <row r="32" spans="2:15" x14ac:dyDescent="0.15">
      <c r="G32" t="s">
        <v>223</v>
      </c>
      <c r="J32" t="s">
        <v>328</v>
      </c>
      <c r="N32" s="109"/>
      <c r="O32" s="109"/>
    </row>
    <row r="33" spans="7:15" ht="13.5" customHeight="1" x14ac:dyDescent="0.15">
      <c r="G33" t="s">
        <v>224</v>
      </c>
      <c r="J33" t="s">
        <v>329</v>
      </c>
      <c r="N33" s="109"/>
      <c r="O33" s="109"/>
    </row>
    <row r="34" spans="7:15" x14ac:dyDescent="0.15">
      <c r="G34" t="s">
        <v>225</v>
      </c>
      <c r="J34" t="s">
        <v>330</v>
      </c>
      <c r="N34" s="109"/>
      <c r="O34" s="109"/>
    </row>
    <row r="35" spans="7:15" ht="13.5" customHeight="1" x14ac:dyDescent="0.15">
      <c r="G35" t="s">
        <v>226</v>
      </c>
      <c r="J35" t="s">
        <v>331</v>
      </c>
      <c r="N35" s="109"/>
      <c r="O35" s="109"/>
    </row>
    <row r="36" spans="7:15" x14ac:dyDescent="0.15">
      <c r="G36" t="s">
        <v>227</v>
      </c>
      <c r="J36" t="s">
        <v>343</v>
      </c>
      <c r="N36" s="109"/>
      <c r="O36" s="109"/>
    </row>
    <row r="37" spans="7:15" ht="13.5" customHeight="1" x14ac:dyDescent="0.15">
      <c r="G37" t="s">
        <v>228</v>
      </c>
      <c r="J37" t="s">
        <v>344</v>
      </c>
      <c r="N37" s="109"/>
      <c r="O37" s="109"/>
    </row>
    <row r="38" spans="7:15" x14ac:dyDescent="0.15">
      <c r="G38" t="s">
        <v>229</v>
      </c>
      <c r="J38" t="s">
        <v>332</v>
      </c>
      <c r="N38" s="109"/>
      <c r="O38" s="109"/>
    </row>
    <row r="39" spans="7:15" ht="13.5" customHeight="1" x14ac:dyDescent="0.15">
      <c r="G39" t="s">
        <v>230</v>
      </c>
      <c r="J39" t="s">
        <v>333</v>
      </c>
      <c r="N39" s="109"/>
      <c r="O39" s="109"/>
    </row>
    <row r="40" spans="7:15" x14ac:dyDescent="0.15">
      <c r="G40" t="s">
        <v>231</v>
      </c>
      <c r="J40" t="s">
        <v>334</v>
      </c>
      <c r="N40" s="109"/>
      <c r="O40" s="109"/>
    </row>
    <row r="41" spans="7:15" ht="13.5" customHeight="1" x14ac:dyDescent="0.15">
      <c r="G41" t="s">
        <v>232</v>
      </c>
      <c r="J41" t="s">
        <v>335</v>
      </c>
      <c r="N41" s="109"/>
      <c r="O41" s="109"/>
    </row>
    <row r="42" spans="7:15" x14ac:dyDescent="0.15">
      <c r="G42" t="s">
        <v>233</v>
      </c>
      <c r="J42" t="s">
        <v>336</v>
      </c>
      <c r="N42" s="109"/>
      <c r="O42" s="109"/>
    </row>
    <row r="43" spans="7:15" ht="13.5" customHeight="1" x14ac:dyDescent="0.15">
      <c r="J43" t="s">
        <v>246</v>
      </c>
      <c r="N43" s="109"/>
    </row>
    <row r="45" spans="7:15" ht="13.5" customHeight="1" x14ac:dyDescent="0.15"/>
    <row r="47" spans="7:15" ht="13.5" customHeight="1" x14ac:dyDescent="0.15"/>
    <row r="49" ht="13.5" customHeight="1" x14ac:dyDescent="0.15"/>
    <row r="51" ht="13.5" customHeight="1" x14ac:dyDescent="0.15"/>
    <row r="53" ht="13.5" customHeight="1" x14ac:dyDescent="0.15"/>
    <row r="55" ht="13.5" customHeight="1" x14ac:dyDescent="0.15"/>
    <row r="57" ht="13.5" customHeight="1" x14ac:dyDescent="0.15"/>
    <row r="59" ht="13.5" customHeight="1" x14ac:dyDescent="0.15"/>
    <row r="61" ht="13.5" customHeight="1" x14ac:dyDescent="0.15"/>
    <row r="63" ht="13.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  <row r="83" ht="13.5" customHeight="1" x14ac:dyDescent="0.15"/>
    <row r="85" ht="13.5" customHeight="1" x14ac:dyDescent="0.15"/>
    <row r="87" ht="13.5" customHeight="1" x14ac:dyDescent="0.15"/>
    <row r="89" ht="13.5" customHeight="1" x14ac:dyDescent="0.15"/>
    <row r="91" ht="13.5" customHeight="1" x14ac:dyDescent="0.15"/>
    <row r="93" ht="13.5" customHeight="1" x14ac:dyDescent="0.15"/>
    <row r="95" ht="13.5" customHeight="1" x14ac:dyDescent="0.15"/>
    <row r="97" ht="13.5" customHeight="1" x14ac:dyDescent="0.15"/>
    <row r="99" ht="13.5" customHeight="1" x14ac:dyDescent="0.15"/>
    <row r="101" ht="13.5" customHeight="1" x14ac:dyDescent="0.15"/>
    <row r="103" ht="13.5" customHeight="1" x14ac:dyDescent="0.15"/>
    <row r="105" ht="13.5" customHeight="1" x14ac:dyDescent="0.15"/>
    <row r="107" ht="13.5" customHeight="1" x14ac:dyDescent="0.15"/>
    <row r="109" ht="13.5" customHeight="1" x14ac:dyDescent="0.15"/>
    <row r="111" ht="13.5" customHeight="1" x14ac:dyDescent="0.15"/>
    <row r="113" ht="13.5" customHeight="1" x14ac:dyDescent="0.15"/>
    <row r="115" ht="13.5" customHeight="1" x14ac:dyDescent="0.15"/>
    <row r="117" ht="13.5" customHeight="1" x14ac:dyDescent="0.15"/>
    <row r="119" ht="13.5" customHeight="1" x14ac:dyDescent="0.15"/>
    <row r="121" ht="13.5" customHeight="1" x14ac:dyDescent="0.15"/>
    <row r="123" ht="13.5" customHeight="1" x14ac:dyDescent="0.15"/>
    <row r="125" ht="13.5" customHeight="1" x14ac:dyDescent="0.15"/>
    <row r="127" ht="13.5" customHeight="1" x14ac:dyDescent="0.15"/>
    <row r="129" ht="13.5" customHeight="1" x14ac:dyDescent="0.15"/>
    <row r="131" ht="13.5" customHeight="1" x14ac:dyDescent="0.15"/>
    <row r="133" ht="13.5" customHeight="1" x14ac:dyDescent="0.15"/>
    <row r="135" ht="13.5" customHeight="1" x14ac:dyDescent="0.15"/>
    <row r="137" ht="13.5" customHeight="1" x14ac:dyDescent="0.15"/>
    <row r="139" ht="13.5" customHeight="1" x14ac:dyDescent="0.15"/>
    <row r="141" ht="13.5" customHeight="1" x14ac:dyDescent="0.15"/>
    <row r="143" ht="13.5" customHeight="1" x14ac:dyDescent="0.15"/>
    <row r="145" ht="13.5" customHeight="1" x14ac:dyDescent="0.15"/>
    <row r="147" ht="13.5" customHeight="1" x14ac:dyDescent="0.15"/>
    <row r="149" ht="13.5" customHeight="1" x14ac:dyDescent="0.15"/>
    <row r="151" ht="13.5" customHeight="1" x14ac:dyDescent="0.15"/>
    <row r="153" ht="13.5" customHeight="1" x14ac:dyDescent="0.15"/>
    <row r="155" ht="13.5" customHeight="1" x14ac:dyDescent="0.15"/>
    <row r="157" ht="13.5" customHeight="1" x14ac:dyDescent="0.15"/>
    <row r="159" ht="13.5" customHeight="1" x14ac:dyDescent="0.15"/>
    <row r="161" ht="13.5" customHeight="1" x14ac:dyDescent="0.15"/>
    <row r="163" ht="13.5" customHeight="1" x14ac:dyDescent="0.15"/>
    <row r="165" ht="13.5" customHeight="1" x14ac:dyDescent="0.15"/>
    <row r="167" ht="13.5" customHeight="1" x14ac:dyDescent="0.15"/>
    <row r="169" ht="13.5" customHeight="1" x14ac:dyDescent="0.15"/>
    <row r="171" ht="13.5" customHeight="1" x14ac:dyDescent="0.15"/>
    <row r="173" ht="13.5" customHeight="1" x14ac:dyDescent="0.15"/>
    <row r="175" ht="13.5" customHeight="1" x14ac:dyDescent="0.15"/>
    <row r="177" ht="13.5" customHeight="1" x14ac:dyDescent="0.15"/>
    <row r="179" ht="13.5" customHeight="1" x14ac:dyDescent="0.15"/>
    <row r="181" ht="13.5" customHeight="1" x14ac:dyDescent="0.15"/>
    <row r="183" ht="13.5" customHeight="1" x14ac:dyDescent="0.15"/>
    <row r="185" ht="13.5" customHeight="1" x14ac:dyDescent="0.15"/>
    <row r="187" ht="13.5" customHeight="1" x14ac:dyDescent="0.15"/>
    <row r="189" ht="13.5" customHeight="1" x14ac:dyDescent="0.15"/>
    <row r="191" ht="13.5" customHeight="1" x14ac:dyDescent="0.15"/>
    <row r="193" ht="13.5" customHeight="1" x14ac:dyDescent="0.15"/>
    <row r="195" ht="13.5" customHeight="1" x14ac:dyDescent="0.15"/>
    <row r="197" ht="13.5" customHeight="1" x14ac:dyDescent="0.15"/>
    <row r="199" ht="13.5" customHeight="1" x14ac:dyDescent="0.15"/>
    <row r="201" ht="13.5" customHeight="1" x14ac:dyDescent="0.15"/>
    <row r="203" ht="13.5" customHeight="1" x14ac:dyDescent="0.15"/>
    <row r="205" ht="13.5" customHeight="1" x14ac:dyDescent="0.15"/>
    <row r="207" ht="13.5" customHeight="1" x14ac:dyDescent="0.15"/>
    <row r="209" ht="13.5" customHeight="1" x14ac:dyDescent="0.15"/>
    <row r="211" ht="13.5" customHeight="1" x14ac:dyDescent="0.15"/>
    <row r="213" ht="13.5" customHeight="1" x14ac:dyDescent="0.15"/>
    <row r="215" ht="13.5" customHeight="1" x14ac:dyDescent="0.15"/>
    <row r="217" ht="13.5" customHeight="1" x14ac:dyDescent="0.15"/>
    <row r="219" ht="13.5" customHeight="1" x14ac:dyDescent="0.15"/>
    <row r="221" ht="13.5" customHeight="1" x14ac:dyDescent="0.15"/>
    <row r="223" ht="13.5" customHeight="1" x14ac:dyDescent="0.15"/>
    <row r="225" ht="13.5" customHeight="1" x14ac:dyDescent="0.15"/>
    <row r="227" ht="13.5" customHeight="1" x14ac:dyDescent="0.15"/>
    <row r="229" ht="13.5" customHeight="1" x14ac:dyDescent="0.15"/>
    <row r="231" ht="13.5" customHeight="1" x14ac:dyDescent="0.15"/>
    <row r="233" ht="13.5" customHeight="1" x14ac:dyDescent="0.15"/>
    <row r="235" ht="13.5" customHeight="1" x14ac:dyDescent="0.15"/>
    <row r="237" ht="13.5" customHeight="1" x14ac:dyDescent="0.15"/>
    <row r="239" ht="13.5" customHeight="1" x14ac:dyDescent="0.15"/>
    <row r="241" ht="13.5" customHeight="1" x14ac:dyDescent="0.15"/>
    <row r="243" ht="13.5" customHeight="1" x14ac:dyDescent="0.15"/>
    <row r="245" ht="13.5" customHeight="1" x14ac:dyDescent="0.15"/>
    <row r="247" ht="13.5" customHeight="1" x14ac:dyDescent="0.15"/>
    <row r="249" ht="13.5" customHeight="1" x14ac:dyDescent="0.15"/>
    <row r="251" ht="13.5" customHeight="1" x14ac:dyDescent="0.15"/>
    <row r="253" ht="13.5" customHeight="1" x14ac:dyDescent="0.15"/>
    <row r="255" ht="13.5" customHeight="1" x14ac:dyDescent="0.15"/>
    <row r="257" ht="13.5" customHeight="1" x14ac:dyDescent="0.15"/>
    <row r="259" ht="13.5" customHeight="1" x14ac:dyDescent="0.15"/>
    <row r="261" ht="13.5" customHeight="1" x14ac:dyDescent="0.15"/>
    <row r="263" ht="13.5" customHeight="1" x14ac:dyDescent="0.15"/>
    <row r="265" ht="13.5" customHeight="1" x14ac:dyDescent="0.15"/>
    <row r="267" ht="13.5" customHeight="1" x14ac:dyDescent="0.15"/>
    <row r="269" ht="13.5" customHeight="1" x14ac:dyDescent="0.15"/>
    <row r="271" ht="13.5" customHeight="1" x14ac:dyDescent="0.15"/>
    <row r="273" ht="13.5" customHeight="1" x14ac:dyDescent="0.15"/>
    <row r="275" ht="13.5" customHeight="1" x14ac:dyDescent="0.15"/>
    <row r="277" ht="13.5" customHeight="1" x14ac:dyDescent="0.15"/>
    <row r="279" ht="13.5" customHeight="1" x14ac:dyDescent="0.15"/>
    <row r="281" ht="13.5" customHeight="1" x14ac:dyDescent="0.15"/>
    <row r="283" ht="13.5" customHeight="1" x14ac:dyDescent="0.15"/>
    <row r="285" ht="13.5" customHeight="1" x14ac:dyDescent="0.15"/>
    <row r="287" ht="13.5" customHeight="1" x14ac:dyDescent="0.15"/>
    <row r="289" ht="13.5" customHeight="1" x14ac:dyDescent="0.15"/>
    <row r="291" ht="13.5" customHeight="1" x14ac:dyDescent="0.15"/>
    <row r="293" ht="13.5" customHeight="1" x14ac:dyDescent="0.15"/>
    <row r="295" ht="13.5" customHeight="1" x14ac:dyDescent="0.15"/>
    <row r="297" ht="13.5" customHeight="1" x14ac:dyDescent="0.15"/>
    <row r="299" ht="13.5" customHeight="1" x14ac:dyDescent="0.15"/>
    <row r="301" ht="13.5" customHeight="1" x14ac:dyDescent="0.15"/>
    <row r="303" ht="13.5" customHeight="1" x14ac:dyDescent="0.15"/>
    <row r="305" ht="13.5" customHeight="1" x14ac:dyDescent="0.15"/>
    <row r="307" ht="13.5" customHeight="1" x14ac:dyDescent="0.15"/>
    <row r="309" ht="13.5" customHeight="1" x14ac:dyDescent="0.15"/>
    <row r="311" ht="13.5" customHeight="1" x14ac:dyDescent="0.15"/>
    <row r="313" ht="13.5" customHeight="1" x14ac:dyDescent="0.15"/>
    <row r="315" ht="13.5" customHeight="1" x14ac:dyDescent="0.15"/>
    <row r="317" ht="13.5" customHeight="1" x14ac:dyDescent="0.15"/>
    <row r="319" ht="13.5" customHeight="1" x14ac:dyDescent="0.15"/>
    <row r="321" ht="13.5" customHeight="1" x14ac:dyDescent="0.15"/>
    <row r="323" ht="13.5" customHeight="1" x14ac:dyDescent="0.15"/>
    <row r="325" ht="13.5" customHeight="1" x14ac:dyDescent="0.15"/>
    <row r="327" ht="13.5" customHeight="1" x14ac:dyDescent="0.15"/>
    <row r="329" ht="13.5" customHeight="1" x14ac:dyDescent="0.15"/>
    <row r="331" ht="13.5" customHeight="1" x14ac:dyDescent="0.15"/>
    <row r="333" ht="13.5" customHeight="1" x14ac:dyDescent="0.15"/>
    <row r="335" ht="13.5" customHeight="1" x14ac:dyDescent="0.15"/>
    <row r="337" ht="13.5" customHeight="1" x14ac:dyDescent="0.15"/>
    <row r="339" ht="13.5" customHeight="1" x14ac:dyDescent="0.15"/>
    <row r="341" ht="13.5" customHeight="1" x14ac:dyDescent="0.15"/>
    <row r="343" ht="13.5" customHeight="1" x14ac:dyDescent="0.15"/>
    <row r="345" ht="13.5" customHeight="1" x14ac:dyDescent="0.15"/>
    <row r="347" ht="13.5" customHeight="1" x14ac:dyDescent="0.15"/>
    <row r="349" ht="13.5" customHeight="1" x14ac:dyDescent="0.15"/>
    <row r="351" ht="13.5" customHeight="1" x14ac:dyDescent="0.15"/>
    <row r="353" ht="13.5" customHeight="1" x14ac:dyDescent="0.15"/>
    <row r="355" ht="13.5" customHeight="1" x14ac:dyDescent="0.15"/>
    <row r="357" ht="13.5" customHeight="1" x14ac:dyDescent="0.15"/>
    <row r="359" ht="13.5" customHeight="1" x14ac:dyDescent="0.15"/>
    <row r="361" ht="13.5" customHeight="1" x14ac:dyDescent="0.15"/>
    <row r="363" ht="13.5" customHeight="1" x14ac:dyDescent="0.15"/>
    <row r="365" ht="13.5" customHeight="1" x14ac:dyDescent="0.15"/>
    <row r="367" ht="13.5" customHeight="1" x14ac:dyDescent="0.15"/>
    <row r="369" ht="13.5" customHeight="1" x14ac:dyDescent="0.15"/>
    <row r="371" ht="13.5" customHeight="1" x14ac:dyDescent="0.15"/>
    <row r="373" ht="13.5" customHeight="1" x14ac:dyDescent="0.15"/>
    <row r="375" ht="13.5" customHeight="1" x14ac:dyDescent="0.15"/>
    <row r="377" ht="13.5" customHeight="1" x14ac:dyDescent="0.15"/>
    <row r="379" ht="13.5" customHeight="1" x14ac:dyDescent="0.15"/>
    <row r="381" ht="13.5" customHeight="1" x14ac:dyDescent="0.15"/>
    <row r="383" ht="13.5" customHeight="1" x14ac:dyDescent="0.15"/>
    <row r="385" ht="13.5" customHeight="1" x14ac:dyDescent="0.15"/>
    <row r="387" ht="13.5" customHeight="1" x14ac:dyDescent="0.15"/>
    <row r="389" ht="13.5" customHeight="1" x14ac:dyDescent="0.15"/>
    <row r="391" ht="13.5" customHeight="1" x14ac:dyDescent="0.15"/>
    <row r="393" ht="13.5" customHeight="1" x14ac:dyDescent="0.15"/>
    <row r="395" ht="13.5" customHeight="1" x14ac:dyDescent="0.15"/>
    <row r="397" ht="13.5" customHeight="1" x14ac:dyDescent="0.15"/>
    <row r="399" ht="13.5" customHeight="1" x14ac:dyDescent="0.15"/>
    <row r="401" ht="13.5" customHeight="1" x14ac:dyDescent="0.15"/>
    <row r="403" ht="13.5" customHeight="1" x14ac:dyDescent="0.15"/>
    <row r="405" ht="13.5" customHeight="1" x14ac:dyDescent="0.15"/>
    <row r="407" ht="13.5" customHeight="1" x14ac:dyDescent="0.15"/>
    <row r="409" ht="13.5" customHeight="1" x14ac:dyDescent="0.15"/>
    <row r="411" ht="13.5" customHeight="1" x14ac:dyDescent="0.15"/>
    <row r="413" ht="13.5" customHeight="1" x14ac:dyDescent="0.15"/>
    <row r="415" ht="13.5" customHeight="1" x14ac:dyDescent="0.15"/>
    <row r="417" ht="13.5" customHeight="1" x14ac:dyDescent="0.15"/>
    <row r="419" ht="13.5" customHeight="1" x14ac:dyDescent="0.15"/>
    <row r="421" ht="13.5" customHeight="1" x14ac:dyDescent="0.15"/>
    <row r="423" ht="13.5" customHeight="1" x14ac:dyDescent="0.15"/>
    <row r="425" ht="13.5" customHeight="1" x14ac:dyDescent="0.15"/>
    <row r="427" ht="13.5" customHeight="1" x14ac:dyDescent="0.15"/>
    <row r="429" ht="13.5" customHeight="1" x14ac:dyDescent="0.15"/>
    <row r="431" ht="13.5" customHeight="1" x14ac:dyDescent="0.15"/>
    <row r="433" ht="13.5" customHeight="1" x14ac:dyDescent="0.15"/>
    <row r="435" ht="13.5" customHeight="1" x14ac:dyDescent="0.15"/>
    <row r="437" ht="13.5" customHeight="1" x14ac:dyDescent="0.15"/>
    <row r="439" ht="13.5" customHeight="1" x14ac:dyDescent="0.15"/>
    <row r="441" ht="13.5" customHeight="1" x14ac:dyDescent="0.15"/>
    <row r="443" ht="13.5" customHeight="1" x14ac:dyDescent="0.15"/>
    <row r="445" ht="13.5" customHeight="1" x14ac:dyDescent="0.15"/>
    <row r="447" ht="13.5" customHeight="1" x14ac:dyDescent="0.15"/>
    <row r="449" ht="13.5" customHeight="1" x14ac:dyDescent="0.15"/>
    <row r="451" ht="13.5" customHeight="1" x14ac:dyDescent="0.15"/>
    <row r="453" ht="13.5" customHeight="1" x14ac:dyDescent="0.15"/>
    <row r="455" ht="13.5" customHeight="1" x14ac:dyDescent="0.15"/>
    <row r="457" ht="13.5" customHeight="1" x14ac:dyDescent="0.15"/>
    <row r="459" ht="13.5" customHeight="1" x14ac:dyDescent="0.15"/>
    <row r="461" ht="13.5" customHeight="1" x14ac:dyDescent="0.15"/>
    <row r="463" ht="13.5" customHeight="1" x14ac:dyDescent="0.15"/>
    <row r="465" ht="13.5" customHeight="1" x14ac:dyDescent="0.15"/>
    <row r="467" ht="13.5" customHeight="1" x14ac:dyDescent="0.15"/>
    <row r="469" ht="13.5" customHeight="1" x14ac:dyDescent="0.15"/>
    <row r="471" ht="13.5" customHeight="1" x14ac:dyDescent="0.15"/>
    <row r="473" ht="13.5" customHeight="1" x14ac:dyDescent="0.15"/>
    <row r="475" ht="13.5" customHeight="1" x14ac:dyDescent="0.15"/>
    <row r="477" ht="13.5" customHeight="1" x14ac:dyDescent="0.15"/>
    <row r="479" ht="13.5" customHeight="1" x14ac:dyDescent="0.15"/>
    <row r="481" ht="13.5" customHeight="1" x14ac:dyDescent="0.15"/>
    <row r="483" ht="13.5" customHeight="1" x14ac:dyDescent="0.15"/>
    <row r="485" ht="13.5" customHeight="1" x14ac:dyDescent="0.15"/>
    <row r="487" ht="13.5" customHeight="1" x14ac:dyDescent="0.15"/>
    <row r="489" ht="13.5" customHeight="1" x14ac:dyDescent="0.15"/>
    <row r="491" ht="13.5" customHeight="1" x14ac:dyDescent="0.15"/>
    <row r="493" ht="13.5" customHeight="1" x14ac:dyDescent="0.15"/>
    <row r="495" ht="13.5" customHeight="1" x14ac:dyDescent="0.15"/>
    <row r="497" ht="13.5" customHeight="1" x14ac:dyDescent="0.15"/>
    <row r="499" ht="13.5" customHeight="1" x14ac:dyDescent="0.15"/>
    <row r="501" ht="13.5" customHeight="1" x14ac:dyDescent="0.15"/>
    <row r="503" ht="13.5" customHeight="1" x14ac:dyDescent="0.15"/>
    <row r="505" ht="13.5" customHeight="1" x14ac:dyDescent="0.15"/>
    <row r="507" ht="13.5" customHeight="1" x14ac:dyDescent="0.15"/>
    <row r="509" ht="13.5" customHeight="1" x14ac:dyDescent="0.15"/>
    <row r="511" ht="13.5" customHeight="1" x14ac:dyDescent="0.15"/>
    <row r="513" ht="13.5" customHeight="1" x14ac:dyDescent="0.15"/>
    <row r="515" ht="13.5" customHeight="1" x14ac:dyDescent="0.15"/>
    <row r="517" ht="13.5" customHeight="1" x14ac:dyDescent="0.15"/>
    <row r="519" ht="13.5" customHeight="1" x14ac:dyDescent="0.15"/>
    <row r="521" ht="13.5" customHeight="1" x14ac:dyDescent="0.15"/>
    <row r="523" ht="13.5" customHeight="1" x14ac:dyDescent="0.15"/>
    <row r="525" ht="13.5" customHeight="1" x14ac:dyDescent="0.15"/>
    <row r="527" ht="13.5" customHeight="1" x14ac:dyDescent="0.15"/>
    <row r="529" ht="13.5" customHeight="1" x14ac:dyDescent="0.15"/>
    <row r="531" ht="13.5" customHeight="1" x14ac:dyDescent="0.15"/>
    <row r="533" ht="13.5" customHeight="1" x14ac:dyDescent="0.15"/>
    <row r="535" ht="13.5" customHeight="1" x14ac:dyDescent="0.15"/>
    <row r="537" ht="13.5" customHeight="1" x14ac:dyDescent="0.15"/>
    <row r="539" ht="13.5" customHeight="1" x14ac:dyDescent="0.15"/>
    <row r="541" ht="13.5" customHeight="1" x14ac:dyDescent="0.15"/>
    <row r="543" ht="13.5" customHeight="1" x14ac:dyDescent="0.15"/>
    <row r="545" ht="13.5" customHeight="1" x14ac:dyDescent="0.15"/>
    <row r="547" ht="13.5" customHeight="1" x14ac:dyDescent="0.15"/>
    <row r="549" ht="13.5" customHeight="1" x14ac:dyDescent="0.15"/>
    <row r="551" ht="13.5" customHeight="1" x14ac:dyDescent="0.15"/>
    <row r="553" ht="13.5" customHeight="1" x14ac:dyDescent="0.15"/>
    <row r="555" ht="13.5" customHeight="1" x14ac:dyDescent="0.15"/>
    <row r="557" ht="13.5" customHeight="1" x14ac:dyDescent="0.15"/>
    <row r="559" ht="13.5" customHeight="1" x14ac:dyDescent="0.15"/>
    <row r="561" ht="13.5" customHeight="1" x14ac:dyDescent="0.15"/>
    <row r="563" ht="13.5" customHeight="1" x14ac:dyDescent="0.15"/>
    <row r="565" ht="13.5" customHeight="1" x14ac:dyDescent="0.15"/>
    <row r="567" ht="13.5" customHeight="1" x14ac:dyDescent="0.15"/>
    <row r="569" ht="13.5" customHeight="1" x14ac:dyDescent="0.15"/>
    <row r="571" ht="13.5" customHeight="1" x14ac:dyDescent="0.15"/>
    <row r="573" ht="13.5" customHeight="1" x14ac:dyDescent="0.15"/>
    <row r="575" ht="13.5" customHeight="1" x14ac:dyDescent="0.15"/>
    <row r="577" ht="13.5" customHeight="1" x14ac:dyDescent="0.15"/>
    <row r="579" ht="13.5" customHeight="1" x14ac:dyDescent="0.15"/>
    <row r="581" ht="13.5" customHeight="1" x14ac:dyDescent="0.15"/>
    <row r="583" ht="13.5" customHeight="1" x14ac:dyDescent="0.15"/>
    <row r="585" ht="13.5" customHeight="1" x14ac:dyDescent="0.15"/>
    <row r="587" ht="13.5" customHeight="1" x14ac:dyDescent="0.15"/>
    <row r="589" ht="13.5" customHeight="1" x14ac:dyDescent="0.15"/>
    <row r="591" ht="13.5" customHeight="1" x14ac:dyDescent="0.15"/>
    <row r="593" ht="13.5" customHeight="1" x14ac:dyDescent="0.15"/>
    <row r="595" ht="13.5" customHeight="1" x14ac:dyDescent="0.15"/>
    <row r="597" ht="13.5" customHeight="1" x14ac:dyDescent="0.15"/>
    <row r="599" ht="13.5" customHeight="1" x14ac:dyDescent="0.15"/>
    <row r="601" ht="13.5" customHeight="1" x14ac:dyDescent="0.15"/>
    <row r="603" ht="13.5" customHeight="1" x14ac:dyDescent="0.15"/>
    <row r="605" ht="13.5" customHeight="1" x14ac:dyDescent="0.15"/>
    <row r="607" ht="13.5" customHeight="1" x14ac:dyDescent="0.15"/>
    <row r="609" ht="13.5" customHeight="1" x14ac:dyDescent="0.15"/>
    <row r="611" ht="13.5" customHeight="1" x14ac:dyDescent="0.15"/>
    <row r="613" ht="13.5" customHeight="1" x14ac:dyDescent="0.15"/>
    <row r="615" ht="13.5" customHeight="1" x14ac:dyDescent="0.15"/>
    <row r="617" ht="13.5" customHeight="1" x14ac:dyDescent="0.15"/>
    <row r="619" ht="13.5" customHeight="1" x14ac:dyDescent="0.15"/>
    <row r="621" ht="13.5" customHeight="1" x14ac:dyDescent="0.15"/>
    <row r="623" ht="13.5" customHeight="1" x14ac:dyDescent="0.15"/>
    <row r="625" ht="13.5" customHeight="1" x14ac:dyDescent="0.15"/>
    <row r="627" ht="13.5" customHeight="1" x14ac:dyDescent="0.15"/>
    <row r="629" ht="13.5" customHeight="1" x14ac:dyDescent="0.15"/>
    <row r="631" ht="13.5" customHeight="1" x14ac:dyDescent="0.15"/>
    <row r="633" ht="13.5" customHeight="1" x14ac:dyDescent="0.15"/>
    <row r="635" ht="13.5" customHeight="1" x14ac:dyDescent="0.15"/>
    <row r="637" ht="13.5" customHeight="1" x14ac:dyDescent="0.15"/>
    <row r="639" ht="13.5" customHeight="1" x14ac:dyDescent="0.15"/>
    <row r="641" ht="13.5" customHeight="1" x14ac:dyDescent="0.15"/>
    <row r="643" ht="13.5" customHeight="1" x14ac:dyDescent="0.15"/>
    <row r="645" ht="13.5" customHeight="1" x14ac:dyDescent="0.15"/>
    <row r="647" ht="13.5" customHeight="1" x14ac:dyDescent="0.15"/>
    <row r="649" ht="13.5" customHeight="1" x14ac:dyDescent="0.15"/>
    <row r="651" ht="13.5" customHeight="1" x14ac:dyDescent="0.15"/>
    <row r="653" ht="13.5" customHeight="1" x14ac:dyDescent="0.15"/>
    <row r="655" ht="13.5" customHeight="1" x14ac:dyDescent="0.15"/>
    <row r="657" ht="13.5" customHeight="1" x14ac:dyDescent="0.15"/>
    <row r="659" ht="13.5" customHeight="1" x14ac:dyDescent="0.15"/>
    <row r="661" ht="13.5" customHeight="1" x14ac:dyDescent="0.15"/>
    <row r="663" ht="13.5" customHeight="1" x14ac:dyDescent="0.15"/>
    <row r="665" ht="13.5" customHeight="1" x14ac:dyDescent="0.15"/>
    <row r="667" ht="13.5" customHeight="1" x14ac:dyDescent="0.15"/>
    <row r="669" ht="13.5" customHeight="1" x14ac:dyDescent="0.15"/>
    <row r="671" ht="13.5" customHeight="1" x14ac:dyDescent="0.15"/>
    <row r="673" ht="13.5" customHeight="1" x14ac:dyDescent="0.15"/>
    <row r="675" ht="13.5" customHeight="1" x14ac:dyDescent="0.15"/>
    <row r="677" ht="13.5" customHeight="1" x14ac:dyDescent="0.15"/>
    <row r="679" ht="13.5" customHeight="1" x14ac:dyDescent="0.15"/>
    <row r="681" ht="13.5" customHeight="1" x14ac:dyDescent="0.15"/>
    <row r="683" ht="13.5" customHeight="1" x14ac:dyDescent="0.15"/>
    <row r="685" ht="13.5" customHeight="1" x14ac:dyDescent="0.15"/>
    <row r="687" ht="13.5" customHeight="1" x14ac:dyDescent="0.15"/>
    <row r="689" ht="13.5" customHeight="1" x14ac:dyDescent="0.15"/>
    <row r="691" ht="13.5" customHeight="1" x14ac:dyDescent="0.15"/>
    <row r="693" ht="13.5" customHeight="1" x14ac:dyDescent="0.15"/>
    <row r="695" ht="13.5" customHeight="1" x14ac:dyDescent="0.15"/>
    <row r="697" ht="13.5" customHeight="1" x14ac:dyDescent="0.15"/>
    <row r="699" ht="13.5" customHeight="1" x14ac:dyDescent="0.15"/>
    <row r="701" ht="13.5" customHeight="1" x14ac:dyDescent="0.15"/>
    <row r="703" ht="13.5" customHeight="1" x14ac:dyDescent="0.15"/>
    <row r="705" ht="13.5" customHeight="1" x14ac:dyDescent="0.15"/>
    <row r="707" ht="13.5" customHeight="1" x14ac:dyDescent="0.15"/>
    <row r="709" ht="13.5" customHeight="1" x14ac:dyDescent="0.15"/>
    <row r="711" ht="13.5" customHeight="1" x14ac:dyDescent="0.15"/>
    <row r="713" ht="13.5" customHeight="1" x14ac:dyDescent="0.15"/>
    <row r="715" ht="13.5" customHeight="1" x14ac:dyDescent="0.15"/>
    <row r="717" ht="13.5" customHeight="1" x14ac:dyDescent="0.15"/>
    <row r="719" ht="13.5" customHeight="1" x14ac:dyDescent="0.15"/>
    <row r="721" ht="13.5" customHeight="1" x14ac:dyDescent="0.15"/>
    <row r="723" ht="13.5" customHeight="1" x14ac:dyDescent="0.15"/>
    <row r="725" ht="13.5" customHeight="1" x14ac:dyDescent="0.15"/>
    <row r="727" ht="13.5" customHeight="1" x14ac:dyDescent="0.15"/>
    <row r="729" ht="13.5" customHeight="1" x14ac:dyDescent="0.15"/>
    <row r="731" ht="13.5" customHeight="1" x14ac:dyDescent="0.15"/>
    <row r="733" ht="13.5" customHeight="1" x14ac:dyDescent="0.15"/>
    <row r="735" ht="13.5" customHeight="1" x14ac:dyDescent="0.15"/>
    <row r="737" ht="13.5" customHeight="1" x14ac:dyDescent="0.15"/>
    <row r="739" ht="13.5" customHeight="1" x14ac:dyDescent="0.15"/>
    <row r="741" ht="13.5" customHeight="1" x14ac:dyDescent="0.15"/>
    <row r="743" ht="13.5" customHeight="1" x14ac:dyDescent="0.15"/>
    <row r="745" ht="13.5" customHeight="1" x14ac:dyDescent="0.15"/>
    <row r="747" ht="13.5" customHeight="1" x14ac:dyDescent="0.15"/>
    <row r="749" ht="13.5" customHeight="1" x14ac:dyDescent="0.15"/>
    <row r="751" ht="13.5" customHeight="1" x14ac:dyDescent="0.15"/>
    <row r="753" ht="13.5" customHeight="1" x14ac:dyDescent="0.15"/>
    <row r="755" ht="13.5" customHeight="1" x14ac:dyDescent="0.15"/>
    <row r="757" ht="13.5" customHeight="1" x14ac:dyDescent="0.15"/>
    <row r="759" ht="13.5" customHeight="1" x14ac:dyDescent="0.15"/>
    <row r="761" ht="13.5" customHeight="1" x14ac:dyDescent="0.15"/>
    <row r="763" ht="13.5" customHeight="1" x14ac:dyDescent="0.15"/>
    <row r="765" ht="13.5" customHeight="1" x14ac:dyDescent="0.15"/>
    <row r="767" ht="13.5" customHeight="1" x14ac:dyDescent="0.15"/>
    <row r="769" ht="13.5" customHeight="1" x14ac:dyDescent="0.15"/>
    <row r="771" ht="13.5" customHeight="1" x14ac:dyDescent="0.15"/>
    <row r="773" ht="13.5" customHeight="1" x14ac:dyDescent="0.15"/>
    <row r="775" ht="13.5" customHeight="1" x14ac:dyDescent="0.15"/>
    <row r="777" ht="13.5" customHeight="1" x14ac:dyDescent="0.15"/>
    <row r="779" ht="13.5" customHeight="1" x14ac:dyDescent="0.15"/>
    <row r="781" ht="13.5" customHeight="1" x14ac:dyDescent="0.15"/>
    <row r="783" ht="13.5" customHeight="1" x14ac:dyDescent="0.15"/>
    <row r="785" ht="13.5" customHeight="1" x14ac:dyDescent="0.15"/>
    <row r="787" ht="13.5" customHeight="1" x14ac:dyDescent="0.15"/>
    <row r="789" ht="13.5" customHeight="1" x14ac:dyDescent="0.15"/>
    <row r="791" ht="13.5" customHeight="1" x14ac:dyDescent="0.15"/>
    <row r="793" ht="13.5" customHeight="1" x14ac:dyDescent="0.15"/>
    <row r="795" ht="13.5" customHeight="1" x14ac:dyDescent="0.15"/>
    <row r="797" ht="13.5" customHeight="1" x14ac:dyDescent="0.15"/>
    <row r="799" ht="13.5" customHeight="1" x14ac:dyDescent="0.15"/>
    <row r="801" ht="13.5" customHeight="1" x14ac:dyDescent="0.15"/>
    <row r="803" ht="13.5" customHeight="1" x14ac:dyDescent="0.15"/>
    <row r="805" ht="13.5" customHeight="1" x14ac:dyDescent="0.15"/>
    <row r="807" ht="13.5" customHeight="1" x14ac:dyDescent="0.15"/>
    <row r="809" ht="13.5" customHeight="1" x14ac:dyDescent="0.15"/>
    <row r="811" ht="13.5" customHeight="1" x14ac:dyDescent="0.15"/>
    <row r="813" ht="13.5" customHeight="1" x14ac:dyDescent="0.15"/>
    <row r="815" ht="13.5" customHeight="1" x14ac:dyDescent="0.15"/>
    <row r="817" ht="13.5" customHeight="1" x14ac:dyDescent="0.15"/>
    <row r="819" ht="13.5" customHeight="1" x14ac:dyDescent="0.15"/>
    <row r="821" ht="13.5" customHeight="1" x14ac:dyDescent="0.15"/>
    <row r="823" ht="13.5" customHeight="1" x14ac:dyDescent="0.15"/>
    <row r="825" ht="13.5" customHeight="1" x14ac:dyDescent="0.15"/>
    <row r="827" ht="13.5" customHeight="1" x14ac:dyDescent="0.15"/>
    <row r="829" ht="13.5" customHeight="1" x14ac:dyDescent="0.15"/>
    <row r="831" ht="13.5" customHeight="1" x14ac:dyDescent="0.15"/>
    <row r="833" ht="13.5" customHeight="1" x14ac:dyDescent="0.15"/>
    <row r="835" ht="13.5" customHeight="1" x14ac:dyDescent="0.15"/>
    <row r="837" ht="13.5" customHeight="1" x14ac:dyDescent="0.15"/>
    <row r="839" ht="13.5" customHeight="1" x14ac:dyDescent="0.15"/>
    <row r="841" ht="13.5" customHeight="1" x14ac:dyDescent="0.15"/>
    <row r="843" ht="13.5" customHeight="1" x14ac:dyDescent="0.15"/>
    <row r="845" ht="13.5" customHeight="1" x14ac:dyDescent="0.15"/>
    <row r="847" ht="13.5" customHeight="1" x14ac:dyDescent="0.15"/>
    <row r="849" ht="13.5" customHeight="1" x14ac:dyDescent="0.15"/>
    <row r="851" ht="13.5" customHeight="1" x14ac:dyDescent="0.15"/>
    <row r="853" ht="13.5" customHeight="1" x14ac:dyDescent="0.15"/>
    <row r="855" ht="13.5" customHeight="1" x14ac:dyDescent="0.15"/>
    <row r="857" ht="13.5" customHeight="1" x14ac:dyDescent="0.15"/>
    <row r="859" ht="13.5" customHeight="1" x14ac:dyDescent="0.15"/>
    <row r="861" ht="13.5" customHeight="1" x14ac:dyDescent="0.15"/>
    <row r="863" ht="13.5" customHeight="1" x14ac:dyDescent="0.15"/>
    <row r="865" ht="13.5" customHeight="1" x14ac:dyDescent="0.15"/>
    <row r="867" ht="13.5" customHeight="1" x14ac:dyDescent="0.15"/>
    <row r="869" ht="13.5" customHeight="1" x14ac:dyDescent="0.15"/>
    <row r="871" ht="13.5" customHeight="1" x14ac:dyDescent="0.15"/>
    <row r="873" ht="13.5" customHeight="1" x14ac:dyDescent="0.15"/>
    <row r="875" ht="13.5" customHeight="1" x14ac:dyDescent="0.15"/>
    <row r="877" ht="13.5" customHeight="1" x14ac:dyDescent="0.15"/>
    <row r="879" ht="13.5" customHeight="1" x14ac:dyDescent="0.15"/>
    <row r="881" ht="13.5" customHeight="1" x14ac:dyDescent="0.15"/>
    <row r="883" ht="13.5" customHeight="1" x14ac:dyDescent="0.15"/>
    <row r="885" ht="13.5" customHeight="1" x14ac:dyDescent="0.15"/>
    <row r="887" ht="13.5" customHeight="1" x14ac:dyDescent="0.15"/>
    <row r="889" ht="13.5" customHeight="1" x14ac:dyDescent="0.15"/>
    <row r="891" ht="13.5" customHeight="1" x14ac:dyDescent="0.15"/>
    <row r="893" ht="13.5" customHeight="1" x14ac:dyDescent="0.15"/>
    <row r="895" ht="13.5" customHeight="1" x14ac:dyDescent="0.15"/>
    <row r="897" ht="13.5" customHeight="1" x14ac:dyDescent="0.15"/>
    <row r="899" ht="13.5" customHeight="1" x14ac:dyDescent="0.15"/>
    <row r="901" ht="13.5" customHeight="1" x14ac:dyDescent="0.15"/>
    <row r="903" ht="13.5" customHeight="1" x14ac:dyDescent="0.15"/>
    <row r="905" ht="13.5" customHeight="1" x14ac:dyDescent="0.15"/>
    <row r="907" ht="13.5" customHeight="1" x14ac:dyDescent="0.15"/>
    <row r="909" ht="13.5" customHeight="1" x14ac:dyDescent="0.15"/>
    <row r="911" ht="13.5" customHeight="1" x14ac:dyDescent="0.15"/>
    <row r="913" ht="13.5" customHeight="1" x14ac:dyDescent="0.15"/>
    <row r="915" ht="13.5" customHeight="1" x14ac:dyDescent="0.15"/>
    <row r="917" ht="13.5" customHeight="1" x14ac:dyDescent="0.15"/>
    <row r="919" ht="13.5" customHeight="1" x14ac:dyDescent="0.15"/>
    <row r="921" ht="13.5" customHeight="1" x14ac:dyDescent="0.15"/>
    <row r="923" ht="13.5" customHeight="1" x14ac:dyDescent="0.15"/>
    <row r="925" ht="13.5" customHeight="1" x14ac:dyDescent="0.15"/>
    <row r="927" ht="13.5" customHeight="1" x14ac:dyDescent="0.15"/>
    <row r="929" ht="13.5" customHeight="1" x14ac:dyDescent="0.15"/>
    <row r="931" ht="13.5" customHeight="1" x14ac:dyDescent="0.15"/>
    <row r="933" ht="13.5" customHeight="1" x14ac:dyDescent="0.15"/>
    <row r="935" ht="13.5" customHeight="1" x14ac:dyDescent="0.15"/>
    <row r="937" ht="13.5" customHeight="1" x14ac:dyDescent="0.15"/>
    <row r="939" ht="13.5" customHeight="1" x14ac:dyDescent="0.15"/>
    <row r="941" ht="13.5" customHeight="1" x14ac:dyDescent="0.15"/>
    <row r="943" ht="13.5" customHeight="1" x14ac:dyDescent="0.15"/>
    <row r="945" ht="13.5" customHeight="1" x14ac:dyDescent="0.15"/>
    <row r="947" ht="13.5" customHeight="1" x14ac:dyDescent="0.15"/>
    <row r="949" ht="13.5" customHeight="1" x14ac:dyDescent="0.15"/>
    <row r="951" ht="13.5" customHeight="1" x14ac:dyDescent="0.15"/>
    <row r="953" ht="13.5" customHeight="1" x14ac:dyDescent="0.15"/>
    <row r="955" ht="13.5" customHeight="1" x14ac:dyDescent="0.15"/>
    <row r="957" ht="13.5" customHeight="1" x14ac:dyDescent="0.15"/>
    <row r="959" ht="13.5" customHeight="1" x14ac:dyDescent="0.15"/>
    <row r="961" ht="13.5" customHeight="1" x14ac:dyDescent="0.15"/>
    <row r="963" ht="13.5" customHeight="1" x14ac:dyDescent="0.15"/>
    <row r="965" ht="13.5" customHeight="1" x14ac:dyDescent="0.15"/>
    <row r="967" ht="13.5" customHeight="1" x14ac:dyDescent="0.15"/>
    <row r="969" ht="13.5" customHeight="1" x14ac:dyDescent="0.15"/>
    <row r="971" ht="13.5" customHeight="1" x14ac:dyDescent="0.15"/>
    <row r="973" ht="13.5" customHeight="1" x14ac:dyDescent="0.15"/>
    <row r="975" ht="13.5" customHeight="1" x14ac:dyDescent="0.15"/>
    <row r="977" ht="13.5" customHeight="1" x14ac:dyDescent="0.15"/>
    <row r="979" ht="13.5" customHeight="1" x14ac:dyDescent="0.15"/>
    <row r="981" ht="13.5" customHeight="1" x14ac:dyDescent="0.15"/>
    <row r="983" ht="13.5" customHeight="1" x14ac:dyDescent="0.15"/>
    <row r="985" ht="13.5" customHeight="1" x14ac:dyDescent="0.15"/>
    <row r="987" ht="13.5" customHeight="1" x14ac:dyDescent="0.15"/>
    <row r="989" ht="13.5" customHeight="1" x14ac:dyDescent="0.15"/>
    <row r="991" ht="13.5" customHeight="1" x14ac:dyDescent="0.15"/>
    <row r="993" ht="13.5" customHeight="1" x14ac:dyDescent="0.15"/>
    <row r="995" ht="13.5" customHeight="1" x14ac:dyDescent="0.15"/>
    <row r="997" ht="13.5" customHeight="1" x14ac:dyDescent="0.15"/>
    <row r="999" ht="13.5" customHeight="1" x14ac:dyDescent="0.15"/>
    <row r="1001" ht="13.5" customHeight="1" x14ac:dyDescent="0.15"/>
    <row r="1003" ht="13.5" customHeight="1" x14ac:dyDescent="0.15"/>
    <row r="1005" ht="13.5" customHeight="1" x14ac:dyDescent="0.15"/>
    <row r="1007" ht="13.5" customHeight="1" x14ac:dyDescent="0.15"/>
    <row r="1009" ht="13.5" customHeight="1" x14ac:dyDescent="0.15"/>
    <row r="1011" ht="13.5" customHeight="1" x14ac:dyDescent="0.15"/>
    <row r="1013" ht="13.5" customHeight="1" x14ac:dyDescent="0.15"/>
    <row r="1015" ht="13.5" customHeight="1" x14ac:dyDescent="0.15"/>
    <row r="1017" ht="13.5" customHeight="1" x14ac:dyDescent="0.15"/>
    <row r="1019" ht="13.5" customHeight="1" x14ac:dyDescent="0.15"/>
    <row r="1021" ht="13.5" customHeight="1" x14ac:dyDescent="0.15"/>
    <row r="1023" ht="13.5" customHeight="1" x14ac:dyDescent="0.15"/>
    <row r="1025" ht="13.5" customHeight="1" x14ac:dyDescent="0.15"/>
    <row r="1027" ht="13.5" customHeight="1" x14ac:dyDescent="0.15"/>
    <row r="1029" ht="13.5" customHeight="1" x14ac:dyDescent="0.15"/>
    <row r="1031" ht="13.5" customHeight="1" x14ac:dyDescent="0.15"/>
    <row r="1033" ht="13.5" customHeight="1" x14ac:dyDescent="0.15"/>
    <row r="1035" ht="13.5" customHeight="1" x14ac:dyDescent="0.15"/>
    <row r="1037" ht="13.5" customHeight="1" x14ac:dyDescent="0.15"/>
    <row r="1039" ht="13.5" customHeight="1" x14ac:dyDescent="0.15"/>
    <row r="1041" ht="13.5" customHeight="1" x14ac:dyDescent="0.15"/>
    <row r="1043" ht="13.5" customHeight="1" x14ac:dyDescent="0.15"/>
    <row r="1045" ht="13.5" customHeight="1" x14ac:dyDescent="0.15"/>
    <row r="1047" ht="13.5" customHeight="1" x14ac:dyDescent="0.15"/>
    <row r="1049" ht="13.5" customHeight="1" x14ac:dyDescent="0.15"/>
    <row r="1051" ht="13.5" customHeight="1" x14ac:dyDescent="0.15"/>
    <row r="1053" ht="13.5" customHeight="1" x14ac:dyDescent="0.15"/>
    <row r="1055" ht="13.5" customHeight="1" x14ac:dyDescent="0.15"/>
    <row r="1057" ht="13.5" customHeight="1" x14ac:dyDescent="0.15"/>
    <row r="1059" ht="13.5" customHeight="1" x14ac:dyDescent="0.15"/>
    <row r="1061" ht="13.5" customHeight="1" x14ac:dyDescent="0.15"/>
    <row r="1063" ht="13.5" customHeight="1" x14ac:dyDescent="0.15"/>
    <row r="1065" ht="13.5" customHeight="1" x14ac:dyDescent="0.15"/>
    <row r="1067" ht="13.5" customHeight="1" x14ac:dyDescent="0.15"/>
    <row r="1069" ht="13.5" customHeight="1" x14ac:dyDescent="0.15"/>
    <row r="1071" ht="13.5" customHeight="1" x14ac:dyDescent="0.15"/>
    <row r="1073" ht="13.5" customHeight="1" x14ac:dyDescent="0.15"/>
    <row r="1075" ht="13.5" customHeight="1" x14ac:dyDescent="0.15"/>
    <row r="1077" ht="13.5" customHeight="1" x14ac:dyDescent="0.15"/>
    <row r="1079" ht="13.5" customHeight="1" x14ac:dyDescent="0.15"/>
    <row r="1081" ht="13.5" customHeight="1" x14ac:dyDescent="0.15"/>
    <row r="1083" ht="13.5" customHeight="1" x14ac:dyDescent="0.15"/>
    <row r="1085" ht="13.5" customHeight="1" x14ac:dyDescent="0.15"/>
    <row r="1087" ht="13.5" customHeight="1" x14ac:dyDescent="0.15"/>
    <row r="1089" ht="13.5" customHeight="1" x14ac:dyDescent="0.15"/>
    <row r="1091" ht="13.5" customHeight="1" x14ac:dyDescent="0.15"/>
    <row r="1093" ht="13.5" customHeight="1" x14ac:dyDescent="0.15"/>
    <row r="1095" ht="13.5" customHeight="1" x14ac:dyDescent="0.15"/>
    <row r="1097" ht="13.5" customHeight="1" x14ac:dyDescent="0.15"/>
    <row r="1099" ht="13.5" customHeight="1" x14ac:dyDescent="0.15"/>
    <row r="1101" ht="13.5" customHeight="1" x14ac:dyDescent="0.15"/>
    <row r="1103" ht="13.5" customHeight="1" x14ac:dyDescent="0.15"/>
    <row r="1105" ht="13.5" customHeight="1" x14ac:dyDescent="0.15"/>
    <row r="1107" ht="13.5" customHeight="1" x14ac:dyDescent="0.15"/>
    <row r="1109" ht="13.5" customHeight="1" x14ac:dyDescent="0.15"/>
    <row r="1111" ht="13.5" customHeight="1" x14ac:dyDescent="0.15"/>
    <row r="1113" ht="13.5" customHeight="1" x14ac:dyDescent="0.15"/>
    <row r="1115" ht="13.5" customHeight="1" x14ac:dyDescent="0.15"/>
    <row r="1117" ht="13.5" customHeight="1" x14ac:dyDescent="0.15"/>
    <row r="1119" ht="13.5" customHeight="1" x14ac:dyDescent="0.15"/>
    <row r="1121" ht="13.5" customHeight="1" x14ac:dyDescent="0.15"/>
    <row r="1123" ht="13.5" customHeight="1" x14ac:dyDescent="0.15"/>
    <row r="1125" ht="13.5" customHeight="1" x14ac:dyDescent="0.15"/>
    <row r="1127" ht="13.5" customHeight="1" x14ac:dyDescent="0.15"/>
    <row r="1129" ht="13.5" customHeight="1" x14ac:dyDescent="0.15"/>
    <row r="1131" ht="13.5" customHeight="1" x14ac:dyDescent="0.15"/>
    <row r="1133" ht="13.5" customHeight="1" x14ac:dyDescent="0.15"/>
    <row r="1135" ht="13.5" customHeight="1" x14ac:dyDescent="0.15"/>
    <row r="1137" ht="13.5" customHeight="1" x14ac:dyDescent="0.15"/>
    <row r="1139" ht="13.5" customHeight="1" x14ac:dyDescent="0.15"/>
    <row r="1141" ht="13.5" customHeight="1" x14ac:dyDescent="0.15"/>
    <row r="1143" ht="13.5" customHeight="1" x14ac:dyDescent="0.15"/>
    <row r="1145" ht="13.5" customHeight="1" x14ac:dyDescent="0.15"/>
    <row r="1147" ht="13.5" customHeight="1" x14ac:dyDescent="0.15"/>
    <row r="1149" ht="13.5" customHeight="1" x14ac:dyDescent="0.15"/>
    <row r="1151" ht="13.5" customHeight="1" x14ac:dyDescent="0.15"/>
    <row r="1153" ht="13.5" customHeight="1" x14ac:dyDescent="0.15"/>
    <row r="1155" ht="13.5" customHeight="1" x14ac:dyDescent="0.15"/>
    <row r="1157" ht="13.5" customHeight="1" x14ac:dyDescent="0.15"/>
    <row r="1159" ht="13.5" customHeight="1" x14ac:dyDescent="0.15"/>
    <row r="1161" ht="13.5" customHeight="1" x14ac:dyDescent="0.15"/>
    <row r="1163" ht="13.5" customHeight="1" x14ac:dyDescent="0.15"/>
    <row r="1165" ht="13.5" customHeight="1" x14ac:dyDescent="0.15"/>
    <row r="1167" ht="13.5" customHeight="1" x14ac:dyDescent="0.15"/>
    <row r="1169" ht="13.5" customHeight="1" x14ac:dyDescent="0.15"/>
    <row r="1171" ht="13.5" customHeight="1" x14ac:dyDescent="0.15"/>
    <row r="1173" ht="13.5" customHeight="1" x14ac:dyDescent="0.15"/>
    <row r="1175" ht="13.5" customHeight="1" x14ac:dyDescent="0.15"/>
    <row r="1177" ht="13.5" customHeight="1" x14ac:dyDescent="0.15"/>
    <row r="1179" ht="13.5" customHeight="1" x14ac:dyDescent="0.15"/>
    <row r="1181" ht="13.5" customHeight="1" x14ac:dyDescent="0.15"/>
    <row r="1183" ht="13.5" customHeight="1" x14ac:dyDescent="0.15"/>
    <row r="1185" ht="13.5" customHeight="1" x14ac:dyDescent="0.15"/>
    <row r="1187" ht="13.5" customHeight="1" x14ac:dyDescent="0.15"/>
    <row r="1189" ht="13.5" customHeight="1" x14ac:dyDescent="0.15"/>
    <row r="1191" ht="13.5" customHeight="1" x14ac:dyDescent="0.15"/>
    <row r="1193" ht="13.5" customHeight="1" x14ac:dyDescent="0.15"/>
    <row r="1195" ht="13.5" customHeight="1" x14ac:dyDescent="0.15"/>
    <row r="1197" ht="13.5" customHeight="1" x14ac:dyDescent="0.15"/>
    <row r="1199" ht="13.5" customHeight="1" x14ac:dyDescent="0.15"/>
    <row r="1201" ht="13.5" customHeight="1" x14ac:dyDescent="0.15"/>
    <row r="1203" ht="13.5" customHeight="1" x14ac:dyDescent="0.15"/>
    <row r="1205" ht="13.5" customHeight="1" x14ac:dyDescent="0.15"/>
    <row r="1207" ht="13.5" customHeight="1" x14ac:dyDescent="0.15"/>
    <row r="1209" ht="13.5" customHeight="1" x14ac:dyDescent="0.15"/>
    <row r="1211" ht="13.5" customHeight="1" x14ac:dyDescent="0.15"/>
    <row r="1213" ht="13.5" customHeight="1" x14ac:dyDescent="0.15"/>
    <row r="1215" ht="13.5" customHeight="1" x14ac:dyDescent="0.15"/>
    <row r="1217" ht="13.5" customHeight="1" x14ac:dyDescent="0.15"/>
    <row r="1219" ht="13.5" customHeight="1" x14ac:dyDescent="0.15"/>
    <row r="1221" ht="13.5" customHeight="1" x14ac:dyDescent="0.15"/>
    <row r="1223" ht="13.5" customHeight="1" x14ac:dyDescent="0.15"/>
    <row r="1225" ht="13.5" customHeight="1" x14ac:dyDescent="0.15"/>
    <row r="1227" ht="13.5" customHeight="1" x14ac:dyDescent="0.15"/>
    <row r="1229" ht="13.5" customHeight="1" x14ac:dyDescent="0.15"/>
    <row r="1231" ht="13.5" customHeight="1" x14ac:dyDescent="0.15"/>
    <row r="1233" ht="13.5" customHeight="1" x14ac:dyDescent="0.15"/>
    <row r="1235" ht="13.5" customHeight="1" x14ac:dyDescent="0.15"/>
    <row r="1237" ht="13.5" customHeight="1" x14ac:dyDescent="0.15"/>
    <row r="1239" ht="13.5" customHeight="1" x14ac:dyDescent="0.15"/>
    <row r="1241" ht="13.5" customHeight="1" x14ac:dyDescent="0.15"/>
    <row r="1243" ht="13.5" customHeight="1" x14ac:dyDescent="0.15"/>
    <row r="1245" ht="13.5" customHeight="1" x14ac:dyDescent="0.15"/>
    <row r="1247" ht="13.5" customHeight="1" x14ac:dyDescent="0.15"/>
    <row r="1249" ht="13.5" customHeight="1" x14ac:dyDescent="0.15"/>
    <row r="1251" ht="13.5" customHeight="1" x14ac:dyDescent="0.15"/>
    <row r="1253" ht="13.5" customHeight="1" x14ac:dyDescent="0.15"/>
    <row r="1255" ht="13.5" customHeight="1" x14ac:dyDescent="0.15"/>
    <row r="1257" ht="13.5" customHeight="1" x14ac:dyDescent="0.15"/>
    <row r="1259" ht="13.5" customHeight="1" x14ac:dyDescent="0.15"/>
    <row r="1261" ht="13.5" customHeight="1" x14ac:dyDescent="0.15"/>
    <row r="1263" ht="13.5" customHeight="1" x14ac:dyDescent="0.15"/>
    <row r="1265" ht="13.5" customHeight="1" x14ac:dyDescent="0.15"/>
    <row r="1267" ht="13.5" customHeight="1" x14ac:dyDescent="0.15"/>
    <row r="1269" ht="13.5" customHeight="1" x14ac:dyDescent="0.15"/>
    <row r="1271" ht="13.5" customHeight="1" x14ac:dyDescent="0.15"/>
    <row r="1273" ht="13.5" customHeight="1" x14ac:dyDescent="0.15"/>
    <row r="1275" ht="13.5" customHeight="1" x14ac:dyDescent="0.15"/>
    <row r="1277" ht="13.5" customHeight="1" x14ac:dyDescent="0.15"/>
    <row r="1279" ht="13.5" customHeight="1" x14ac:dyDescent="0.15"/>
    <row r="1281" ht="13.5" customHeight="1" x14ac:dyDescent="0.15"/>
    <row r="1283" ht="13.5" customHeight="1" x14ac:dyDescent="0.15"/>
    <row r="1285" ht="13.5" customHeight="1" x14ac:dyDescent="0.15"/>
    <row r="1287" ht="13.5" customHeight="1" x14ac:dyDescent="0.15"/>
    <row r="1289" ht="13.5" customHeight="1" x14ac:dyDescent="0.15"/>
    <row r="1291" ht="13.5" customHeight="1" x14ac:dyDescent="0.15"/>
    <row r="1293" ht="13.5" customHeight="1" x14ac:dyDescent="0.15"/>
    <row r="1295" ht="13.5" customHeight="1" x14ac:dyDescent="0.15"/>
    <row r="1297" ht="13.5" customHeight="1" x14ac:dyDescent="0.15"/>
    <row r="1299" ht="13.5" customHeight="1" x14ac:dyDescent="0.15"/>
    <row r="1301" ht="13.5" customHeight="1" x14ac:dyDescent="0.15"/>
    <row r="1303" ht="13.5" customHeight="1" x14ac:dyDescent="0.15"/>
    <row r="1305" ht="13.5" customHeight="1" x14ac:dyDescent="0.15"/>
    <row r="1307" ht="13.5" customHeight="1" x14ac:dyDescent="0.15"/>
    <row r="1309" ht="13.5" customHeight="1" x14ac:dyDescent="0.15"/>
    <row r="1311" ht="13.5" customHeight="1" x14ac:dyDescent="0.15"/>
    <row r="1313" ht="13.5" customHeight="1" x14ac:dyDescent="0.15"/>
    <row r="1315" ht="13.5" customHeight="1" x14ac:dyDescent="0.15"/>
    <row r="1317" ht="13.5" customHeight="1" x14ac:dyDescent="0.15"/>
    <row r="1319" ht="13.5" customHeight="1" x14ac:dyDescent="0.15"/>
    <row r="1321" ht="13.5" customHeight="1" x14ac:dyDescent="0.15"/>
    <row r="1323" ht="13.5" customHeight="1" x14ac:dyDescent="0.15"/>
    <row r="1325" ht="13.5" customHeight="1" x14ac:dyDescent="0.15"/>
    <row r="1327" ht="13.5" customHeight="1" x14ac:dyDescent="0.15"/>
    <row r="1329" ht="13.5" customHeight="1" x14ac:dyDescent="0.15"/>
    <row r="1331" ht="13.5" customHeight="1" x14ac:dyDescent="0.15"/>
    <row r="1333" ht="13.5" customHeight="1" x14ac:dyDescent="0.15"/>
    <row r="1335" ht="13.5" customHeight="1" x14ac:dyDescent="0.15"/>
    <row r="1337" ht="13.5" customHeight="1" x14ac:dyDescent="0.15"/>
    <row r="1339" ht="13.5" customHeight="1" x14ac:dyDescent="0.15"/>
    <row r="1341" ht="13.5" customHeight="1" x14ac:dyDescent="0.15"/>
    <row r="1343" ht="13.5" customHeight="1" x14ac:dyDescent="0.15"/>
    <row r="1345" ht="13.5" customHeight="1" x14ac:dyDescent="0.15"/>
    <row r="1347" ht="13.5" customHeight="1" x14ac:dyDescent="0.15"/>
    <row r="1349" ht="13.5" customHeight="1" x14ac:dyDescent="0.15"/>
    <row r="1351" ht="13.5" customHeight="1" x14ac:dyDescent="0.15"/>
    <row r="1353" ht="13.5" customHeight="1" x14ac:dyDescent="0.15"/>
    <row r="1355" ht="13.5" customHeight="1" x14ac:dyDescent="0.15"/>
    <row r="1357" ht="13.5" customHeight="1" x14ac:dyDescent="0.15"/>
    <row r="1359" ht="13.5" customHeight="1" x14ac:dyDescent="0.15"/>
    <row r="1361" ht="13.5" customHeight="1" x14ac:dyDescent="0.15"/>
    <row r="1363" ht="13.5" customHeight="1" x14ac:dyDescent="0.15"/>
    <row r="1365" ht="13.5" customHeight="1" x14ac:dyDescent="0.15"/>
    <row r="1367" ht="13.5" customHeight="1" x14ac:dyDescent="0.15"/>
    <row r="1369" ht="13.5" customHeight="1" x14ac:dyDescent="0.15"/>
    <row r="1371" ht="13.5" customHeight="1" x14ac:dyDescent="0.15"/>
    <row r="1373" ht="13.5" customHeight="1" x14ac:dyDescent="0.15"/>
    <row r="1375" ht="13.5" customHeight="1" x14ac:dyDescent="0.15"/>
    <row r="1377" ht="13.5" customHeight="1" x14ac:dyDescent="0.15"/>
    <row r="1379" ht="13.5" customHeight="1" x14ac:dyDescent="0.15"/>
    <row r="1381" ht="13.5" customHeight="1" x14ac:dyDescent="0.15"/>
    <row r="1383" ht="13.5" customHeight="1" x14ac:dyDescent="0.15"/>
    <row r="1385" ht="13.5" customHeight="1" x14ac:dyDescent="0.15"/>
    <row r="1387" ht="13.5" customHeight="1" x14ac:dyDescent="0.15"/>
    <row r="1389" ht="13.5" customHeight="1" x14ac:dyDescent="0.15"/>
    <row r="1391" ht="13.5" customHeight="1" x14ac:dyDescent="0.15"/>
    <row r="1393" ht="13.5" customHeight="1" x14ac:dyDescent="0.15"/>
    <row r="1395" ht="13.5" customHeight="1" x14ac:dyDescent="0.15"/>
    <row r="1397" ht="13.5" customHeight="1" x14ac:dyDescent="0.15"/>
    <row r="1399" ht="13.5" customHeight="1" x14ac:dyDescent="0.15"/>
    <row r="1401" ht="13.5" customHeight="1" x14ac:dyDescent="0.15"/>
    <row r="1403" ht="13.5" customHeight="1" x14ac:dyDescent="0.15"/>
    <row r="1405" ht="13.5" customHeight="1" x14ac:dyDescent="0.15"/>
    <row r="1407" ht="13.5" customHeight="1" x14ac:dyDescent="0.15"/>
    <row r="1409" ht="13.5" customHeight="1" x14ac:dyDescent="0.15"/>
    <row r="1411" ht="13.5" customHeight="1" x14ac:dyDescent="0.15"/>
    <row r="1413" ht="13.5" customHeight="1" x14ac:dyDescent="0.15"/>
    <row r="1415" ht="13.5" customHeight="1" x14ac:dyDescent="0.15"/>
    <row r="1417" ht="13.5" customHeight="1" x14ac:dyDescent="0.15"/>
    <row r="1419" ht="13.5" customHeight="1" x14ac:dyDescent="0.15"/>
    <row r="1421" ht="13.5" customHeight="1" x14ac:dyDescent="0.15"/>
    <row r="1423" ht="13.5" customHeight="1" x14ac:dyDescent="0.15"/>
    <row r="1425" ht="13.5" customHeight="1" x14ac:dyDescent="0.15"/>
    <row r="1427" ht="13.5" customHeight="1" x14ac:dyDescent="0.15"/>
    <row r="1429" ht="13.5" customHeight="1" x14ac:dyDescent="0.15"/>
    <row r="1431" ht="13.5" customHeight="1" x14ac:dyDescent="0.15"/>
    <row r="1433" ht="13.5" customHeight="1" x14ac:dyDescent="0.15"/>
    <row r="1435" ht="13.5" customHeight="1" x14ac:dyDescent="0.15"/>
    <row r="1437" ht="13.5" customHeight="1" x14ac:dyDescent="0.15"/>
    <row r="1439" ht="13.5" customHeight="1" x14ac:dyDescent="0.15"/>
    <row r="1441" ht="13.5" customHeight="1" x14ac:dyDescent="0.15"/>
    <row r="1443" ht="13.5" customHeight="1" x14ac:dyDescent="0.15"/>
    <row r="1445" ht="13.5" customHeight="1" x14ac:dyDescent="0.15"/>
    <row r="1447" ht="13.5" customHeight="1" x14ac:dyDescent="0.15"/>
    <row r="1449" ht="13.5" customHeight="1" x14ac:dyDescent="0.15"/>
    <row r="1451" ht="13.5" customHeight="1" x14ac:dyDescent="0.15"/>
    <row r="1453" ht="13.5" customHeight="1" x14ac:dyDescent="0.15"/>
    <row r="1455" ht="13.5" customHeight="1" x14ac:dyDescent="0.15"/>
    <row r="1457" ht="13.5" customHeight="1" x14ac:dyDescent="0.15"/>
    <row r="1459" ht="13.5" customHeight="1" x14ac:dyDescent="0.15"/>
    <row r="1461" ht="13.5" customHeight="1" x14ac:dyDescent="0.15"/>
    <row r="1463" ht="13.5" customHeight="1" x14ac:dyDescent="0.15"/>
    <row r="1465" ht="13.5" customHeight="1" x14ac:dyDescent="0.15"/>
    <row r="1467" ht="13.5" customHeight="1" x14ac:dyDescent="0.15"/>
    <row r="1469" ht="13.5" customHeight="1" x14ac:dyDescent="0.15"/>
    <row r="1471" ht="13.5" customHeight="1" x14ac:dyDescent="0.15"/>
    <row r="1473" ht="13.5" customHeight="1" x14ac:dyDescent="0.15"/>
    <row r="1475" ht="13.5" customHeight="1" x14ac:dyDescent="0.15"/>
    <row r="1477" ht="13.5" customHeight="1" x14ac:dyDescent="0.15"/>
    <row r="1479" ht="13.5" customHeight="1" x14ac:dyDescent="0.15"/>
    <row r="1481" ht="13.5" customHeight="1" x14ac:dyDescent="0.15"/>
    <row r="1483" ht="13.5" customHeight="1" x14ac:dyDescent="0.15"/>
    <row r="1485" ht="13.5" customHeight="1" x14ac:dyDescent="0.15"/>
    <row r="1487" ht="13.5" customHeight="1" x14ac:dyDescent="0.15"/>
    <row r="1489" ht="13.5" customHeight="1" x14ac:dyDescent="0.15"/>
    <row r="1491" ht="13.5" customHeight="1" x14ac:dyDescent="0.15"/>
    <row r="1493" ht="13.5" customHeight="1" x14ac:dyDescent="0.15"/>
    <row r="1495" ht="13.5" customHeight="1" x14ac:dyDescent="0.15"/>
    <row r="1497" ht="13.5" customHeight="1" x14ac:dyDescent="0.15"/>
    <row r="1499" ht="13.5" customHeight="1" x14ac:dyDescent="0.15"/>
    <row r="1501" ht="13.5" customHeight="1" x14ac:dyDescent="0.15"/>
    <row r="1503" ht="13.5" customHeight="1" x14ac:dyDescent="0.15"/>
    <row r="1505" ht="13.5" customHeight="1" x14ac:dyDescent="0.15"/>
    <row r="1507" ht="13.5" customHeight="1" x14ac:dyDescent="0.15"/>
    <row r="1509" ht="13.5" customHeight="1" x14ac:dyDescent="0.15"/>
    <row r="1511" ht="13.5" customHeight="1" x14ac:dyDescent="0.15"/>
    <row r="1513" ht="13.5" customHeight="1" x14ac:dyDescent="0.15"/>
    <row r="1515" ht="13.5" customHeight="1" x14ac:dyDescent="0.15"/>
    <row r="1517" ht="13.5" customHeight="1" x14ac:dyDescent="0.15"/>
    <row r="1519" ht="13.5" customHeight="1" x14ac:dyDescent="0.15"/>
    <row r="1521" ht="13.5" customHeight="1" x14ac:dyDescent="0.15"/>
    <row r="1523" ht="13.5" customHeight="1" x14ac:dyDescent="0.15"/>
    <row r="1525" ht="13.5" customHeight="1" x14ac:dyDescent="0.15"/>
    <row r="1527" ht="13.5" customHeight="1" x14ac:dyDescent="0.15"/>
    <row r="1529" ht="13.5" customHeight="1" x14ac:dyDescent="0.15"/>
    <row r="1531" ht="13.5" customHeight="1" x14ac:dyDescent="0.15"/>
    <row r="1533" ht="13.5" customHeight="1" x14ac:dyDescent="0.15"/>
    <row r="1535" ht="13.5" customHeight="1" x14ac:dyDescent="0.15"/>
    <row r="1537" ht="13.5" customHeight="1" x14ac:dyDescent="0.15"/>
    <row r="1539" ht="13.5" customHeight="1" x14ac:dyDescent="0.15"/>
    <row r="1541" ht="13.5" customHeight="1" x14ac:dyDescent="0.15"/>
    <row r="1543" ht="13.5" customHeight="1" x14ac:dyDescent="0.15"/>
    <row r="1545" ht="13.5" customHeight="1" x14ac:dyDescent="0.15"/>
    <row r="1547" ht="13.5" customHeight="1" x14ac:dyDescent="0.15"/>
    <row r="1549" ht="13.5" customHeight="1" x14ac:dyDescent="0.15"/>
    <row r="1551" ht="13.5" customHeight="1" x14ac:dyDescent="0.15"/>
    <row r="1553" ht="13.5" customHeight="1" x14ac:dyDescent="0.15"/>
    <row r="1555" ht="13.5" customHeight="1" x14ac:dyDescent="0.15"/>
    <row r="1557" ht="13.5" customHeight="1" x14ac:dyDescent="0.15"/>
    <row r="1559" ht="13.5" customHeight="1" x14ac:dyDescent="0.15"/>
    <row r="1561" ht="13.5" customHeight="1" x14ac:dyDescent="0.15"/>
    <row r="1563" ht="13.5" customHeight="1" x14ac:dyDescent="0.15"/>
    <row r="1565" ht="13.5" customHeight="1" x14ac:dyDescent="0.15"/>
    <row r="1567" ht="13.5" customHeight="1" x14ac:dyDescent="0.15"/>
    <row r="1569" ht="13.5" customHeight="1" x14ac:dyDescent="0.15"/>
    <row r="1571" ht="13.5" customHeight="1" x14ac:dyDescent="0.15"/>
    <row r="1573" ht="13.5" customHeight="1" x14ac:dyDescent="0.15"/>
    <row r="1575" ht="13.5" customHeight="1" x14ac:dyDescent="0.15"/>
    <row r="1577" ht="13.5" customHeight="1" x14ac:dyDescent="0.15"/>
    <row r="1579" ht="13.5" customHeight="1" x14ac:dyDescent="0.15"/>
    <row r="1581" ht="13.5" customHeight="1" x14ac:dyDescent="0.15"/>
    <row r="1583" ht="13.5" customHeight="1" x14ac:dyDescent="0.15"/>
    <row r="1585" ht="13.5" customHeight="1" x14ac:dyDescent="0.15"/>
    <row r="1587" ht="13.5" customHeight="1" x14ac:dyDescent="0.15"/>
    <row r="1589" ht="13.5" customHeight="1" x14ac:dyDescent="0.15"/>
    <row r="1591" ht="13.5" customHeight="1" x14ac:dyDescent="0.15"/>
    <row r="1593" ht="13.5" customHeight="1" x14ac:dyDescent="0.15"/>
    <row r="1595" ht="13.5" customHeight="1" x14ac:dyDescent="0.15"/>
    <row r="1597" ht="13.5" customHeight="1" x14ac:dyDescent="0.15"/>
    <row r="1599" ht="13.5" customHeight="1" x14ac:dyDescent="0.15"/>
    <row r="1601" ht="13.5" customHeight="1" x14ac:dyDescent="0.15"/>
    <row r="1603" ht="13.5" customHeight="1" x14ac:dyDescent="0.15"/>
    <row r="1605" ht="13.5" customHeight="1" x14ac:dyDescent="0.15"/>
    <row r="1607" ht="13.5" customHeight="1" x14ac:dyDescent="0.15"/>
    <row r="1609" ht="13.5" customHeight="1" x14ac:dyDescent="0.15"/>
    <row r="1611" ht="13.5" customHeight="1" x14ac:dyDescent="0.15"/>
    <row r="1613" ht="13.5" customHeight="1" x14ac:dyDescent="0.15"/>
    <row r="1615" ht="13.5" customHeight="1" x14ac:dyDescent="0.15"/>
    <row r="1617" ht="13.5" customHeight="1" x14ac:dyDescent="0.15"/>
    <row r="1619" ht="13.5" customHeight="1" x14ac:dyDescent="0.15"/>
    <row r="1621" ht="13.5" customHeight="1" x14ac:dyDescent="0.15"/>
    <row r="1623" ht="13.5" customHeight="1" x14ac:dyDescent="0.15"/>
    <row r="1625" ht="13.5" customHeight="1" x14ac:dyDescent="0.15"/>
    <row r="1627" ht="13.5" customHeight="1" x14ac:dyDescent="0.15"/>
    <row r="1629" ht="13.5" customHeight="1" x14ac:dyDescent="0.15"/>
    <row r="1631" ht="13.5" customHeight="1" x14ac:dyDescent="0.15"/>
    <row r="1633" ht="13.5" customHeight="1" x14ac:dyDescent="0.15"/>
    <row r="1635" ht="13.5" customHeight="1" x14ac:dyDescent="0.15"/>
    <row r="1637" ht="13.5" customHeight="1" x14ac:dyDescent="0.15"/>
    <row r="1639" ht="13.5" customHeight="1" x14ac:dyDescent="0.15"/>
    <row r="1641" ht="13.5" customHeight="1" x14ac:dyDescent="0.15"/>
    <row r="1643" ht="13.5" customHeight="1" x14ac:dyDescent="0.15"/>
    <row r="1645" ht="13.5" customHeight="1" x14ac:dyDescent="0.15"/>
    <row r="1647" ht="13.5" customHeight="1" x14ac:dyDescent="0.15"/>
    <row r="1649" ht="13.5" customHeight="1" x14ac:dyDescent="0.15"/>
    <row r="1651" ht="13.5" customHeight="1" x14ac:dyDescent="0.15"/>
    <row r="1653" ht="13.5" customHeight="1" x14ac:dyDescent="0.15"/>
    <row r="1655" ht="13.5" customHeight="1" x14ac:dyDescent="0.15"/>
    <row r="1657" ht="13.5" customHeight="1" x14ac:dyDescent="0.15"/>
    <row r="1659" ht="13.5" customHeight="1" x14ac:dyDescent="0.15"/>
    <row r="1661" ht="13.5" customHeight="1" x14ac:dyDescent="0.15"/>
    <row r="1663" ht="13.5" customHeight="1" x14ac:dyDescent="0.15"/>
    <row r="1665" ht="13.5" customHeight="1" x14ac:dyDescent="0.15"/>
    <row r="1667" ht="13.5" customHeight="1" x14ac:dyDescent="0.15"/>
    <row r="1669" ht="13.5" customHeight="1" x14ac:dyDescent="0.15"/>
    <row r="1671" ht="13.5" customHeight="1" x14ac:dyDescent="0.15"/>
    <row r="1673" ht="13.5" customHeight="1" x14ac:dyDescent="0.15"/>
    <row r="1675" ht="13.5" customHeight="1" x14ac:dyDescent="0.15"/>
    <row r="1677" ht="13.5" customHeight="1" x14ac:dyDescent="0.15"/>
    <row r="1679" ht="13.5" customHeight="1" x14ac:dyDescent="0.15"/>
    <row r="1681" ht="13.5" customHeight="1" x14ac:dyDescent="0.15"/>
    <row r="1683" ht="13.5" customHeight="1" x14ac:dyDescent="0.15"/>
    <row r="1685" ht="13.5" customHeight="1" x14ac:dyDescent="0.15"/>
    <row r="1687" ht="13.5" customHeight="1" x14ac:dyDescent="0.15"/>
    <row r="1689" ht="13.5" customHeight="1" x14ac:dyDescent="0.15"/>
    <row r="1691" ht="13.5" customHeight="1" x14ac:dyDescent="0.15"/>
    <row r="1693" ht="13.5" customHeight="1" x14ac:dyDescent="0.15"/>
    <row r="1695" ht="13.5" customHeight="1" x14ac:dyDescent="0.15"/>
    <row r="1697" ht="13.5" customHeight="1" x14ac:dyDescent="0.15"/>
    <row r="1699" ht="13.5" customHeight="1" x14ac:dyDescent="0.15"/>
    <row r="1701" ht="13.5" customHeight="1" x14ac:dyDescent="0.15"/>
    <row r="1703" ht="13.5" customHeight="1" x14ac:dyDescent="0.15"/>
    <row r="1705" ht="13.5" customHeight="1" x14ac:dyDescent="0.15"/>
    <row r="1707" ht="13.5" customHeight="1" x14ac:dyDescent="0.15"/>
    <row r="1709" ht="13.5" customHeight="1" x14ac:dyDescent="0.15"/>
    <row r="1711" ht="13.5" customHeight="1" x14ac:dyDescent="0.15"/>
    <row r="1713" ht="13.5" customHeight="1" x14ac:dyDescent="0.15"/>
    <row r="1715" ht="13.5" customHeight="1" x14ac:dyDescent="0.15"/>
    <row r="1717" ht="13.5" customHeight="1" x14ac:dyDescent="0.15"/>
    <row r="1719" ht="13.5" customHeight="1" x14ac:dyDescent="0.15"/>
    <row r="1721" ht="13.5" customHeight="1" x14ac:dyDescent="0.15"/>
    <row r="1723" ht="13.5" customHeight="1" x14ac:dyDescent="0.15"/>
    <row r="1725" ht="13.5" customHeight="1" x14ac:dyDescent="0.15"/>
    <row r="1727" ht="13.5" customHeight="1" x14ac:dyDescent="0.15"/>
    <row r="1729" ht="13.5" customHeight="1" x14ac:dyDescent="0.15"/>
    <row r="1731" ht="13.5" customHeight="1" x14ac:dyDescent="0.15"/>
    <row r="1733" ht="13.5" customHeight="1" x14ac:dyDescent="0.15"/>
    <row r="1735" ht="13.5" customHeight="1" x14ac:dyDescent="0.15"/>
    <row r="1737" ht="13.5" customHeight="1" x14ac:dyDescent="0.15"/>
    <row r="1739" ht="13.5" customHeight="1" x14ac:dyDescent="0.15"/>
    <row r="1741" ht="13.5" customHeight="1" x14ac:dyDescent="0.15"/>
    <row r="1743" ht="13.5" customHeight="1" x14ac:dyDescent="0.15"/>
    <row r="1745" ht="13.5" customHeight="1" x14ac:dyDescent="0.15"/>
    <row r="1747" ht="13.5" customHeight="1" x14ac:dyDescent="0.15"/>
    <row r="1749" ht="13.5" customHeight="1" x14ac:dyDescent="0.15"/>
    <row r="1751" ht="13.5" customHeight="1" x14ac:dyDescent="0.15"/>
    <row r="1753" ht="13.5" customHeight="1" x14ac:dyDescent="0.15"/>
    <row r="1755" ht="13.5" customHeight="1" x14ac:dyDescent="0.15"/>
    <row r="1757" ht="13.5" customHeight="1" x14ac:dyDescent="0.15"/>
    <row r="1759" ht="13.5" customHeight="1" x14ac:dyDescent="0.15"/>
    <row r="1761" ht="13.5" customHeight="1" x14ac:dyDescent="0.15"/>
    <row r="1763" ht="13.5" customHeight="1" x14ac:dyDescent="0.15"/>
    <row r="1765" ht="13.5" customHeight="1" x14ac:dyDescent="0.15"/>
    <row r="1767" ht="13.5" customHeight="1" x14ac:dyDescent="0.15"/>
    <row r="1769" ht="13.5" customHeight="1" x14ac:dyDescent="0.15"/>
    <row r="1771" ht="13.5" customHeight="1" x14ac:dyDescent="0.15"/>
    <row r="1773" ht="13.5" customHeight="1" x14ac:dyDescent="0.15"/>
    <row r="1775" ht="13.5" customHeight="1" x14ac:dyDescent="0.15"/>
    <row r="1777" ht="13.5" customHeight="1" x14ac:dyDescent="0.15"/>
    <row r="1779" ht="13.5" customHeight="1" x14ac:dyDescent="0.15"/>
    <row r="1781" ht="13.5" customHeight="1" x14ac:dyDescent="0.15"/>
    <row r="1783" ht="13.5" customHeight="1" x14ac:dyDescent="0.15"/>
    <row r="1785" ht="13.5" customHeight="1" x14ac:dyDescent="0.15"/>
    <row r="1787" ht="13.5" customHeight="1" x14ac:dyDescent="0.15"/>
    <row r="1789" ht="13.5" customHeight="1" x14ac:dyDescent="0.15"/>
    <row r="1791" ht="13.5" customHeight="1" x14ac:dyDescent="0.15"/>
    <row r="1793" ht="13.5" customHeight="1" x14ac:dyDescent="0.15"/>
    <row r="1795" ht="13.5" customHeight="1" x14ac:dyDescent="0.15"/>
    <row r="1797" ht="13.5" customHeight="1" x14ac:dyDescent="0.15"/>
    <row r="1799" ht="13.5" customHeight="1" x14ac:dyDescent="0.15"/>
    <row r="1801" ht="13.5" customHeight="1" x14ac:dyDescent="0.15"/>
    <row r="1803" ht="13.5" customHeight="1" x14ac:dyDescent="0.15"/>
    <row r="1805" ht="13.5" customHeight="1" x14ac:dyDescent="0.15"/>
    <row r="1807" ht="13.5" customHeight="1" x14ac:dyDescent="0.15"/>
    <row r="1809" ht="13.5" customHeight="1" x14ac:dyDescent="0.15"/>
    <row r="1811" ht="13.5" customHeight="1" x14ac:dyDescent="0.15"/>
    <row r="1813" ht="13.5" customHeight="1" x14ac:dyDescent="0.15"/>
    <row r="1815" ht="13.5" customHeight="1" x14ac:dyDescent="0.15"/>
    <row r="1817" ht="13.5" customHeight="1" x14ac:dyDescent="0.15"/>
    <row r="1819" ht="13.5" customHeight="1" x14ac:dyDescent="0.15"/>
    <row r="1821" ht="13.5" customHeight="1" x14ac:dyDescent="0.15"/>
    <row r="1823" ht="13.5" customHeight="1" x14ac:dyDescent="0.15"/>
    <row r="1825" ht="13.5" customHeight="1" x14ac:dyDescent="0.15"/>
    <row r="1827" ht="13.5" customHeight="1" x14ac:dyDescent="0.15"/>
    <row r="1829" ht="13.5" customHeight="1" x14ac:dyDescent="0.15"/>
    <row r="1831" ht="13.5" customHeight="1" x14ac:dyDescent="0.15"/>
    <row r="1833" ht="13.5" customHeight="1" x14ac:dyDescent="0.15"/>
    <row r="1835" ht="13.5" customHeight="1" x14ac:dyDescent="0.15"/>
    <row r="1837" ht="13.5" customHeight="1" x14ac:dyDescent="0.15"/>
    <row r="1839" ht="13.5" customHeight="1" x14ac:dyDescent="0.15"/>
    <row r="1841" ht="13.5" customHeight="1" x14ac:dyDescent="0.15"/>
    <row r="1843" ht="13.5" customHeight="1" x14ac:dyDescent="0.15"/>
    <row r="1845" ht="13.5" customHeight="1" x14ac:dyDescent="0.15"/>
    <row r="1847" ht="13.5" customHeight="1" x14ac:dyDescent="0.15"/>
    <row r="1849" ht="13.5" customHeight="1" x14ac:dyDescent="0.15"/>
    <row r="1851" ht="13.5" customHeight="1" x14ac:dyDescent="0.15"/>
    <row r="1853" ht="13.5" customHeight="1" x14ac:dyDescent="0.15"/>
    <row r="1855" ht="13.5" customHeight="1" x14ac:dyDescent="0.15"/>
    <row r="1857" ht="13.5" customHeight="1" x14ac:dyDescent="0.15"/>
    <row r="1859" ht="13.5" customHeight="1" x14ac:dyDescent="0.15"/>
    <row r="1861" ht="13.5" customHeight="1" x14ac:dyDescent="0.15"/>
    <row r="1863" ht="13.5" customHeight="1" x14ac:dyDescent="0.15"/>
    <row r="1865" ht="13.5" customHeight="1" x14ac:dyDescent="0.15"/>
    <row r="1867" ht="13.5" customHeight="1" x14ac:dyDescent="0.15"/>
    <row r="1869" ht="13.5" customHeight="1" x14ac:dyDescent="0.15"/>
    <row r="1871" ht="13.5" customHeight="1" x14ac:dyDescent="0.15"/>
    <row r="1873" ht="13.5" customHeight="1" x14ac:dyDescent="0.15"/>
    <row r="1875" ht="13.5" customHeight="1" x14ac:dyDescent="0.15"/>
    <row r="1877" ht="13.5" customHeight="1" x14ac:dyDescent="0.15"/>
    <row r="1879" ht="13.5" customHeight="1" x14ac:dyDescent="0.15"/>
    <row r="1881" ht="13.5" customHeight="1" x14ac:dyDescent="0.15"/>
    <row r="1883" ht="13.5" customHeight="1" x14ac:dyDescent="0.15"/>
    <row r="1885" ht="13.5" customHeight="1" x14ac:dyDescent="0.15"/>
    <row r="1887" ht="13.5" customHeight="1" x14ac:dyDescent="0.15"/>
    <row r="1889" ht="13.5" customHeight="1" x14ac:dyDescent="0.15"/>
    <row r="1891" ht="13.5" customHeight="1" x14ac:dyDescent="0.15"/>
    <row r="1893" ht="13.5" customHeight="1" x14ac:dyDescent="0.15"/>
    <row r="1895" ht="13.5" customHeight="1" x14ac:dyDescent="0.15"/>
    <row r="1897" ht="13.5" customHeight="1" x14ac:dyDescent="0.15"/>
    <row r="1899" ht="13.5" customHeight="1" x14ac:dyDescent="0.15"/>
    <row r="1901" ht="13.5" customHeight="1" x14ac:dyDescent="0.15"/>
    <row r="1903" ht="13.5" customHeight="1" x14ac:dyDescent="0.15"/>
    <row r="1905" ht="13.5" customHeight="1" x14ac:dyDescent="0.15"/>
    <row r="1907" ht="13.5" customHeight="1" x14ac:dyDescent="0.15"/>
    <row r="1909" ht="13.5" customHeight="1" x14ac:dyDescent="0.15"/>
    <row r="1911" ht="13.5" customHeight="1" x14ac:dyDescent="0.15"/>
    <row r="1913" ht="13.5" customHeight="1" x14ac:dyDescent="0.15"/>
    <row r="1915" ht="13.5" customHeight="1" x14ac:dyDescent="0.15"/>
    <row r="1917" ht="13.5" customHeight="1" x14ac:dyDescent="0.15"/>
    <row r="1919" ht="13.5" customHeight="1" x14ac:dyDescent="0.15"/>
    <row r="1921" ht="13.5" customHeight="1" x14ac:dyDescent="0.15"/>
    <row r="1923" ht="13.5" customHeight="1" x14ac:dyDescent="0.15"/>
    <row r="1925" ht="13.5" customHeight="1" x14ac:dyDescent="0.15"/>
    <row r="1927" ht="13.5" customHeight="1" x14ac:dyDescent="0.15"/>
    <row r="1929" ht="13.5" customHeight="1" x14ac:dyDescent="0.15"/>
    <row r="1931" ht="13.5" customHeight="1" x14ac:dyDescent="0.15"/>
    <row r="1933" ht="13.5" customHeight="1" x14ac:dyDescent="0.15"/>
    <row r="1935" ht="13.5" customHeight="1" x14ac:dyDescent="0.15"/>
    <row r="1937" ht="13.5" customHeight="1" x14ac:dyDescent="0.15"/>
    <row r="1939" ht="13.5" customHeight="1" x14ac:dyDescent="0.15"/>
    <row r="1941" ht="13.5" customHeight="1" x14ac:dyDescent="0.15"/>
    <row r="1943" ht="13.5" customHeight="1" x14ac:dyDescent="0.15"/>
    <row r="1945" ht="13.5" customHeight="1" x14ac:dyDescent="0.15"/>
    <row r="1947" ht="13.5" customHeight="1" x14ac:dyDescent="0.15"/>
    <row r="1949" ht="13.5" customHeight="1" x14ac:dyDescent="0.15"/>
    <row r="1951" ht="13.5" customHeight="1" x14ac:dyDescent="0.15"/>
    <row r="1953" ht="13.5" customHeight="1" x14ac:dyDescent="0.15"/>
    <row r="1955" ht="13.5" customHeight="1" x14ac:dyDescent="0.15"/>
    <row r="1957" ht="13.5" customHeight="1" x14ac:dyDescent="0.15"/>
    <row r="1959" ht="13.5" customHeight="1" x14ac:dyDescent="0.15"/>
    <row r="1961" ht="13.5" customHeight="1" x14ac:dyDescent="0.15"/>
    <row r="1963" ht="13.5" customHeight="1" x14ac:dyDescent="0.15"/>
    <row r="1965" ht="13.5" customHeight="1" x14ac:dyDescent="0.15"/>
    <row r="1967" ht="13.5" customHeight="1" x14ac:dyDescent="0.15"/>
    <row r="1969" ht="13.5" customHeight="1" x14ac:dyDescent="0.15"/>
    <row r="1971" ht="13.5" customHeight="1" x14ac:dyDescent="0.15"/>
    <row r="1973" ht="13.5" customHeight="1" x14ac:dyDescent="0.15"/>
    <row r="1975" ht="13.5" customHeight="1" x14ac:dyDescent="0.15"/>
    <row r="1977" ht="13.5" customHeight="1" x14ac:dyDescent="0.15"/>
    <row r="1979" ht="13.5" customHeight="1" x14ac:dyDescent="0.15"/>
    <row r="1981" ht="13.5" customHeight="1" x14ac:dyDescent="0.15"/>
    <row r="1983" ht="13.5" customHeight="1" x14ac:dyDescent="0.15"/>
    <row r="1985" ht="13.5" customHeight="1" x14ac:dyDescent="0.15"/>
    <row r="1987" ht="13.5" customHeight="1" x14ac:dyDescent="0.15"/>
    <row r="1989" ht="13.5" customHeight="1" x14ac:dyDescent="0.15"/>
    <row r="1991" ht="13.5" customHeight="1" x14ac:dyDescent="0.15"/>
    <row r="1993" ht="13.5" customHeight="1" x14ac:dyDescent="0.15"/>
    <row r="1995" ht="13.5" customHeight="1" x14ac:dyDescent="0.15"/>
    <row r="1997" ht="13.5" customHeight="1" x14ac:dyDescent="0.15"/>
    <row r="1999" ht="13.5" customHeight="1" x14ac:dyDescent="0.15"/>
    <row r="2001" ht="13.5" customHeight="1" x14ac:dyDescent="0.15"/>
    <row r="2003" ht="13.5" customHeight="1" x14ac:dyDescent="0.15"/>
    <row r="2005" ht="13.5" customHeight="1" x14ac:dyDescent="0.15"/>
    <row r="2007" ht="13.5" customHeight="1" x14ac:dyDescent="0.15"/>
    <row r="2009" ht="13.5" customHeight="1" x14ac:dyDescent="0.15"/>
    <row r="2011" ht="13.5" customHeight="1" x14ac:dyDescent="0.15"/>
    <row r="2013" ht="13.5" customHeight="1" x14ac:dyDescent="0.15"/>
    <row r="2015" ht="13.5" customHeight="1" x14ac:dyDescent="0.15"/>
    <row r="2017" ht="13.5" customHeight="1" x14ac:dyDescent="0.15"/>
    <row r="2019" ht="13.5" customHeight="1" x14ac:dyDescent="0.15"/>
    <row r="2021" ht="13.5" customHeight="1" x14ac:dyDescent="0.15"/>
    <row r="2023" ht="13.5" customHeight="1" x14ac:dyDescent="0.15"/>
    <row r="2025" ht="13.5" customHeight="1" x14ac:dyDescent="0.15"/>
    <row r="2027" ht="13.5" customHeight="1" x14ac:dyDescent="0.15"/>
    <row r="2029" ht="13.5" customHeight="1" x14ac:dyDescent="0.15"/>
    <row r="2031" ht="13.5" customHeight="1" x14ac:dyDescent="0.15"/>
    <row r="2033" ht="13.5" customHeight="1" x14ac:dyDescent="0.15"/>
    <row r="2035" ht="13.5" customHeight="1" x14ac:dyDescent="0.15"/>
    <row r="2037" ht="13.5" customHeight="1" x14ac:dyDescent="0.15"/>
    <row r="2039" ht="13.5" customHeight="1" x14ac:dyDescent="0.15"/>
    <row r="2041" ht="13.5" customHeight="1" x14ac:dyDescent="0.15"/>
    <row r="2043" ht="13.5" customHeight="1" x14ac:dyDescent="0.15"/>
    <row r="2045" ht="13.5" customHeight="1" x14ac:dyDescent="0.15"/>
    <row r="2047" ht="13.5" customHeight="1" x14ac:dyDescent="0.15"/>
    <row r="2049" ht="13.5" customHeight="1" x14ac:dyDescent="0.15"/>
    <row r="2051" ht="13.5" customHeight="1" x14ac:dyDescent="0.15"/>
    <row r="2053" ht="13.5" customHeight="1" x14ac:dyDescent="0.15"/>
    <row r="2055" ht="13.5" customHeight="1" x14ac:dyDescent="0.15"/>
    <row r="2057" ht="13.5" customHeight="1" x14ac:dyDescent="0.15"/>
    <row r="2059" ht="13.5" customHeight="1" x14ac:dyDescent="0.15"/>
    <row r="2061" ht="13.5" customHeight="1" x14ac:dyDescent="0.15"/>
    <row r="2063" ht="13.5" customHeight="1" x14ac:dyDescent="0.15"/>
    <row r="2065" ht="13.5" customHeight="1" x14ac:dyDescent="0.15"/>
    <row r="2067" ht="13.5" customHeight="1" x14ac:dyDescent="0.15"/>
    <row r="2069" ht="13.5" customHeight="1" x14ac:dyDescent="0.15"/>
    <row r="2071" ht="13.5" customHeight="1" x14ac:dyDescent="0.15"/>
    <row r="2073" ht="13.5" customHeight="1" x14ac:dyDescent="0.15"/>
    <row r="2075" ht="13.5" customHeight="1" x14ac:dyDescent="0.15"/>
    <row r="2077" ht="13.5" customHeight="1" x14ac:dyDescent="0.15"/>
    <row r="2079" ht="13.5" customHeight="1" x14ac:dyDescent="0.15"/>
    <row r="2081" ht="13.5" customHeight="1" x14ac:dyDescent="0.15"/>
    <row r="2083" ht="13.5" customHeight="1" x14ac:dyDescent="0.15"/>
    <row r="2085" ht="13.5" customHeight="1" x14ac:dyDescent="0.15"/>
    <row r="2087" ht="13.5" customHeight="1" x14ac:dyDescent="0.15"/>
    <row r="2089" ht="13.5" customHeight="1" x14ac:dyDescent="0.15"/>
    <row r="2091" ht="13.5" customHeight="1" x14ac:dyDescent="0.15"/>
    <row r="2093" ht="13.5" customHeight="1" x14ac:dyDescent="0.15"/>
    <row r="2095" ht="13.5" customHeight="1" x14ac:dyDescent="0.15"/>
    <row r="2097" ht="13.5" customHeight="1" x14ac:dyDescent="0.15"/>
    <row r="2099" ht="13.5" customHeight="1" x14ac:dyDescent="0.15"/>
    <row r="2101" ht="13.5" customHeight="1" x14ac:dyDescent="0.15"/>
    <row r="2103" ht="13.5" customHeight="1" x14ac:dyDescent="0.15"/>
    <row r="2105" ht="13.5" customHeight="1" x14ac:dyDescent="0.15"/>
    <row r="2107" ht="13.5" customHeight="1" x14ac:dyDescent="0.15"/>
    <row r="2109" ht="13.5" customHeight="1" x14ac:dyDescent="0.15"/>
    <row r="2111" ht="13.5" customHeight="1" x14ac:dyDescent="0.15"/>
    <row r="2113" ht="13.5" customHeight="1" x14ac:dyDescent="0.15"/>
    <row r="2115" ht="13.5" customHeight="1" x14ac:dyDescent="0.15"/>
    <row r="2117" ht="13.5" customHeight="1" x14ac:dyDescent="0.15"/>
    <row r="2119" ht="13.5" customHeight="1" x14ac:dyDescent="0.15"/>
    <row r="2121" ht="13.5" customHeight="1" x14ac:dyDescent="0.15"/>
    <row r="2123" ht="13.5" customHeight="1" x14ac:dyDescent="0.15"/>
    <row r="2125" ht="13.5" customHeight="1" x14ac:dyDescent="0.15"/>
    <row r="2127" ht="13.5" customHeight="1" x14ac:dyDescent="0.15"/>
    <row r="2129" ht="13.5" customHeight="1" x14ac:dyDescent="0.15"/>
    <row r="2131" ht="13.5" customHeight="1" x14ac:dyDescent="0.15"/>
    <row r="2133" ht="13.5" customHeight="1" x14ac:dyDescent="0.15"/>
    <row r="2135" ht="13.5" customHeight="1" x14ac:dyDescent="0.15"/>
    <row r="2137" ht="13.5" customHeight="1" x14ac:dyDescent="0.15"/>
    <row r="2139" ht="13.5" customHeight="1" x14ac:dyDescent="0.15"/>
    <row r="2141" ht="13.5" customHeight="1" x14ac:dyDescent="0.15"/>
    <row r="2143" ht="13.5" customHeight="1" x14ac:dyDescent="0.15"/>
    <row r="2145" ht="13.5" customHeight="1" x14ac:dyDescent="0.15"/>
    <row r="2147" ht="13.5" customHeight="1" x14ac:dyDescent="0.15"/>
    <row r="2149" ht="13.5" customHeight="1" x14ac:dyDescent="0.15"/>
    <row r="2151" ht="13.5" customHeight="1" x14ac:dyDescent="0.15"/>
    <row r="2153" ht="13.5" customHeight="1" x14ac:dyDescent="0.15"/>
    <row r="2155" ht="13.5" customHeight="1" x14ac:dyDescent="0.15"/>
    <row r="2157" ht="13.5" customHeight="1" x14ac:dyDescent="0.15"/>
    <row r="2159" ht="13.5" customHeight="1" x14ac:dyDescent="0.15"/>
    <row r="2161" ht="13.5" customHeight="1" x14ac:dyDescent="0.15"/>
    <row r="2163" ht="13.5" customHeight="1" x14ac:dyDescent="0.15"/>
    <row r="2165" ht="13.5" customHeight="1" x14ac:dyDescent="0.15"/>
    <row r="2167" ht="13.5" customHeight="1" x14ac:dyDescent="0.15"/>
    <row r="2169" ht="13.5" customHeight="1" x14ac:dyDescent="0.15"/>
    <row r="2171" ht="13.5" customHeight="1" x14ac:dyDescent="0.15"/>
    <row r="2173" ht="13.5" customHeight="1" x14ac:dyDescent="0.15"/>
    <row r="2175" ht="13.5" customHeight="1" x14ac:dyDescent="0.15"/>
    <row r="2177" ht="13.5" customHeight="1" x14ac:dyDescent="0.15"/>
    <row r="2179" ht="13.5" customHeight="1" x14ac:dyDescent="0.15"/>
    <row r="2181" ht="13.5" customHeight="1" x14ac:dyDescent="0.15"/>
    <row r="2183" ht="13.5" customHeight="1" x14ac:dyDescent="0.15"/>
    <row r="2185" ht="13.5" customHeight="1" x14ac:dyDescent="0.15"/>
    <row r="2187" ht="13.5" customHeight="1" x14ac:dyDescent="0.15"/>
    <row r="2189" ht="13.5" customHeight="1" x14ac:dyDescent="0.15"/>
    <row r="2191" ht="13.5" customHeight="1" x14ac:dyDescent="0.15"/>
    <row r="2193" ht="13.5" customHeight="1" x14ac:dyDescent="0.15"/>
    <row r="2195" ht="13.5" customHeight="1" x14ac:dyDescent="0.15"/>
    <row r="2197" ht="13.5" customHeight="1" x14ac:dyDescent="0.15"/>
    <row r="2199" ht="13.5" customHeight="1" x14ac:dyDescent="0.15"/>
    <row r="2201" ht="13.5" customHeight="1" x14ac:dyDescent="0.15"/>
    <row r="2203" ht="13.5" customHeight="1" x14ac:dyDescent="0.15"/>
    <row r="2205" ht="13.5" customHeight="1" x14ac:dyDescent="0.15"/>
    <row r="2207" ht="13.5" customHeight="1" x14ac:dyDescent="0.15"/>
    <row r="2209" ht="13.5" customHeight="1" x14ac:dyDescent="0.15"/>
    <row r="2211" ht="13.5" customHeight="1" x14ac:dyDescent="0.15"/>
    <row r="2213" ht="13.5" customHeight="1" x14ac:dyDescent="0.15"/>
    <row r="2215" ht="13.5" customHeight="1" x14ac:dyDescent="0.15"/>
    <row r="2217" ht="13.5" customHeight="1" x14ac:dyDescent="0.15"/>
    <row r="2219" ht="13.5" customHeight="1" x14ac:dyDescent="0.15"/>
    <row r="2221" ht="13.5" customHeight="1" x14ac:dyDescent="0.15"/>
    <row r="2223" ht="13.5" customHeight="1" x14ac:dyDescent="0.15"/>
    <row r="2225" ht="13.5" customHeight="1" x14ac:dyDescent="0.15"/>
    <row r="2227" ht="13.5" customHeight="1" x14ac:dyDescent="0.15"/>
    <row r="2229" ht="13.5" customHeight="1" x14ac:dyDescent="0.15"/>
    <row r="2231" ht="13.5" customHeight="1" x14ac:dyDescent="0.15"/>
    <row r="2233" ht="13.5" customHeight="1" x14ac:dyDescent="0.15"/>
    <row r="2235" ht="13.5" customHeight="1" x14ac:dyDescent="0.15"/>
    <row r="2237" ht="13.5" customHeight="1" x14ac:dyDescent="0.15"/>
    <row r="2239" ht="13.5" customHeight="1" x14ac:dyDescent="0.15"/>
    <row r="2241" ht="13.5" customHeight="1" x14ac:dyDescent="0.15"/>
    <row r="2243" ht="13.5" customHeight="1" x14ac:dyDescent="0.15"/>
    <row r="2245" ht="13.5" customHeight="1" x14ac:dyDescent="0.15"/>
    <row r="2247" ht="13.5" customHeight="1" x14ac:dyDescent="0.15"/>
    <row r="2249" ht="13.5" customHeight="1" x14ac:dyDescent="0.15"/>
    <row r="2251" ht="13.5" customHeight="1" x14ac:dyDescent="0.15"/>
    <row r="2253" ht="13.5" customHeight="1" x14ac:dyDescent="0.15"/>
    <row r="2255" ht="13.5" customHeight="1" x14ac:dyDescent="0.15"/>
    <row r="2257" ht="13.5" customHeight="1" x14ac:dyDescent="0.15"/>
    <row r="2259" ht="13.5" customHeight="1" x14ac:dyDescent="0.15"/>
    <row r="2261" ht="13.5" customHeight="1" x14ac:dyDescent="0.15"/>
    <row r="2263" ht="13.5" customHeight="1" x14ac:dyDescent="0.15"/>
    <row r="2265" ht="13.5" customHeight="1" x14ac:dyDescent="0.15"/>
    <row r="2267" ht="13.5" customHeight="1" x14ac:dyDescent="0.15"/>
    <row r="2269" ht="13.5" customHeight="1" x14ac:dyDescent="0.15"/>
    <row r="2271" ht="13.5" customHeight="1" x14ac:dyDescent="0.15"/>
    <row r="2273" ht="13.5" customHeight="1" x14ac:dyDescent="0.15"/>
    <row r="2275" ht="13.5" customHeight="1" x14ac:dyDescent="0.15"/>
    <row r="2277" ht="13.5" customHeight="1" x14ac:dyDescent="0.15"/>
    <row r="2279" ht="13.5" customHeight="1" x14ac:dyDescent="0.15"/>
    <row r="2281" ht="13.5" customHeight="1" x14ac:dyDescent="0.15"/>
    <row r="2283" ht="13.5" customHeight="1" x14ac:dyDescent="0.15"/>
    <row r="2285" ht="13.5" customHeight="1" x14ac:dyDescent="0.15"/>
    <row r="2287" ht="13.5" customHeight="1" x14ac:dyDescent="0.15"/>
    <row r="2289" ht="13.5" customHeight="1" x14ac:dyDescent="0.15"/>
    <row r="2291" ht="13.5" customHeight="1" x14ac:dyDescent="0.15"/>
    <row r="2293" ht="13.5" customHeight="1" x14ac:dyDescent="0.15"/>
    <row r="2295" ht="13.5" customHeight="1" x14ac:dyDescent="0.15"/>
    <row r="2297" ht="13.5" customHeight="1" x14ac:dyDescent="0.15"/>
    <row r="2299" ht="13.5" customHeight="1" x14ac:dyDescent="0.15"/>
    <row r="2301" ht="13.5" customHeight="1" x14ac:dyDescent="0.15"/>
    <row r="2303" ht="13.5" customHeight="1" x14ac:dyDescent="0.15"/>
    <row r="2305" ht="13.5" customHeight="1" x14ac:dyDescent="0.15"/>
    <row r="2307" ht="13.5" customHeight="1" x14ac:dyDescent="0.15"/>
    <row r="2309" ht="13.5" customHeight="1" x14ac:dyDescent="0.15"/>
    <row r="2311" ht="13.5" customHeight="1" x14ac:dyDescent="0.15"/>
    <row r="2313" ht="13.5" customHeight="1" x14ac:dyDescent="0.15"/>
    <row r="2315" ht="13.5" customHeight="1" x14ac:dyDescent="0.15"/>
    <row r="2317" ht="13.5" customHeight="1" x14ac:dyDescent="0.15"/>
    <row r="2319" ht="13.5" customHeight="1" x14ac:dyDescent="0.15"/>
    <row r="2321" ht="13.5" customHeight="1" x14ac:dyDescent="0.15"/>
    <row r="2323" ht="13.5" customHeight="1" x14ac:dyDescent="0.15"/>
    <row r="2325" ht="13.5" customHeight="1" x14ac:dyDescent="0.15"/>
    <row r="2327" ht="13.5" customHeight="1" x14ac:dyDescent="0.15"/>
    <row r="2329" ht="13.5" customHeight="1" x14ac:dyDescent="0.15"/>
    <row r="2331" ht="13.5" customHeight="1" x14ac:dyDescent="0.15"/>
    <row r="2333" ht="13.5" customHeight="1" x14ac:dyDescent="0.15"/>
    <row r="2335" ht="13.5" customHeight="1" x14ac:dyDescent="0.15"/>
    <row r="2337" ht="13.5" customHeight="1" x14ac:dyDescent="0.15"/>
    <row r="2339" ht="13.5" customHeight="1" x14ac:dyDescent="0.15"/>
    <row r="2341" ht="13.5" customHeight="1" x14ac:dyDescent="0.15"/>
    <row r="2343" ht="13.5" customHeight="1" x14ac:dyDescent="0.15"/>
    <row r="2345" ht="13.5" customHeight="1" x14ac:dyDescent="0.15"/>
    <row r="2347" ht="13.5" customHeight="1" x14ac:dyDescent="0.15"/>
    <row r="2349" ht="13.5" customHeight="1" x14ac:dyDescent="0.15"/>
    <row r="2351" ht="13.5" customHeight="1" x14ac:dyDescent="0.15"/>
    <row r="2353" ht="13.5" customHeight="1" x14ac:dyDescent="0.15"/>
    <row r="2355" ht="13.5" customHeight="1" x14ac:dyDescent="0.15"/>
    <row r="2357" ht="13.5" customHeight="1" x14ac:dyDescent="0.15"/>
    <row r="2359" ht="13.5" customHeight="1" x14ac:dyDescent="0.15"/>
    <row r="2361" ht="13.5" customHeight="1" x14ac:dyDescent="0.15"/>
    <row r="2363" ht="13.5" customHeight="1" x14ac:dyDescent="0.15"/>
    <row r="2365" ht="13.5" customHeight="1" x14ac:dyDescent="0.15"/>
    <row r="2367" ht="13.5" customHeight="1" x14ac:dyDescent="0.15"/>
    <row r="2369" ht="13.5" customHeight="1" x14ac:dyDescent="0.15"/>
    <row r="2371" ht="13.5" customHeight="1" x14ac:dyDescent="0.15"/>
    <row r="2373" ht="13.5" customHeight="1" x14ac:dyDescent="0.15"/>
    <row r="2375" ht="13.5" customHeight="1" x14ac:dyDescent="0.15"/>
    <row r="2377" ht="13.5" customHeight="1" x14ac:dyDescent="0.15"/>
    <row r="2379" ht="13.5" customHeight="1" x14ac:dyDescent="0.15"/>
    <row r="2381" ht="13.5" customHeight="1" x14ac:dyDescent="0.15"/>
    <row r="2383" ht="13.5" customHeight="1" x14ac:dyDescent="0.15"/>
    <row r="2385" ht="13.5" customHeight="1" x14ac:dyDescent="0.15"/>
    <row r="2387" ht="13.5" customHeight="1" x14ac:dyDescent="0.15"/>
    <row r="2389" ht="13.5" customHeight="1" x14ac:dyDescent="0.15"/>
    <row r="2391" ht="13.5" customHeight="1" x14ac:dyDescent="0.15"/>
    <row r="2393" ht="13.5" customHeight="1" x14ac:dyDescent="0.15"/>
    <row r="2395" ht="13.5" customHeight="1" x14ac:dyDescent="0.15"/>
    <row r="2397" ht="13.5" customHeight="1" x14ac:dyDescent="0.15"/>
    <row r="2399" ht="13.5" customHeight="1" x14ac:dyDescent="0.15"/>
    <row r="2401" ht="13.5" customHeight="1" x14ac:dyDescent="0.15"/>
    <row r="2403" ht="13.5" customHeight="1" x14ac:dyDescent="0.15"/>
    <row r="2405" ht="13.5" customHeight="1" x14ac:dyDescent="0.15"/>
    <row r="2407" ht="13.5" customHeight="1" x14ac:dyDescent="0.15"/>
    <row r="2409" ht="13.5" customHeight="1" x14ac:dyDescent="0.15"/>
    <row r="2411" ht="13.5" customHeight="1" x14ac:dyDescent="0.15"/>
    <row r="2413" ht="13.5" customHeight="1" x14ac:dyDescent="0.15"/>
    <row r="2415" ht="13.5" customHeight="1" x14ac:dyDescent="0.15"/>
    <row r="2417" ht="13.5" customHeight="1" x14ac:dyDescent="0.15"/>
    <row r="2419" ht="13.5" customHeight="1" x14ac:dyDescent="0.15"/>
    <row r="2421" ht="13.5" customHeight="1" x14ac:dyDescent="0.15"/>
    <row r="2423" ht="13.5" customHeight="1" x14ac:dyDescent="0.15"/>
    <row r="2425" ht="13.5" customHeight="1" x14ac:dyDescent="0.15"/>
    <row r="2427" ht="13.5" customHeight="1" x14ac:dyDescent="0.15"/>
    <row r="2429" ht="13.5" customHeight="1" x14ac:dyDescent="0.15"/>
    <row r="2431" ht="13.5" customHeight="1" x14ac:dyDescent="0.15"/>
    <row r="2433" ht="13.5" customHeight="1" x14ac:dyDescent="0.15"/>
    <row r="2435" ht="13.5" customHeight="1" x14ac:dyDescent="0.15"/>
    <row r="2437" ht="13.5" customHeight="1" x14ac:dyDescent="0.15"/>
    <row r="2439" ht="13.5" customHeight="1" x14ac:dyDescent="0.15"/>
    <row r="2441" ht="13.5" customHeight="1" x14ac:dyDescent="0.15"/>
    <row r="2443" ht="13.5" customHeight="1" x14ac:dyDescent="0.15"/>
    <row r="2445" ht="13.5" customHeight="1" x14ac:dyDescent="0.15"/>
    <row r="2447" ht="13.5" customHeight="1" x14ac:dyDescent="0.15"/>
    <row r="2449" ht="13.5" customHeight="1" x14ac:dyDescent="0.15"/>
    <row r="2451" ht="13.5" customHeight="1" x14ac:dyDescent="0.15"/>
    <row r="2453" ht="13.5" customHeight="1" x14ac:dyDescent="0.15"/>
    <row r="2455" ht="13.5" customHeight="1" x14ac:dyDescent="0.15"/>
    <row r="2457" ht="13.5" customHeight="1" x14ac:dyDescent="0.15"/>
    <row r="2459" ht="13.5" customHeight="1" x14ac:dyDescent="0.15"/>
    <row r="2461" ht="13.5" customHeight="1" x14ac:dyDescent="0.15"/>
    <row r="2463" ht="13.5" customHeight="1" x14ac:dyDescent="0.15"/>
    <row r="2465" ht="13.5" customHeight="1" x14ac:dyDescent="0.15"/>
    <row r="2467" ht="13.5" customHeight="1" x14ac:dyDescent="0.15"/>
    <row r="2469" ht="13.5" customHeight="1" x14ac:dyDescent="0.15"/>
    <row r="2471" ht="13.5" customHeight="1" x14ac:dyDescent="0.15"/>
    <row r="2473" ht="13.5" customHeight="1" x14ac:dyDescent="0.15"/>
    <row r="2475" ht="13.5" customHeight="1" x14ac:dyDescent="0.15"/>
    <row r="2477" ht="13.5" customHeight="1" x14ac:dyDescent="0.15"/>
    <row r="2479" ht="13.5" customHeight="1" x14ac:dyDescent="0.15"/>
    <row r="2481" ht="13.5" customHeight="1" x14ac:dyDescent="0.15"/>
    <row r="2483" ht="13.5" customHeight="1" x14ac:dyDescent="0.15"/>
    <row r="2485" ht="13.5" customHeight="1" x14ac:dyDescent="0.15"/>
    <row r="2487" ht="13.5" customHeight="1" x14ac:dyDescent="0.15"/>
    <row r="2489" ht="13.5" customHeight="1" x14ac:dyDescent="0.15"/>
    <row r="2491" ht="13.5" customHeight="1" x14ac:dyDescent="0.15"/>
    <row r="2493" ht="13.5" customHeight="1" x14ac:dyDescent="0.15"/>
    <row r="2495" ht="13.5" customHeight="1" x14ac:dyDescent="0.15"/>
    <row r="2497" ht="13.5" customHeight="1" x14ac:dyDescent="0.15"/>
    <row r="2499" ht="13.5" customHeight="1" x14ac:dyDescent="0.15"/>
    <row r="2501" ht="13.5" customHeight="1" x14ac:dyDescent="0.15"/>
    <row r="2503" ht="13.5" customHeight="1" x14ac:dyDescent="0.15"/>
    <row r="2505" ht="13.5" customHeight="1" x14ac:dyDescent="0.15"/>
    <row r="2507" ht="13.5" customHeight="1" x14ac:dyDescent="0.15"/>
    <row r="2509" ht="13.5" customHeight="1" x14ac:dyDescent="0.15"/>
    <row r="2511" ht="13.5" customHeight="1" x14ac:dyDescent="0.15"/>
    <row r="2513" ht="13.5" customHeight="1" x14ac:dyDescent="0.15"/>
    <row r="2515" ht="13.5" customHeight="1" x14ac:dyDescent="0.15"/>
    <row r="2517" ht="13.5" customHeight="1" x14ac:dyDescent="0.15"/>
    <row r="2519" ht="13.5" customHeight="1" x14ac:dyDescent="0.15"/>
    <row r="2521" ht="13.5" customHeight="1" x14ac:dyDescent="0.15"/>
    <row r="2523" ht="13.5" customHeight="1" x14ac:dyDescent="0.15"/>
    <row r="2525" ht="13.5" customHeight="1" x14ac:dyDescent="0.15"/>
    <row r="2527" ht="13.5" customHeight="1" x14ac:dyDescent="0.15"/>
    <row r="2529" ht="13.5" customHeight="1" x14ac:dyDescent="0.15"/>
    <row r="2531" ht="13.5" customHeight="1" x14ac:dyDescent="0.15"/>
    <row r="2533" ht="13.5" customHeight="1" x14ac:dyDescent="0.15"/>
    <row r="2535" ht="13.5" customHeight="1" x14ac:dyDescent="0.15"/>
    <row r="2537" ht="13.5" customHeight="1" x14ac:dyDescent="0.15"/>
    <row r="2539" ht="13.5" customHeight="1" x14ac:dyDescent="0.15"/>
    <row r="2541" ht="13.5" customHeight="1" x14ac:dyDescent="0.15"/>
    <row r="2543" ht="13.5" customHeight="1" x14ac:dyDescent="0.15"/>
    <row r="2545" ht="13.5" customHeight="1" x14ac:dyDescent="0.15"/>
    <row r="2547" ht="13.5" customHeight="1" x14ac:dyDescent="0.15"/>
    <row r="2549" ht="13.5" customHeight="1" x14ac:dyDescent="0.15"/>
    <row r="2551" ht="13.5" customHeight="1" x14ac:dyDescent="0.15"/>
    <row r="2553" ht="13.5" customHeight="1" x14ac:dyDescent="0.15"/>
    <row r="2555" ht="13.5" customHeight="1" x14ac:dyDescent="0.15"/>
    <row r="2557" ht="13.5" customHeight="1" x14ac:dyDescent="0.15"/>
    <row r="2559" ht="13.5" customHeight="1" x14ac:dyDescent="0.15"/>
    <row r="2561" ht="13.5" customHeight="1" x14ac:dyDescent="0.15"/>
    <row r="2563" ht="13.5" customHeight="1" x14ac:dyDescent="0.15"/>
    <row r="2565" ht="13.5" customHeight="1" x14ac:dyDescent="0.15"/>
    <row r="2567" ht="13.5" customHeight="1" x14ac:dyDescent="0.15"/>
    <row r="2569" ht="13.5" customHeight="1" x14ac:dyDescent="0.15"/>
    <row r="2571" ht="13.5" customHeight="1" x14ac:dyDescent="0.15"/>
    <row r="2573" ht="13.5" customHeight="1" x14ac:dyDescent="0.15"/>
    <row r="2575" ht="13.5" customHeight="1" x14ac:dyDescent="0.15"/>
    <row r="2577" ht="13.5" customHeight="1" x14ac:dyDescent="0.15"/>
    <row r="2579" ht="13.5" customHeight="1" x14ac:dyDescent="0.15"/>
    <row r="2581" ht="13.5" customHeight="1" x14ac:dyDescent="0.15"/>
    <row r="2583" ht="13.5" customHeight="1" x14ac:dyDescent="0.15"/>
    <row r="2585" ht="13.5" customHeight="1" x14ac:dyDescent="0.15"/>
    <row r="2587" ht="13.5" customHeight="1" x14ac:dyDescent="0.15"/>
    <row r="2589" ht="13.5" customHeight="1" x14ac:dyDescent="0.15"/>
    <row r="2591" ht="13.5" customHeight="1" x14ac:dyDescent="0.15"/>
    <row r="2593" ht="13.5" customHeight="1" x14ac:dyDescent="0.15"/>
    <row r="2595" ht="13.5" customHeight="1" x14ac:dyDescent="0.15"/>
    <row r="2597" ht="13.5" customHeight="1" x14ac:dyDescent="0.15"/>
    <row r="2599" ht="13.5" customHeight="1" x14ac:dyDescent="0.15"/>
    <row r="2601" ht="13.5" customHeight="1" x14ac:dyDescent="0.15"/>
    <row r="2603" ht="13.5" customHeight="1" x14ac:dyDescent="0.15"/>
    <row r="2605" ht="13.5" customHeight="1" x14ac:dyDescent="0.15"/>
    <row r="2607" ht="13.5" customHeight="1" x14ac:dyDescent="0.15"/>
    <row r="2609" ht="13.5" customHeight="1" x14ac:dyDescent="0.15"/>
    <row r="2611" ht="13.5" customHeight="1" x14ac:dyDescent="0.15"/>
    <row r="2613" ht="13.5" customHeight="1" x14ac:dyDescent="0.15"/>
    <row r="2615" ht="13.5" customHeight="1" x14ac:dyDescent="0.15"/>
    <row r="2617" ht="13.5" customHeight="1" x14ac:dyDescent="0.15"/>
    <row r="2619" ht="13.5" customHeight="1" x14ac:dyDescent="0.15"/>
    <row r="2621" ht="13.5" customHeight="1" x14ac:dyDescent="0.15"/>
    <row r="2623" ht="13.5" customHeight="1" x14ac:dyDescent="0.15"/>
    <row r="2625" ht="13.5" customHeight="1" x14ac:dyDescent="0.15"/>
    <row r="2627" ht="13.5" customHeight="1" x14ac:dyDescent="0.15"/>
    <row r="2629" ht="13.5" customHeight="1" x14ac:dyDescent="0.15"/>
    <row r="2631" ht="13.5" customHeight="1" x14ac:dyDescent="0.15"/>
    <row r="2633" ht="13.5" customHeight="1" x14ac:dyDescent="0.15"/>
    <row r="2635" ht="13.5" customHeight="1" x14ac:dyDescent="0.15"/>
    <row r="2637" ht="13.5" customHeight="1" x14ac:dyDescent="0.15"/>
    <row r="2639" ht="13.5" customHeight="1" x14ac:dyDescent="0.15"/>
    <row r="2641" ht="13.5" customHeight="1" x14ac:dyDescent="0.15"/>
    <row r="2643" ht="13.5" customHeight="1" x14ac:dyDescent="0.15"/>
    <row r="2645" ht="13.5" customHeight="1" x14ac:dyDescent="0.15"/>
    <row r="2647" ht="13.5" customHeight="1" x14ac:dyDescent="0.15"/>
    <row r="2649" ht="13.5" customHeight="1" x14ac:dyDescent="0.15"/>
    <row r="2651" ht="13.5" customHeight="1" x14ac:dyDescent="0.15"/>
    <row r="2653" ht="13.5" customHeight="1" x14ac:dyDescent="0.15"/>
    <row r="2655" ht="13.5" customHeight="1" x14ac:dyDescent="0.15"/>
    <row r="2657" ht="13.5" customHeight="1" x14ac:dyDescent="0.15"/>
    <row r="2659" ht="13.5" customHeight="1" x14ac:dyDescent="0.15"/>
    <row r="2661" ht="13.5" customHeight="1" x14ac:dyDescent="0.15"/>
    <row r="2663" ht="13.5" customHeight="1" x14ac:dyDescent="0.15"/>
    <row r="2665" ht="13.5" customHeight="1" x14ac:dyDescent="0.15"/>
    <row r="2667" ht="13.5" customHeight="1" x14ac:dyDescent="0.15"/>
    <row r="2669" ht="13.5" customHeight="1" x14ac:dyDescent="0.15"/>
    <row r="2671" ht="13.5" customHeight="1" x14ac:dyDescent="0.15"/>
    <row r="2673" ht="13.5" customHeight="1" x14ac:dyDescent="0.15"/>
    <row r="2675" ht="13.5" customHeight="1" x14ac:dyDescent="0.15"/>
    <row r="2677" ht="13.5" customHeight="1" x14ac:dyDescent="0.15"/>
    <row r="2679" ht="13.5" customHeight="1" x14ac:dyDescent="0.15"/>
    <row r="2681" ht="13.5" customHeight="1" x14ac:dyDescent="0.15"/>
    <row r="2683" ht="13.5" customHeight="1" x14ac:dyDescent="0.15"/>
    <row r="2685" ht="13.5" customHeight="1" x14ac:dyDescent="0.15"/>
    <row r="2687" ht="13.5" customHeight="1" x14ac:dyDescent="0.15"/>
    <row r="2689" ht="13.5" customHeight="1" x14ac:dyDescent="0.15"/>
    <row r="2691" ht="13.5" customHeight="1" x14ac:dyDescent="0.15"/>
    <row r="2693" ht="13.5" customHeight="1" x14ac:dyDescent="0.15"/>
    <row r="2695" ht="13.5" customHeight="1" x14ac:dyDescent="0.15"/>
    <row r="2697" ht="13.5" customHeight="1" x14ac:dyDescent="0.15"/>
    <row r="2699" ht="13.5" customHeight="1" x14ac:dyDescent="0.15"/>
    <row r="2701" ht="13.5" customHeight="1" x14ac:dyDescent="0.15"/>
    <row r="2703" ht="13.5" customHeight="1" x14ac:dyDescent="0.15"/>
    <row r="2705" ht="13.5" customHeight="1" x14ac:dyDescent="0.15"/>
    <row r="2707" ht="13.5" customHeight="1" x14ac:dyDescent="0.15"/>
    <row r="2709" ht="13.5" customHeight="1" x14ac:dyDescent="0.15"/>
    <row r="2711" ht="13.5" customHeight="1" x14ac:dyDescent="0.15"/>
    <row r="2713" ht="13.5" customHeight="1" x14ac:dyDescent="0.15"/>
    <row r="2715" ht="13.5" customHeight="1" x14ac:dyDescent="0.15"/>
    <row r="2717" ht="13.5" customHeight="1" x14ac:dyDescent="0.15"/>
    <row r="2719" ht="13.5" customHeight="1" x14ac:dyDescent="0.15"/>
    <row r="2721" ht="13.5" customHeight="1" x14ac:dyDescent="0.15"/>
    <row r="2723" ht="13.5" customHeight="1" x14ac:dyDescent="0.15"/>
    <row r="2725" ht="13.5" customHeight="1" x14ac:dyDescent="0.15"/>
    <row r="2727" ht="13.5" customHeight="1" x14ac:dyDescent="0.15"/>
    <row r="2729" ht="13.5" customHeight="1" x14ac:dyDescent="0.15"/>
    <row r="2731" ht="13.5" customHeight="1" x14ac:dyDescent="0.15"/>
    <row r="2733" ht="13.5" customHeight="1" x14ac:dyDescent="0.15"/>
    <row r="2735" ht="13.5" customHeight="1" x14ac:dyDescent="0.15"/>
    <row r="2737" ht="13.5" customHeight="1" x14ac:dyDescent="0.15"/>
    <row r="2739" ht="13.5" customHeight="1" x14ac:dyDescent="0.15"/>
    <row r="2741" ht="13.5" customHeight="1" x14ac:dyDescent="0.15"/>
    <row r="2743" ht="13.5" customHeight="1" x14ac:dyDescent="0.15"/>
    <row r="2745" ht="13.5" customHeight="1" x14ac:dyDescent="0.15"/>
    <row r="2747" ht="13.5" customHeight="1" x14ac:dyDescent="0.15"/>
    <row r="2749" ht="13.5" customHeight="1" x14ac:dyDescent="0.15"/>
    <row r="2751" ht="13.5" customHeight="1" x14ac:dyDescent="0.15"/>
    <row r="2753" ht="13.5" customHeight="1" x14ac:dyDescent="0.15"/>
    <row r="2755" ht="13.5" customHeight="1" x14ac:dyDescent="0.15"/>
    <row r="2757" ht="13.5" customHeight="1" x14ac:dyDescent="0.15"/>
    <row r="2759" ht="13.5" customHeight="1" x14ac:dyDescent="0.15"/>
    <row r="2761" ht="13.5" customHeight="1" x14ac:dyDescent="0.15"/>
    <row r="2763" ht="13.5" customHeight="1" x14ac:dyDescent="0.15"/>
    <row r="2765" ht="13.5" customHeight="1" x14ac:dyDescent="0.15"/>
    <row r="2767" ht="13.5" customHeight="1" x14ac:dyDescent="0.15"/>
    <row r="2769" ht="13.5" customHeight="1" x14ac:dyDescent="0.15"/>
    <row r="2771" ht="13.5" customHeight="1" x14ac:dyDescent="0.15"/>
    <row r="2773" ht="13.5" customHeight="1" x14ac:dyDescent="0.15"/>
    <row r="2775" ht="13.5" customHeight="1" x14ac:dyDescent="0.15"/>
    <row r="2777" ht="13.5" customHeight="1" x14ac:dyDescent="0.15"/>
    <row r="2779" ht="13.5" customHeight="1" x14ac:dyDescent="0.15"/>
    <row r="2781" ht="13.5" customHeight="1" x14ac:dyDescent="0.15"/>
    <row r="2783" ht="13.5" customHeight="1" x14ac:dyDescent="0.15"/>
    <row r="2785" ht="13.5" customHeight="1" x14ac:dyDescent="0.15"/>
    <row r="2787" ht="13.5" customHeight="1" x14ac:dyDescent="0.15"/>
    <row r="2789" ht="13.5" customHeight="1" x14ac:dyDescent="0.15"/>
    <row r="2791" ht="13.5" customHeight="1" x14ac:dyDescent="0.15"/>
    <row r="2793" ht="13.5" customHeight="1" x14ac:dyDescent="0.15"/>
    <row r="2795" ht="13.5" customHeight="1" x14ac:dyDescent="0.15"/>
    <row r="2797" ht="13.5" customHeight="1" x14ac:dyDescent="0.15"/>
    <row r="2799" ht="13.5" customHeight="1" x14ac:dyDescent="0.15"/>
    <row r="2801" ht="13.5" customHeight="1" x14ac:dyDescent="0.15"/>
    <row r="2803" ht="13.5" customHeight="1" x14ac:dyDescent="0.15"/>
    <row r="2805" ht="13.5" customHeight="1" x14ac:dyDescent="0.15"/>
    <row r="2807" ht="13.5" customHeight="1" x14ac:dyDescent="0.15"/>
    <row r="2809" ht="13.5" customHeight="1" x14ac:dyDescent="0.15"/>
    <row r="2811" ht="13.5" customHeight="1" x14ac:dyDescent="0.15"/>
    <row r="2813" ht="13.5" customHeight="1" x14ac:dyDescent="0.15"/>
    <row r="2815" ht="13.5" customHeight="1" x14ac:dyDescent="0.15"/>
    <row r="2817" ht="13.5" customHeight="1" x14ac:dyDescent="0.15"/>
    <row r="2819" ht="13.5" customHeight="1" x14ac:dyDescent="0.15"/>
    <row r="2821" ht="13.5" customHeight="1" x14ac:dyDescent="0.15"/>
    <row r="2823" ht="13.5" customHeight="1" x14ac:dyDescent="0.15"/>
    <row r="2825" ht="13.5" customHeight="1" x14ac:dyDescent="0.15"/>
    <row r="2827" ht="13.5" customHeight="1" x14ac:dyDescent="0.15"/>
    <row r="2829" ht="13.5" customHeight="1" x14ac:dyDescent="0.15"/>
    <row r="2831" ht="13.5" customHeight="1" x14ac:dyDescent="0.15"/>
    <row r="2833" ht="13.5" customHeight="1" x14ac:dyDescent="0.15"/>
    <row r="2835" ht="13.5" customHeight="1" x14ac:dyDescent="0.15"/>
    <row r="2837" ht="13.5" customHeight="1" x14ac:dyDescent="0.15"/>
    <row r="2839" ht="13.5" customHeight="1" x14ac:dyDescent="0.15"/>
    <row r="2841" ht="13.5" customHeight="1" x14ac:dyDescent="0.15"/>
    <row r="2843" ht="13.5" customHeight="1" x14ac:dyDescent="0.15"/>
    <row r="2845" ht="13.5" customHeight="1" x14ac:dyDescent="0.15"/>
    <row r="2847" ht="13.5" customHeight="1" x14ac:dyDescent="0.15"/>
    <row r="2849" ht="13.5" customHeight="1" x14ac:dyDescent="0.15"/>
    <row r="2851" ht="13.5" customHeight="1" x14ac:dyDescent="0.15"/>
    <row r="2853" ht="13.5" customHeight="1" x14ac:dyDescent="0.15"/>
    <row r="2855" ht="13.5" customHeight="1" x14ac:dyDescent="0.15"/>
    <row r="2857" ht="13.5" customHeight="1" x14ac:dyDescent="0.15"/>
    <row r="2859" ht="13.5" customHeight="1" x14ac:dyDescent="0.15"/>
    <row r="2861" ht="13.5" customHeight="1" x14ac:dyDescent="0.15"/>
    <row r="2863" ht="13.5" customHeight="1" x14ac:dyDescent="0.15"/>
    <row r="2865" ht="13.5" customHeight="1" x14ac:dyDescent="0.15"/>
    <row r="2867" ht="13.5" customHeight="1" x14ac:dyDescent="0.15"/>
    <row r="2869" ht="13.5" customHeight="1" x14ac:dyDescent="0.15"/>
    <row r="2871" ht="13.5" customHeight="1" x14ac:dyDescent="0.15"/>
    <row r="2873" ht="13.5" customHeight="1" x14ac:dyDescent="0.15"/>
    <row r="2875" ht="13.5" customHeight="1" x14ac:dyDescent="0.15"/>
    <row r="2877" ht="13.5" customHeight="1" x14ac:dyDescent="0.15"/>
    <row r="2879" ht="13.5" customHeight="1" x14ac:dyDescent="0.15"/>
    <row r="2881" ht="13.5" customHeight="1" x14ac:dyDescent="0.15"/>
    <row r="2883" ht="13.5" customHeight="1" x14ac:dyDescent="0.15"/>
    <row r="2885" ht="13.5" customHeight="1" x14ac:dyDescent="0.15"/>
    <row r="2887" ht="13.5" customHeight="1" x14ac:dyDescent="0.15"/>
    <row r="2889" ht="13.5" customHeight="1" x14ac:dyDescent="0.15"/>
    <row r="2891" ht="13.5" customHeight="1" x14ac:dyDescent="0.15"/>
    <row r="2893" ht="13.5" customHeight="1" x14ac:dyDescent="0.15"/>
    <row r="2895" ht="13.5" customHeight="1" x14ac:dyDescent="0.15"/>
    <row r="2897" ht="13.5" customHeight="1" x14ac:dyDescent="0.15"/>
    <row r="2899" ht="13.5" customHeight="1" x14ac:dyDescent="0.15"/>
    <row r="2901" ht="13.5" customHeight="1" x14ac:dyDescent="0.15"/>
    <row r="2903" ht="13.5" customHeight="1" x14ac:dyDescent="0.15"/>
    <row r="2905" ht="13.5" customHeight="1" x14ac:dyDescent="0.15"/>
    <row r="2907" ht="13.5" customHeight="1" x14ac:dyDescent="0.15"/>
    <row r="2909" ht="13.5" customHeight="1" x14ac:dyDescent="0.15"/>
    <row r="2911" ht="13.5" customHeight="1" x14ac:dyDescent="0.15"/>
    <row r="2913" ht="13.5" customHeight="1" x14ac:dyDescent="0.15"/>
    <row r="2915" ht="13.5" customHeight="1" x14ac:dyDescent="0.15"/>
    <row r="2917" ht="13.5" customHeight="1" x14ac:dyDescent="0.15"/>
    <row r="2919" ht="13.5" customHeight="1" x14ac:dyDescent="0.15"/>
    <row r="2921" ht="13.5" customHeight="1" x14ac:dyDescent="0.15"/>
    <row r="2923" ht="13.5" customHeight="1" x14ac:dyDescent="0.15"/>
    <row r="2925" ht="13.5" customHeight="1" x14ac:dyDescent="0.15"/>
    <row r="2927" ht="13.5" customHeight="1" x14ac:dyDescent="0.15"/>
    <row r="2929" ht="13.5" customHeight="1" x14ac:dyDescent="0.15"/>
    <row r="2931" ht="13.5" customHeight="1" x14ac:dyDescent="0.15"/>
    <row r="2933" ht="13.5" customHeight="1" x14ac:dyDescent="0.15"/>
    <row r="2935" ht="13.5" customHeight="1" x14ac:dyDescent="0.15"/>
    <row r="2937" ht="13.5" customHeight="1" x14ac:dyDescent="0.15"/>
    <row r="2939" ht="13.5" customHeight="1" x14ac:dyDescent="0.15"/>
    <row r="2941" ht="13.5" customHeight="1" x14ac:dyDescent="0.15"/>
    <row r="2943" ht="13.5" customHeight="1" x14ac:dyDescent="0.15"/>
    <row r="2945" ht="13.5" customHeight="1" x14ac:dyDescent="0.15"/>
    <row r="2947" ht="13.5" customHeight="1" x14ac:dyDescent="0.15"/>
    <row r="2949" ht="13.5" customHeight="1" x14ac:dyDescent="0.15"/>
    <row r="2951" ht="13.5" customHeight="1" x14ac:dyDescent="0.15"/>
    <row r="2953" ht="13.5" customHeight="1" x14ac:dyDescent="0.15"/>
    <row r="2955" ht="13.5" customHeight="1" x14ac:dyDescent="0.15"/>
    <row r="2957" ht="13.5" customHeight="1" x14ac:dyDescent="0.15"/>
    <row r="2959" ht="13.5" customHeight="1" x14ac:dyDescent="0.15"/>
    <row r="2961" ht="13.5" customHeight="1" x14ac:dyDescent="0.15"/>
    <row r="2963" ht="13.5" customHeight="1" x14ac:dyDescent="0.15"/>
    <row r="2965" ht="13.5" customHeight="1" x14ac:dyDescent="0.15"/>
    <row r="2967" ht="13.5" customHeight="1" x14ac:dyDescent="0.15"/>
    <row r="2969" ht="13.5" customHeight="1" x14ac:dyDescent="0.15"/>
    <row r="2971" ht="13.5" customHeight="1" x14ac:dyDescent="0.15"/>
    <row r="2973" ht="13.5" customHeight="1" x14ac:dyDescent="0.15"/>
    <row r="2975" ht="13.5" customHeight="1" x14ac:dyDescent="0.15"/>
    <row r="2977" ht="13.5" customHeight="1" x14ac:dyDescent="0.15"/>
    <row r="2979" ht="13.5" customHeight="1" x14ac:dyDescent="0.15"/>
    <row r="2981" ht="13.5" customHeight="1" x14ac:dyDescent="0.15"/>
    <row r="2983" ht="13.5" customHeight="1" x14ac:dyDescent="0.15"/>
    <row r="2985" ht="13.5" customHeight="1" x14ac:dyDescent="0.15"/>
    <row r="2987" ht="13.5" customHeight="1" x14ac:dyDescent="0.15"/>
    <row r="2989" ht="13.5" customHeight="1" x14ac:dyDescent="0.15"/>
    <row r="2991" ht="13.5" customHeight="1" x14ac:dyDescent="0.15"/>
    <row r="2993" ht="13.5" customHeight="1" x14ac:dyDescent="0.15"/>
    <row r="2995" ht="13.5" customHeight="1" x14ac:dyDescent="0.15"/>
    <row r="2997" ht="13.5" customHeight="1" x14ac:dyDescent="0.15"/>
    <row r="2999" ht="13.5" customHeight="1" x14ac:dyDescent="0.15"/>
    <row r="3001" ht="13.5" customHeight="1" x14ac:dyDescent="0.15"/>
    <row r="3003" ht="13.5" customHeight="1" x14ac:dyDescent="0.15"/>
    <row r="3005" ht="13.5" customHeight="1" x14ac:dyDescent="0.15"/>
    <row r="3007" ht="13.5" customHeight="1" x14ac:dyDescent="0.15"/>
    <row r="3009" ht="13.5" customHeight="1" x14ac:dyDescent="0.15"/>
    <row r="3011" ht="13.5" customHeight="1" x14ac:dyDescent="0.15"/>
    <row r="3013" ht="13.5" customHeight="1" x14ac:dyDescent="0.15"/>
    <row r="3015" ht="13.5" customHeight="1" x14ac:dyDescent="0.15"/>
    <row r="3017" ht="13.5" customHeight="1" x14ac:dyDescent="0.15"/>
    <row r="3019" ht="13.5" customHeight="1" x14ac:dyDescent="0.15"/>
    <row r="3021" ht="13.5" customHeight="1" x14ac:dyDescent="0.15"/>
    <row r="3023" ht="13.5" customHeight="1" x14ac:dyDescent="0.15"/>
    <row r="3025" ht="13.5" customHeight="1" x14ac:dyDescent="0.15"/>
    <row r="3027" ht="13.5" customHeight="1" x14ac:dyDescent="0.15"/>
    <row r="3029" ht="13.5" customHeight="1" x14ac:dyDescent="0.15"/>
    <row r="3031" ht="13.5" customHeight="1" x14ac:dyDescent="0.15"/>
    <row r="3033" ht="13.5" customHeight="1" x14ac:dyDescent="0.15"/>
    <row r="3035" ht="13.5" customHeight="1" x14ac:dyDescent="0.15"/>
    <row r="3037" ht="13.5" customHeight="1" x14ac:dyDescent="0.15"/>
    <row r="3039" ht="13.5" customHeight="1" x14ac:dyDescent="0.15"/>
    <row r="3041" ht="13.5" customHeight="1" x14ac:dyDescent="0.15"/>
    <row r="3043" ht="13.5" customHeight="1" x14ac:dyDescent="0.15"/>
    <row r="3045" ht="13.5" customHeight="1" x14ac:dyDescent="0.15"/>
    <row r="3047" ht="13.5" customHeight="1" x14ac:dyDescent="0.15"/>
    <row r="3049" ht="13.5" customHeight="1" x14ac:dyDescent="0.15"/>
    <row r="3051" ht="13.5" customHeight="1" x14ac:dyDescent="0.15"/>
    <row r="3053" ht="13.5" customHeight="1" x14ac:dyDescent="0.15"/>
    <row r="3055" ht="13.5" customHeight="1" x14ac:dyDescent="0.15"/>
    <row r="3057" ht="13.5" customHeight="1" x14ac:dyDescent="0.15"/>
    <row r="3059" ht="13.5" customHeight="1" x14ac:dyDescent="0.15"/>
    <row r="3061" ht="13.5" customHeight="1" x14ac:dyDescent="0.15"/>
    <row r="3063" ht="13.5" customHeight="1" x14ac:dyDescent="0.15"/>
    <row r="3065" ht="13.5" customHeight="1" x14ac:dyDescent="0.15"/>
    <row r="3067" ht="13.5" customHeight="1" x14ac:dyDescent="0.15"/>
    <row r="3069" ht="13.5" customHeight="1" x14ac:dyDescent="0.15"/>
    <row r="3071" ht="13.5" customHeight="1" x14ac:dyDescent="0.15"/>
    <row r="3073" ht="13.5" customHeight="1" x14ac:dyDescent="0.15"/>
    <row r="3075" ht="13.5" customHeight="1" x14ac:dyDescent="0.15"/>
    <row r="3077" ht="13.5" customHeight="1" x14ac:dyDescent="0.15"/>
    <row r="3079" ht="13.5" customHeight="1" x14ac:dyDescent="0.15"/>
    <row r="3081" ht="13.5" customHeight="1" x14ac:dyDescent="0.15"/>
    <row r="3083" ht="13.5" customHeight="1" x14ac:dyDescent="0.15"/>
    <row r="3085" ht="13.5" customHeight="1" x14ac:dyDescent="0.15"/>
    <row r="3087" ht="13.5" customHeight="1" x14ac:dyDescent="0.15"/>
    <row r="3089" ht="13.5" customHeight="1" x14ac:dyDescent="0.15"/>
    <row r="3091" ht="13.5" customHeight="1" x14ac:dyDescent="0.15"/>
    <row r="3093" ht="13.5" customHeight="1" x14ac:dyDescent="0.15"/>
    <row r="3095" ht="13.5" customHeight="1" x14ac:dyDescent="0.15"/>
    <row r="3097" ht="13.5" customHeight="1" x14ac:dyDescent="0.15"/>
    <row r="3099" ht="13.5" customHeight="1" x14ac:dyDescent="0.15"/>
    <row r="3101" ht="13.5" customHeight="1" x14ac:dyDescent="0.15"/>
    <row r="3103" ht="13.5" customHeight="1" x14ac:dyDescent="0.15"/>
    <row r="3105" ht="13.5" customHeight="1" x14ac:dyDescent="0.15"/>
    <row r="3107" ht="13.5" customHeight="1" x14ac:dyDescent="0.15"/>
    <row r="3109" ht="13.5" customHeight="1" x14ac:dyDescent="0.15"/>
    <row r="3111" ht="13.5" customHeight="1" x14ac:dyDescent="0.15"/>
    <row r="3113" ht="13.5" customHeight="1" x14ac:dyDescent="0.15"/>
    <row r="3115" ht="13.5" customHeight="1" x14ac:dyDescent="0.15"/>
    <row r="3117" ht="13.5" customHeight="1" x14ac:dyDescent="0.15"/>
    <row r="3119" ht="13.5" customHeight="1" x14ac:dyDescent="0.15"/>
    <row r="3121" ht="13.5" customHeight="1" x14ac:dyDescent="0.15"/>
    <row r="3123" ht="13.5" customHeight="1" x14ac:dyDescent="0.15"/>
    <row r="3125" ht="13.5" customHeight="1" x14ac:dyDescent="0.15"/>
    <row r="3127" ht="13.5" customHeight="1" x14ac:dyDescent="0.15"/>
    <row r="3129" ht="13.5" customHeight="1" x14ac:dyDescent="0.15"/>
    <row r="3131" ht="13.5" customHeight="1" x14ac:dyDescent="0.15"/>
    <row r="3133" ht="13.5" customHeight="1" x14ac:dyDescent="0.15"/>
    <row r="3135" ht="13.5" customHeight="1" x14ac:dyDescent="0.15"/>
    <row r="3137" ht="13.5" customHeight="1" x14ac:dyDescent="0.15"/>
    <row r="3139" ht="13.5" customHeight="1" x14ac:dyDescent="0.15"/>
    <row r="3141" ht="13.5" customHeight="1" x14ac:dyDescent="0.15"/>
    <row r="3143" ht="13.5" customHeight="1" x14ac:dyDescent="0.15"/>
    <row r="3145" ht="13.5" customHeight="1" x14ac:dyDescent="0.15"/>
    <row r="3147" ht="13.5" customHeight="1" x14ac:dyDescent="0.15"/>
    <row r="3149" ht="13.5" customHeight="1" x14ac:dyDescent="0.15"/>
    <row r="3151" ht="13.5" customHeight="1" x14ac:dyDescent="0.15"/>
    <row r="3153" ht="13.5" customHeight="1" x14ac:dyDescent="0.15"/>
    <row r="3155" ht="13.5" customHeight="1" x14ac:dyDescent="0.15"/>
    <row r="3157" ht="13.5" customHeight="1" x14ac:dyDescent="0.15"/>
    <row r="3159" ht="13.5" customHeight="1" x14ac:dyDescent="0.15"/>
    <row r="3161" ht="13.5" customHeight="1" x14ac:dyDescent="0.15"/>
    <row r="3163" ht="13.5" customHeight="1" x14ac:dyDescent="0.15"/>
    <row r="3165" ht="13.5" customHeight="1" x14ac:dyDescent="0.15"/>
    <row r="3167" ht="13.5" customHeight="1" x14ac:dyDescent="0.15"/>
    <row r="3169" ht="13.5" customHeight="1" x14ac:dyDescent="0.15"/>
    <row r="3171" ht="13.5" customHeight="1" x14ac:dyDescent="0.15"/>
    <row r="3173" ht="13.5" customHeight="1" x14ac:dyDescent="0.15"/>
    <row r="3175" ht="13.5" customHeight="1" x14ac:dyDescent="0.15"/>
    <row r="3177" ht="13.5" customHeight="1" x14ac:dyDescent="0.15"/>
    <row r="3179" ht="13.5" customHeight="1" x14ac:dyDescent="0.15"/>
    <row r="3181" ht="13.5" customHeight="1" x14ac:dyDescent="0.15"/>
    <row r="3183" ht="13.5" customHeight="1" x14ac:dyDescent="0.15"/>
    <row r="3185" ht="13.5" customHeight="1" x14ac:dyDescent="0.15"/>
    <row r="3187" ht="13.5" customHeight="1" x14ac:dyDescent="0.15"/>
    <row r="3189" ht="13.5" customHeight="1" x14ac:dyDescent="0.15"/>
    <row r="3191" ht="13.5" customHeight="1" x14ac:dyDescent="0.15"/>
    <row r="3193" ht="13.5" customHeight="1" x14ac:dyDescent="0.15"/>
    <row r="3195" ht="13.5" customHeight="1" x14ac:dyDescent="0.15"/>
    <row r="3197" ht="13.5" customHeight="1" x14ac:dyDescent="0.15"/>
    <row r="3199" ht="13.5" customHeight="1" x14ac:dyDescent="0.15"/>
    <row r="3201" ht="13.5" customHeight="1" x14ac:dyDescent="0.15"/>
    <row r="3203" ht="13.5" customHeight="1" x14ac:dyDescent="0.15"/>
    <row r="3205" ht="13.5" customHeight="1" x14ac:dyDescent="0.15"/>
    <row r="3207" ht="13.5" customHeight="1" x14ac:dyDescent="0.15"/>
    <row r="3209" ht="13.5" customHeight="1" x14ac:dyDescent="0.15"/>
    <row r="3211" ht="13.5" customHeight="1" x14ac:dyDescent="0.15"/>
    <row r="3213" ht="13.5" customHeight="1" x14ac:dyDescent="0.15"/>
    <row r="3215" ht="13.5" customHeight="1" x14ac:dyDescent="0.15"/>
    <row r="3217" ht="13.5" customHeight="1" x14ac:dyDescent="0.15"/>
    <row r="3219" ht="13.5" customHeight="1" x14ac:dyDescent="0.15"/>
    <row r="3221" ht="13.5" customHeight="1" x14ac:dyDescent="0.15"/>
    <row r="3223" ht="13.5" customHeight="1" x14ac:dyDescent="0.15"/>
    <row r="3225" ht="13.5" customHeight="1" x14ac:dyDescent="0.15"/>
    <row r="3227" ht="13.5" customHeight="1" x14ac:dyDescent="0.15"/>
    <row r="3229" ht="13.5" customHeight="1" x14ac:dyDescent="0.15"/>
    <row r="3231" ht="13.5" customHeight="1" x14ac:dyDescent="0.15"/>
    <row r="3233" ht="13.5" customHeight="1" x14ac:dyDescent="0.15"/>
    <row r="3235" ht="13.5" customHeight="1" x14ac:dyDescent="0.15"/>
    <row r="3237" ht="13.5" customHeight="1" x14ac:dyDescent="0.15"/>
    <row r="3239" ht="13.5" customHeight="1" x14ac:dyDescent="0.15"/>
    <row r="3241" ht="13.5" customHeight="1" x14ac:dyDescent="0.15"/>
    <row r="3243" ht="13.5" customHeight="1" x14ac:dyDescent="0.15"/>
    <row r="3245" ht="13.5" customHeight="1" x14ac:dyDescent="0.15"/>
    <row r="3247" ht="13.5" customHeight="1" x14ac:dyDescent="0.15"/>
    <row r="3249" ht="13.5" customHeight="1" x14ac:dyDescent="0.15"/>
    <row r="3251" ht="13.5" customHeight="1" x14ac:dyDescent="0.15"/>
    <row r="3253" ht="13.5" customHeight="1" x14ac:dyDescent="0.15"/>
    <row r="3255" ht="13.5" customHeight="1" x14ac:dyDescent="0.15"/>
    <row r="3257" ht="13.5" customHeight="1" x14ac:dyDescent="0.15"/>
    <row r="3259" ht="13.5" customHeight="1" x14ac:dyDescent="0.15"/>
    <row r="3261" ht="13.5" customHeight="1" x14ac:dyDescent="0.15"/>
    <row r="3263" ht="13.5" customHeight="1" x14ac:dyDescent="0.15"/>
    <row r="3265" ht="13.5" customHeight="1" x14ac:dyDescent="0.15"/>
    <row r="3267" ht="13.5" customHeight="1" x14ac:dyDescent="0.15"/>
    <row r="3269" ht="13.5" customHeight="1" x14ac:dyDescent="0.15"/>
    <row r="3271" ht="13.5" customHeight="1" x14ac:dyDescent="0.15"/>
    <row r="3273" ht="13.5" customHeight="1" x14ac:dyDescent="0.15"/>
    <row r="3275" ht="13.5" customHeight="1" x14ac:dyDescent="0.15"/>
    <row r="3277" ht="13.5" customHeight="1" x14ac:dyDescent="0.15"/>
    <row r="3279" ht="13.5" customHeight="1" x14ac:dyDescent="0.15"/>
    <row r="3281" ht="13.5" customHeight="1" x14ac:dyDescent="0.15"/>
    <row r="3283" ht="13.5" customHeight="1" x14ac:dyDescent="0.15"/>
    <row r="3285" ht="13.5" customHeight="1" x14ac:dyDescent="0.15"/>
    <row r="3287" ht="13.5" customHeight="1" x14ac:dyDescent="0.15"/>
    <row r="3289" ht="13.5" customHeight="1" x14ac:dyDescent="0.15"/>
    <row r="3291" ht="13.5" customHeight="1" x14ac:dyDescent="0.15"/>
    <row r="3293" ht="13.5" customHeight="1" x14ac:dyDescent="0.15"/>
    <row r="3295" ht="13.5" customHeight="1" x14ac:dyDescent="0.15"/>
    <row r="3297" ht="13.5" customHeight="1" x14ac:dyDescent="0.15"/>
    <row r="3299" ht="13.5" customHeight="1" x14ac:dyDescent="0.15"/>
    <row r="3301" ht="13.5" customHeight="1" x14ac:dyDescent="0.15"/>
    <row r="3303" ht="13.5" customHeight="1" x14ac:dyDescent="0.15"/>
    <row r="3305" ht="13.5" customHeight="1" x14ac:dyDescent="0.15"/>
    <row r="3307" ht="13.5" customHeight="1" x14ac:dyDescent="0.15"/>
    <row r="3309" ht="13.5" customHeight="1" x14ac:dyDescent="0.15"/>
    <row r="3311" ht="13.5" customHeight="1" x14ac:dyDescent="0.15"/>
    <row r="3313" ht="13.5" customHeight="1" x14ac:dyDescent="0.15"/>
    <row r="3315" ht="13.5" customHeight="1" x14ac:dyDescent="0.15"/>
    <row r="3317" ht="13.5" customHeight="1" x14ac:dyDescent="0.15"/>
    <row r="3319" ht="13.5" customHeight="1" x14ac:dyDescent="0.15"/>
    <row r="3321" ht="13.5" customHeight="1" x14ac:dyDescent="0.15"/>
    <row r="3323" ht="13.5" customHeight="1" x14ac:dyDescent="0.15"/>
    <row r="3325" ht="13.5" customHeight="1" x14ac:dyDescent="0.15"/>
    <row r="3327" ht="13.5" customHeight="1" x14ac:dyDescent="0.15"/>
    <row r="3329" ht="13.5" customHeight="1" x14ac:dyDescent="0.15"/>
    <row r="3331" ht="13.5" customHeight="1" x14ac:dyDescent="0.15"/>
    <row r="3333" ht="13.5" customHeight="1" x14ac:dyDescent="0.15"/>
    <row r="3335" ht="13.5" customHeight="1" x14ac:dyDescent="0.15"/>
    <row r="3337" ht="13.5" customHeight="1" x14ac:dyDescent="0.15"/>
    <row r="3339" ht="13.5" customHeight="1" x14ac:dyDescent="0.15"/>
    <row r="3341" ht="13.5" customHeight="1" x14ac:dyDescent="0.15"/>
    <row r="3343" ht="13.5" customHeight="1" x14ac:dyDescent="0.15"/>
    <row r="3345" ht="13.5" customHeight="1" x14ac:dyDescent="0.15"/>
    <row r="3347" ht="13.5" customHeight="1" x14ac:dyDescent="0.15"/>
    <row r="3349" ht="13.5" customHeight="1" x14ac:dyDescent="0.15"/>
    <row r="3351" ht="13.5" customHeight="1" x14ac:dyDescent="0.15"/>
    <row r="3353" ht="13.5" customHeight="1" x14ac:dyDescent="0.15"/>
    <row r="3355" ht="13.5" customHeight="1" x14ac:dyDescent="0.15"/>
    <row r="3357" ht="13.5" customHeight="1" x14ac:dyDescent="0.15"/>
    <row r="3359" ht="13.5" customHeight="1" x14ac:dyDescent="0.15"/>
    <row r="3361" ht="13.5" customHeight="1" x14ac:dyDescent="0.15"/>
    <row r="3363" ht="13.5" customHeight="1" x14ac:dyDescent="0.15"/>
    <row r="3365" ht="13.5" customHeight="1" x14ac:dyDescent="0.15"/>
    <row r="3367" ht="13.5" customHeight="1" x14ac:dyDescent="0.15"/>
    <row r="3369" ht="13.5" customHeight="1" x14ac:dyDescent="0.15"/>
    <row r="3371" ht="13.5" customHeight="1" x14ac:dyDescent="0.15"/>
    <row r="3373" ht="13.5" customHeight="1" x14ac:dyDescent="0.15"/>
    <row r="3375" ht="13.5" customHeight="1" x14ac:dyDescent="0.15"/>
    <row r="3377" ht="13.5" customHeight="1" x14ac:dyDescent="0.15"/>
    <row r="3379" ht="13.5" customHeight="1" x14ac:dyDescent="0.15"/>
    <row r="3381" ht="13.5" customHeight="1" x14ac:dyDescent="0.15"/>
    <row r="3383" ht="13.5" customHeight="1" x14ac:dyDescent="0.15"/>
    <row r="3385" ht="13.5" customHeight="1" x14ac:dyDescent="0.15"/>
    <row r="3387" ht="13.5" customHeight="1" x14ac:dyDescent="0.15"/>
    <row r="3389" ht="13.5" customHeight="1" x14ac:dyDescent="0.15"/>
    <row r="3391" ht="13.5" customHeight="1" x14ac:dyDescent="0.15"/>
    <row r="3393" ht="13.5" customHeight="1" x14ac:dyDescent="0.15"/>
    <row r="3395" ht="13.5" customHeight="1" x14ac:dyDescent="0.15"/>
    <row r="3397" ht="13.5" customHeight="1" x14ac:dyDescent="0.15"/>
    <row r="3399" ht="13.5" customHeight="1" x14ac:dyDescent="0.15"/>
    <row r="3401" ht="13.5" customHeight="1" x14ac:dyDescent="0.15"/>
    <row r="3403" ht="13.5" customHeight="1" x14ac:dyDescent="0.15"/>
    <row r="3405" ht="13.5" customHeight="1" x14ac:dyDescent="0.15"/>
    <row r="3407" ht="13.5" customHeight="1" x14ac:dyDescent="0.15"/>
    <row r="3409" ht="13.5" customHeight="1" x14ac:dyDescent="0.15"/>
    <row r="3411" ht="13.5" customHeight="1" x14ac:dyDescent="0.15"/>
    <row r="3413" ht="13.5" customHeight="1" x14ac:dyDescent="0.15"/>
    <row r="3415" ht="13.5" customHeight="1" x14ac:dyDescent="0.15"/>
    <row r="3417" ht="13.5" customHeight="1" x14ac:dyDescent="0.15"/>
    <row r="3419" ht="13.5" customHeight="1" x14ac:dyDescent="0.15"/>
    <row r="3421" ht="13.5" customHeight="1" x14ac:dyDescent="0.15"/>
    <row r="3423" ht="13.5" customHeight="1" x14ac:dyDescent="0.15"/>
    <row r="3425" ht="13.5" customHeight="1" x14ac:dyDescent="0.15"/>
    <row r="3427" ht="13.5" customHeight="1" x14ac:dyDescent="0.15"/>
    <row r="3429" ht="13.5" customHeight="1" x14ac:dyDescent="0.15"/>
    <row r="3431" ht="13.5" customHeight="1" x14ac:dyDescent="0.15"/>
    <row r="3433" ht="13.5" customHeight="1" x14ac:dyDescent="0.15"/>
    <row r="3435" ht="13.5" customHeight="1" x14ac:dyDescent="0.15"/>
    <row r="3437" ht="13.5" customHeight="1" x14ac:dyDescent="0.15"/>
    <row r="3439" ht="13.5" customHeight="1" x14ac:dyDescent="0.15"/>
    <row r="3441" ht="13.5" customHeight="1" x14ac:dyDescent="0.15"/>
    <row r="3443" ht="13.5" customHeight="1" x14ac:dyDescent="0.15"/>
    <row r="3445" ht="13.5" customHeight="1" x14ac:dyDescent="0.15"/>
    <row r="3447" ht="13.5" customHeight="1" x14ac:dyDescent="0.15"/>
    <row r="3449" ht="13.5" customHeight="1" x14ac:dyDescent="0.15"/>
    <row r="3451" ht="13.5" customHeight="1" x14ac:dyDescent="0.15"/>
    <row r="3453" ht="13.5" customHeight="1" x14ac:dyDescent="0.15"/>
    <row r="3455" ht="13.5" customHeight="1" x14ac:dyDescent="0.15"/>
    <row r="3457" ht="13.5" customHeight="1" x14ac:dyDescent="0.15"/>
    <row r="3459" ht="13.5" customHeight="1" x14ac:dyDescent="0.15"/>
    <row r="3461" ht="13.5" customHeight="1" x14ac:dyDescent="0.15"/>
    <row r="3463" ht="13.5" customHeight="1" x14ac:dyDescent="0.15"/>
    <row r="3465" ht="13.5" customHeight="1" x14ac:dyDescent="0.15"/>
    <row r="3467" ht="13.5" customHeight="1" x14ac:dyDescent="0.15"/>
    <row r="3469" ht="13.5" customHeight="1" x14ac:dyDescent="0.15"/>
    <row r="3471" ht="13.5" customHeight="1" x14ac:dyDescent="0.15"/>
    <row r="3473" ht="13.5" customHeight="1" x14ac:dyDescent="0.15"/>
    <row r="3475" ht="13.5" customHeight="1" x14ac:dyDescent="0.15"/>
    <row r="3477" ht="13.5" customHeight="1" x14ac:dyDescent="0.15"/>
    <row r="3479" ht="13.5" customHeight="1" x14ac:dyDescent="0.15"/>
    <row r="3481" ht="13.5" customHeight="1" x14ac:dyDescent="0.15"/>
    <row r="3483" ht="13.5" customHeight="1" x14ac:dyDescent="0.15"/>
    <row r="3485" ht="13.5" customHeight="1" x14ac:dyDescent="0.15"/>
    <row r="3487" ht="13.5" customHeight="1" x14ac:dyDescent="0.15"/>
    <row r="3489" ht="13.5" customHeight="1" x14ac:dyDescent="0.15"/>
    <row r="3491" ht="13.5" customHeight="1" x14ac:dyDescent="0.15"/>
    <row r="3493" ht="13.5" customHeight="1" x14ac:dyDescent="0.15"/>
    <row r="3495" ht="13.5" customHeight="1" x14ac:dyDescent="0.15"/>
    <row r="3497" ht="13.5" customHeight="1" x14ac:dyDescent="0.15"/>
    <row r="3499" ht="13.5" customHeight="1" x14ac:dyDescent="0.15"/>
    <row r="3501" ht="13.5" customHeight="1" x14ac:dyDescent="0.15"/>
    <row r="3503" ht="13.5" customHeight="1" x14ac:dyDescent="0.15"/>
    <row r="3505" ht="13.5" customHeight="1" x14ac:dyDescent="0.15"/>
    <row r="3507" ht="13.5" customHeight="1" x14ac:dyDescent="0.15"/>
    <row r="3509" ht="13.5" customHeight="1" x14ac:dyDescent="0.15"/>
    <row r="3511" ht="13.5" customHeight="1" x14ac:dyDescent="0.15"/>
    <row r="3513" ht="13.5" customHeight="1" x14ac:dyDescent="0.15"/>
    <row r="3515" ht="13.5" customHeight="1" x14ac:dyDescent="0.15"/>
    <row r="3517" ht="13.5" customHeight="1" x14ac:dyDescent="0.15"/>
    <row r="3519" ht="13.5" customHeight="1" x14ac:dyDescent="0.15"/>
    <row r="3521" ht="13.5" customHeight="1" x14ac:dyDescent="0.15"/>
    <row r="3523" ht="13.5" customHeight="1" x14ac:dyDescent="0.15"/>
    <row r="3525" ht="13.5" customHeight="1" x14ac:dyDescent="0.15"/>
    <row r="3527" ht="13.5" customHeight="1" x14ac:dyDescent="0.15"/>
    <row r="3529" ht="13.5" customHeight="1" x14ac:dyDescent="0.15"/>
    <row r="3531" ht="13.5" customHeight="1" x14ac:dyDescent="0.15"/>
    <row r="3533" ht="13.5" customHeight="1" x14ac:dyDescent="0.15"/>
    <row r="3535" ht="13.5" customHeight="1" x14ac:dyDescent="0.15"/>
    <row r="3537" ht="13.5" customHeight="1" x14ac:dyDescent="0.15"/>
    <row r="3539" ht="13.5" customHeight="1" x14ac:dyDescent="0.15"/>
    <row r="3541" ht="13.5" customHeight="1" x14ac:dyDescent="0.15"/>
    <row r="3543" ht="13.5" customHeight="1" x14ac:dyDescent="0.15"/>
    <row r="3545" ht="13.5" customHeight="1" x14ac:dyDescent="0.15"/>
    <row r="3547" ht="13.5" customHeight="1" x14ac:dyDescent="0.15"/>
    <row r="3549" ht="13.5" customHeight="1" x14ac:dyDescent="0.15"/>
    <row r="3551" ht="13.5" customHeight="1" x14ac:dyDescent="0.15"/>
    <row r="3553" ht="13.5" customHeight="1" x14ac:dyDescent="0.15"/>
    <row r="3555" ht="13.5" customHeight="1" x14ac:dyDescent="0.15"/>
    <row r="3557" ht="13.5" customHeight="1" x14ac:dyDescent="0.15"/>
    <row r="3559" ht="13.5" customHeight="1" x14ac:dyDescent="0.15"/>
    <row r="3561" ht="13.5" customHeight="1" x14ac:dyDescent="0.15"/>
    <row r="3563" ht="13.5" customHeight="1" x14ac:dyDescent="0.15"/>
    <row r="3565" ht="13.5" customHeight="1" x14ac:dyDescent="0.15"/>
    <row r="3567" ht="13.5" customHeight="1" x14ac:dyDescent="0.15"/>
    <row r="3569" ht="13.5" customHeight="1" x14ac:dyDescent="0.15"/>
    <row r="3571" ht="13.5" customHeight="1" x14ac:dyDescent="0.15"/>
    <row r="3573" ht="13.5" customHeight="1" x14ac:dyDescent="0.15"/>
    <row r="3575" ht="13.5" customHeight="1" x14ac:dyDescent="0.15"/>
    <row r="3577" ht="13.5" customHeight="1" x14ac:dyDescent="0.15"/>
    <row r="3579" ht="13.5" customHeight="1" x14ac:dyDescent="0.15"/>
    <row r="3581" ht="13.5" customHeight="1" x14ac:dyDescent="0.15"/>
    <row r="3583" ht="13.5" customHeight="1" x14ac:dyDescent="0.15"/>
    <row r="3585" ht="13.5" customHeight="1" x14ac:dyDescent="0.15"/>
    <row r="3587" ht="13.5" customHeight="1" x14ac:dyDescent="0.15"/>
    <row r="3589" ht="13.5" customHeight="1" x14ac:dyDescent="0.15"/>
    <row r="3591" ht="13.5" customHeight="1" x14ac:dyDescent="0.15"/>
    <row r="3593" ht="13.5" customHeight="1" x14ac:dyDescent="0.15"/>
    <row r="3595" ht="13.5" customHeight="1" x14ac:dyDescent="0.15"/>
    <row r="3597" ht="13.5" customHeight="1" x14ac:dyDescent="0.15"/>
    <row r="3599" ht="13.5" customHeight="1" x14ac:dyDescent="0.15"/>
    <row r="3601" ht="13.5" customHeight="1" x14ac:dyDescent="0.15"/>
    <row r="3603" ht="13.5" customHeight="1" x14ac:dyDescent="0.15"/>
    <row r="3605" ht="13.5" customHeight="1" x14ac:dyDescent="0.15"/>
    <row r="3607" ht="13.5" customHeight="1" x14ac:dyDescent="0.15"/>
    <row r="3609" ht="13.5" customHeight="1" x14ac:dyDescent="0.15"/>
    <row r="3611" ht="13.5" customHeight="1" x14ac:dyDescent="0.15"/>
    <row r="3613" ht="13.5" customHeight="1" x14ac:dyDescent="0.15"/>
    <row r="3615" ht="13.5" customHeight="1" x14ac:dyDescent="0.15"/>
    <row r="3617" ht="13.5" customHeight="1" x14ac:dyDescent="0.15"/>
    <row r="3619" ht="13.5" customHeight="1" x14ac:dyDescent="0.15"/>
    <row r="3621" ht="13.5" customHeight="1" x14ac:dyDescent="0.15"/>
    <row r="3623" ht="13.5" customHeight="1" x14ac:dyDescent="0.15"/>
    <row r="3625" ht="13.5" customHeight="1" x14ac:dyDescent="0.15"/>
    <row r="3627" ht="13.5" customHeight="1" x14ac:dyDescent="0.15"/>
    <row r="3629" ht="13.5" customHeight="1" x14ac:dyDescent="0.15"/>
    <row r="3631" ht="13.5" customHeight="1" x14ac:dyDescent="0.15"/>
    <row r="3633" ht="13.5" customHeight="1" x14ac:dyDescent="0.15"/>
    <row r="3635" ht="13.5" customHeight="1" x14ac:dyDescent="0.15"/>
    <row r="3637" ht="13.5" customHeight="1" x14ac:dyDescent="0.15"/>
    <row r="3639" ht="13.5" customHeight="1" x14ac:dyDescent="0.15"/>
    <row r="3641" ht="13.5" customHeight="1" x14ac:dyDescent="0.15"/>
    <row r="3643" ht="13.5" customHeight="1" x14ac:dyDescent="0.15"/>
    <row r="3645" ht="13.5" customHeight="1" x14ac:dyDescent="0.15"/>
    <row r="3647" ht="13.5" customHeight="1" x14ac:dyDescent="0.15"/>
    <row r="3649" ht="13.5" customHeight="1" x14ac:dyDescent="0.15"/>
    <row r="3651" ht="13.5" customHeight="1" x14ac:dyDescent="0.15"/>
    <row r="3653" ht="13.5" customHeight="1" x14ac:dyDescent="0.15"/>
    <row r="3655" ht="13.5" customHeight="1" x14ac:dyDescent="0.15"/>
    <row r="3657" ht="13.5" customHeight="1" x14ac:dyDescent="0.15"/>
    <row r="3659" ht="13.5" customHeight="1" x14ac:dyDescent="0.15"/>
    <row r="3661" ht="13.5" customHeight="1" x14ac:dyDescent="0.15"/>
    <row r="3663" ht="13.5" customHeight="1" x14ac:dyDescent="0.15"/>
    <row r="3665" ht="13.5" customHeight="1" x14ac:dyDescent="0.15"/>
    <row r="3667" ht="13.5" customHeight="1" x14ac:dyDescent="0.15"/>
    <row r="3669" ht="13.5" customHeight="1" x14ac:dyDescent="0.15"/>
    <row r="3671" ht="13.5" customHeight="1" x14ac:dyDescent="0.15"/>
    <row r="3673" ht="13.5" customHeight="1" x14ac:dyDescent="0.15"/>
    <row r="3675" ht="13.5" customHeight="1" x14ac:dyDescent="0.15"/>
    <row r="3677" ht="13.5" customHeight="1" x14ac:dyDescent="0.15"/>
    <row r="3679" ht="13.5" customHeight="1" x14ac:dyDescent="0.15"/>
    <row r="3681" ht="13.5" customHeight="1" x14ac:dyDescent="0.15"/>
    <row r="3683" ht="13.5" customHeight="1" x14ac:dyDescent="0.15"/>
    <row r="3685" ht="13.5" customHeight="1" x14ac:dyDescent="0.15"/>
    <row r="3687" ht="13.5" customHeight="1" x14ac:dyDescent="0.15"/>
    <row r="3689" ht="13.5" customHeight="1" x14ac:dyDescent="0.15"/>
    <row r="3691" ht="13.5" customHeight="1" x14ac:dyDescent="0.15"/>
    <row r="3693" ht="13.5" customHeight="1" x14ac:dyDescent="0.15"/>
    <row r="3695" ht="13.5" customHeight="1" x14ac:dyDescent="0.15"/>
    <row r="3697" ht="13.5" customHeight="1" x14ac:dyDescent="0.15"/>
    <row r="3699" ht="13.5" customHeight="1" x14ac:dyDescent="0.15"/>
    <row r="3701" ht="13.5" customHeight="1" x14ac:dyDescent="0.15"/>
    <row r="3703" ht="13.5" customHeight="1" x14ac:dyDescent="0.15"/>
    <row r="3705" ht="13.5" customHeight="1" x14ac:dyDescent="0.15"/>
    <row r="3707" ht="13.5" customHeight="1" x14ac:dyDescent="0.15"/>
    <row r="3709" ht="13.5" customHeight="1" x14ac:dyDescent="0.15"/>
    <row r="3711" ht="13.5" customHeight="1" x14ac:dyDescent="0.15"/>
    <row r="3713" ht="13.5" customHeight="1" x14ac:dyDescent="0.15"/>
    <row r="3715" ht="13.5" customHeight="1" x14ac:dyDescent="0.15"/>
    <row r="3717" ht="13.5" customHeight="1" x14ac:dyDescent="0.15"/>
    <row r="3719" ht="13.5" customHeight="1" x14ac:dyDescent="0.15"/>
    <row r="3721" ht="13.5" customHeight="1" x14ac:dyDescent="0.15"/>
    <row r="3723" ht="13.5" customHeight="1" x14ac:dyDescent="0.15"/>
    <row r="3725" ht="13.5" customHeight="1" x14ac:dyDescent="0.15"/>
    <row r="3727" ht="13.5" customHeight="1" x14ac:dyDescent="0.15"/>
    <row r="3729" ht="13.5" customHeight="1" x14ac:dyDescent="0.15"/>
    <row r="3731" ht="13.5" customHeight="1" x14ac:dyDescent="0.15"/>
    <row r="3733" ht="13.5" customHeight="1" x14ac:dyDescent="0.15"/>
    <row r="3735" ht="13.5" customHeight="1" x14ac:dyDescent="0.15"/>
    <row r="3737" ht="13.5" customHeight="1" x14ac:dyDescent="0.15"/>
    <row r="3739" ht="13.5" customHeight="1" x14ac:dyDescent="0.15"/>
    <row r="3741" ht="13.5" customHeight="1" x14ac:dyDescent="0.15"/>
    <row r="3743" ht="13.5" customHeight="1" x14ac:dyDescent="0.15"/>
    <row r="3745" ht="13.5" customHeight="1" x14ac:dyDescent="0.15"/>
    <row r="3747" ht="13.5" customHeight="1" x14ac:dyDescent="0.15"/>
    <row r="3749" ht="13.5" customHeight="1" x14ac:dyDescent="0.15"/>
    <row r="3751" ht="13.5" customHeight="1" x14ac:dyDescent="0.15"/>
    <row r="3753" ht="13.5" customHeight="1" x14ac:dyDescent="0.15"/>
    <row r="3755" ht="13.5" customHeight="1" x14ac:dyDescent="0.15"/>
    <row r="3757" ht="13.5" customHeight="1" x14ac:dyDescent="0.15"/>
    <row r="3759" ht="13.5" customHeight="1" x14ac:dyDescent="0.15"/>
    <row r="3761" ht="13.5" customHeight="1" x14ac:dyDescent="0.15"/>
    <row r="3763" ht="13.5" customHeight="1" x14ac:dyDescent="0.15"/>
    <row r="3765" ht="13.5" customHeight="1" x14ac:dyDescent="0.15"/>
    <row r="3767" ht="13.5" customHeight="1" x14ac:dyDescent="0.15"/>
    <row r="3769" ht="13.5" customHeight="1" x14ac:dyDescent="0.15"/>
    <row r="3771" ht="13.5" customHeight="1" x14ac:dyDescent="0.15"/>
    <row r="3773" ht="13.5" customHeight="1" x14ac:dyDescent="0.15"/>
    <row r="3775" ht="13.5" customHeight="1" x14ac:dyDescent="0.15"/>
    <row r="3777" ht="13.5" customHeight="1" x14ac:dyDescent="0.15"/>
    <row r="3779" ht="13.5" customHeight="1" x14ac:dyDescent="0.15"/>
    <row r="3781" ht="13.5" customHeight="1" x14ac:dyDescent="0.15"/>
    <row r="3783" ht="13.5" customHeight="1" x14ac:dyDescent="0.15"/>
    <row r="3785" ht="13.5" customHeight="1" x14ac:dyDescent="0.15"/>
    <row r="3787" ht="13.5" customHeight="1" x14ac:dyDescent="0.15"/>
    <row r="3789" ht="13.5" customHeight="1" x14ac:dyDescent="0.15"/>
    <row r="3791" ht="13.5" customHeight="1" x14ac:dyDescent="0.15"/>
    <row r="3793" ht="13.5" customHeight="1" x14ac:dyDescent="0.15"/>
    <row r="3795" ht="13.5" customHeight="1" x14ac:dyDescent="0.15"/>
    <row r="3797" ht="13.5" customHeight="1" x14ac:dyDescent="0.15"/>
    <row r="3799" ht="13.5" customHeight="1" x14ac:dyDescent="0.15"/>
    <row r="3801" ht="13.5" customHeight="1" x14ac:dyDescent="0.15"/>
    <row r="3803" ht="13.5" customHeight="1" x14ac:dyDescent="0.15"/>
    <row r="3805" ht="13.5" customHeight="1" x14ac:dyDescent="0.15"/>
    <row r="3807" ht="13.5" customHeight="1" x14ac:dyDescent="0.15"/>
    <row r="3809" ht="13.5" customHeight="1" x14ac:dyDescent="0.15"/>
    <row r="3811" ht="13.5" customHeight="1" x14ac:dyDescent="0.15"/>
    <row r="3813" ht="13.5" customHeight="1" x14ac:dyDescent="0.15"/>
    <row r="3815" ht="13.5" customHeight="1" x14ac:dyDescent="0.15"/>
    <row r="3817" ht="13.5" customHeight="1" x14ac:dyDescent="0.15"/>
    <row r="3819" ht="13.5" customHeight="1" x14ac:dyDescent="0.15"/>
    <row r="3821" ht="13.5" customHeight="1" x14ac:dyDescent="0.15"/>
    <row r="3823" ht="13.5" customHeight="1" x14ac:dyDescent="0.15"/>
    <row r="3825" ht="13.5" customHeight="1" x14ac:dyDescent="0.15"/>
    <row r="3827" ht="13.5" customHeight="1" x14ac:dyDescent="0.15"/>
    <row r="3829" ht="13.5" customHeight="1" x14ac:dyDescent="0.15"/>
    <row r="3831" ht="13.5" customHeight="1" x14ac:dyDescent="0.15"/>
    <row r="3833" ht="13.5" customHeight="1" x14ac:dyDescent="0.15"/>
    <row r="3835" ht="13.5" customHeight="1" x14ac:dyDescent="0.15"/>
    <row r="3837" ht="13.5" customHeight="1" x14ac:dyDescent="0.15"/>
    <row r="3839" ht="13.5" customHeight="1" x14ac:dyDescent="0.15"/>
    <row r="3841" ht="13.5" customHeight="1" x14ac:dyDescent="0.15"/>
    <row r="3843" ht="13.5" customHeight="1" x14ac:dyDescent="0.15"/>
    <row r="3845" ht="13.5" customHeight="1" x14ac:dyDescent="0.15"/>
    <row r="3847" ht="13.5" customHeight="1" x14ac:dyDescent="0.15"/>
    <row r="3849" ht="13.5" customHeight="1" x14ac:dyDescent="0.15"/>
    <row r="3851" ht="13.5" customHeight="1" x14ac:dyDescent="0.15"/>
    <row r="3853" ht="13.5" customHeight="1" x14ac:dyDescent="0.15"/>
    <row r="3855" ht="13.5" customHeight="1" x14ac:dyDescent="0.15"/>
    <row r="3857" ht="13.5" customHeight="1" x14ac:dyDescent="0.15"/>
    <row r="3859" ht="13.5" customHeight="1" x14ac:dyDescent="0.15"/>
    <row r="3861" ht="13.5" customHeight="1" x14ac:dyDescent="0.15"/>
    <row r="3863" ht="13.5" customHeight="1" x14ac:dyDescent="0.15"/>
    <row r="3865" ht="13.5" customHeight="1" x14ac:dyDescent="0.15"/>
    <row r="3867" ht="13.5" customHeight="1" x14ac:dyDescent="0.15"/>
    <row r="3869" ht="13.5" customHeight="1" x14ac:dyDescent="0.15"/>
    <row r="3871" ht="13.5" customHeight="1" x14ac:dyDescent="0.15"/>
    <row r="3873" ht="13.5" customHeight="1" x14ac:dyDescent="0.15"/>
    <row r="3875" ht="13.5" customHeight="1" x14ac:dyDescent="0.15"/>
    <row r="3877" ht="13.5" customHeight="1" x14ac:dyDescent="0.15"/>
    <row r="3879" ht="13.5" customHeight="1" x14ac:dyDescent="0.15"/>
    <row r="3881" ht="13.5" customHeight="1" x14ac:dyDescent="0.15"/>
    <row r="3883" ht="13.5" customHeight="1" x14ac:dyDescent="0.15"/>
    <row r="3885" ht="13.5" customHeight="1" x14ac:dyDescent="0.15"/>
    <row r="3887" ht="13.5" customHeight="1" x14ac:dyDescent="0.15"/>
    <row r="3889" ht="13.5" customHeight="1" x14ac:dyDescent="0.15"/>
    <row r="3891" ht="13.5" customHeight="1" x14ac:dyDescent="0.15"/>
    <row r="3893" ht="13.5" customHeight="1" x14ac:dyDescent="0.15"/>
    <row r="3895" ht="13.5" customHeight="1" x14ac:dyDescent="0.15"/>
    <row r="3897" ht="13.5" customHeight="1" x14ac:dyDescent="0.15"/>
    <row r="3899" ht="13.5" customHeight="1" x14ac:dyDescent="0.15"/>
    <row r="3901" ht="13.5" customHeight="1" x14ac:dyDescent="0.15"/>
    <row r="3903" ht="13.5" customHeight="1" x14ac:dyDescent="0.15"/>
    <row r="3905" ht="13.5" customHeight="1" x14ac:dyDescent="0.15"/>
    <row r="3907" ht="13.5" customHeight="1" x14ac:dyDescent="0.15"/>
    <row r="3909" ht="13.5" customHeight="1" x14ac:dyDescent="0.15"/>
    <row r="3911" ht="13.5" customHeight="1" x14ac:dyDescent="0.15"/>
    <row r="3913" ht="13.5" customHeight="1" x14ac:dyDescent="0.15"/>
    <row r="3915" ht="13.5" customHeight="1" x14ac:dyDescent="0.15"/>
    <row r="3917" ht="13.5" customHeight="1" x14ac:dyDescent="0.15"/>
    <row r="3919" ht="13.5" customHeight="1" x14ac:dyDescent="0.15"/>
    <row r="3921" ht="13.5" customHeight="1" x14ac:dyDescent="0.15"/>
    <row r="3923" ht="13.5" customHeight="1" x14ac:dyDescent="0.15"/>
    <row r="3925" ht="13.5" customHeight="1" x14ac:dyDescent="0.15"/>
    <row r="3927" ht="13.5" customHeight="1" x14ac:dyDescent="0.15"/>
    <row r="3929" ht="13.5" customHeight="1" x14ac:dyDescent="0.15"/>
    <row r="3931" ht="13.5" customHeight="1" x14ac:dyDescent="0.15"/>
    <row r="3933" ht="13.5" customHeight="1" x14ac:dyDescent="0.15"/>
    <row r="3935" ht="13.5" customHeight="1" x14ac:dyDescent="0.15"/>
    <row r="3937" ht="13.5" customHeight="1" x14ac:dyDescent="0.15"/>
    <row r="3939" ht="13.5" customHeight="1" x14ac:dyDescent="0.15"/>
    <row r="3941" ht="13.5" customHeight="1" x14ac:dyDescent="0.15"/>
    <row r="3943" ht="13.5" customHeight="1" x14ac:dyDescent="0.15"/>
    <row r="3945" ht="13.5" customHeight="1" x14ac:dyDescent="0.15"/>
    <row r="3947" ht="13.5" customHeight="1" x14ac:dyDescent="0.15"/>
    <row r="3949" ht="13.5" customHeight="1" x14ac:dyDescent="0.15"/>
    <row r="3951" ht="13.5" customHeight="1" x14ac:dyDescent="0.15"/>
    <row r="3953" ht="13.5" customHeight="1" x14ac:dyDescent="0.15"/>
    <row r="3955" ht="13.5" customHeight="1" x14ac:dyDescent="0.15"/>
    <row r="3957" ht="13.5" customHeight="1" x14ac:dyDescent="0.15"/>
    <row r="3959" ht="13.5" customHeight="1" x14ac:dyDescent="0.15"/>
    <row r="3961" ht="13.5" customHeight="1" x14ac:dyDescent="0.15"/>
    <row r="3963" ht="13.5" customHeight="1" x14ac:dyDescent="0.15"/>
    <row r="3965" ht="13.5" customHeight="1" x14ac:dyDescent="0.15"/>
    <row r="3967" ht="13.5" customHeight="1" x14ac:dyDescent="0.15"/>
    <row r="3969" ht="13.5" customHeight="1" x14ac:dyDescent="0.15"/>
    <row r="3971" ht="13.5" customHeight="1" x14ac:dyDescent="0.15"/>
    <row r="3973" ht="13.5" customHeight="1" x14ac:dyDescent="0.15"/>
    <row r="3975" ht="13.5" customHeight="1" x14ac:dyDescent="0.15"/>
    <row r="3977" ht="13.5" customHeight="1" x14ac:dyDescent="0.15"/>
    <row r="3979" ht="13.5" customHeight="1" x14ac:dyDescent="0.15"/>
    <row r="3981" ht="13.5" customHeight="1" x14ac:dyDescent="0.15"/>
    <row r="3983" ht="13.5" customHeight="1" x14ac:dyDescent="0.15"/>
    <row r="3985" ht="13.5" customHeight="1" x14ac:dyDescent="0.15"/>
    <row r="3987" ht="13.5" customHeight="1" x14ac:dyDescent="0.15"/>
    <row r="3989" ht="13.5" customHeight="1" x14ac:dyDescent="0.15"/>
    <row r="3991" ht="13.5" customHeight="1" x14ac:dyDescent="0.15"/>
    <row r="3993" ht="13.5" customHeight="1" x14ac:dyDescent="0.15"/>
    <row r="3995" ht="13.5" customHeight="1" x14ac:dyDescent="0.15"/>
    <row r="3997" ht="13.5" customHeight="1" x14ac:dyDescent="0.15"/>
    <row r="3999" ht="13.5" customHeight="1" x14ac:dyDescent="0.15"/>
    <row r="4001" ht="13.5" customHeight="1" x14ac:dyDescent="0.15"/>
    <row r="4003" ht="13.5" customHeight="1" x14ac:dyDescent="0.15"/>
    <row r="4005" ht="13.5" customHeight="1" x14ac:dyDescent="0.15"/>
    <row r="4007" ht="13.5" customHeight="1" x14ac:dyDescent="0.15"/>
    <row r="4009" ht="13.5" customHeight="1" x14ac:dyDescent="0.15"/>
    <row r="4011" ht="13.5" customHeight="1" x14ac:dyDescent="0.15"/>
    <row r="4013" ht="13.5" customHeight="1" x14ac:dyDescent="0.15"/>
    <row r="4015" ht="13.5" customHeight="1" x14ac:dyDescent="0.15"/>
    <row r="4017" ht="13.5" customHeight="1" x14ac:dyDescent="0.15"/>
    <row r="4019" ht="13.5" customHeight="1" x14ac:dyDescent="0.15"/>
    <row r="4021" ht="13.5" customHeight="1" x14ac:dyDescent="0.15"/>
    <row r="4023" ht="13.5" customHeight="1" x14ac:dyDescent="0.15"/>
    <row r="4025" ht="13.5" customHeight="1" x14ac:dyDescent="0.15"/>
    <row r="4027" ht="13.5" customHeight="1" x14ac:dyDescent="0.15"/>
    <row r="4029" ht="13.5" customHeight="1" x14ac:dyDescent="0.15"/>
    <row r="4031" ht="13.5" customHeight="1" x14ac:dyDescent="0.15"/>
    <row r="4033" ht="13.5" customHeight="1" x14ac:dyDescent="0.15"/>
    <row r="4035" ht="13.5" customHeight="1" x14ac:dyDescent="0.15"/>
    <row r="4037" ht="13.5" customHeight="1" x14ac:dyDescent="0.15"/>
    <row r="4039" ht="13.5" customHeight="1" x14ac:dyDescent="0.15"/>
    <row r="4041" ht="13.5" customHeight="1" x14ac:dyDescent="0.15"/>
    <row r="4043" ht="13.5" customHeight="1" x14ac:dyDescent="0.15"/>
    <row r="4045" ht="13.5" customHeight="1" x14ac:dyDescent="0.15"/>
    <row r="4047" ht="13.5" customHeight="1" x14ac:dyDescent="0.15"/>
    <row r="4049" ht="13.5" customHeight="1" x14ac:dyDescent="0.15"/>
    <row r="4051" ht="13.5" customHeight="1" x14ac:dyDescent="0.15"/>
    <row r="4053" ht="13.5" customHeight="1" x14ac:dyDescent="0.15"/>
    <row r="4055" ht="13.5" customHeight="1" x14ac:dyDescent="0.15"/>
    <row r="4057" ht="13.5" customHeight="1" x14ac:dyDescent="0.15"/>
    <row r="4059" ht="13.5" customHeight="1" x14ac:dyDescent="0.15"/>
    <row r="4061" ht="13.5" customHeight="1" x14ac:dyDescent="0.15"/>
    <row r="4063" ht="13.5" customHeight="1" x14ac:dyDescent="0.15"/>
    <row r="4065" ht="13.5" customHeight="1" x14ac:dyDescent="0.15"/>
    <row r="4067" ht="13.5" customHeight="1" x14ac:dyDescent="0.15"/>
    <row r="4069" ht="13.5" customHeight="1" x14ac:dyDescent="0.15"/>
    <row r="4071" ht="13.5" customHeight="1" x14ac:dyDescent="0.15"/>
    <row r="4073" ht="13.5" customHeight="1" x14ac:dyDescent="0.15"/>
    <row r="4075" ht="13.5" customHeight="1" x14ac:dyDescent="0.15"/>
    <row r="4077" ht="13.5" customHeight="1" x14ac:dyDescent="0.15"/>
    <row r="4079" ht="13.5" customHeight="1" x14ac:dyDescent="0.15"/>
    <row r="4081" ht="13.5" customHeight="1" x14ac:dyDescent="0.15"/>
    <row r="4083" ht="13.5" customHeight="1" x14ac:dyDescent="0.15"/>
    <row r="4085" ht="13.5" customHeight="1" x14ac:dyDescent="0.15"/>
    <row r="4087" ht="13.5" customHeight="1" x14ac:dyDescent="0.15"/>
    <row r="4089" ht="13.5" customHeight="1" x14ac:dyDescent="0.15"/>
    <row r="4091" ht="13.5" customHeight="1" x14ac:dyDescent="0.15"/>
    <row r="4093" ht="13.5" customHeight="1" x14ac:dyDescent="0.15"/>
    <row r="4095" ht="13.5" customHeight="1" x14ac:dyDescent="0.15"/>
    <row r="4097" ht="13.5" customHeight="1" x14ac:dyDescent="0.15"/>
    <row r="4099" ht="13.5" customHeight="1" x14ac:dyDescent="0.15"/>
    <row r="4101" ht="13.5" customHeight="1" x14ac:dyDescent="0.15"/>
    <row r="4103" ht="13.5" customHeight="1" x14ac:dyDescent="0.15"/>
    <row r="4105" ht="13.5" customHeight="1" x14ac:dyDescent="0.15"/>
    <row r="4107" ht="13.5" customHeight="1" x14ac:dyDescent="0.15"/>
    <row r="4109" ht="13.5" customHeight="1" x14ac:dyDescent="0.15"/>
    <row r="4111" ht="13.5" customHeight="1" x14ac:dyDescent="0.15"/>
    <row r="4113" ht="13.5" customHeight="1" x14ac:dyDescent="0.15"/>
    <row r="4115" ht="13.5" customHeight="1" x14ac:dyDescent="0.15"/>
    <row r="4117" ht="13.5" customHeight="1" x14ac:dyDescent="0.15"/>
    <row r="4119" ht="13.5" customHeight="1" x14ac:dyDescent="0.15"/>
    <row r="4121" ht="13.5" customHeight="1" x14ac:dyDescent="0.15"/>
    <row r="4123" ht="13.5" customHeight="1" x14ac:dyDescent="0.15"/>
    <row r="4125" ht="13.5" customHeight="1" x14ac:dyDescent="0.15"/>
    <row r="4127" ht="13.5" customHeight="1" x14ac:dyDescent="0.15"/>
    <row r="4129" ht="13.5" customHeight="1" x14ac:dyDescent="0.15"/>
    <row r="4131" ht="13.5" customHeight="1" x14ac:dyDescent="0.15"/>
    <row r="4133" ht="13.5" customHeight="1" x14ac:dyDescent="0.15"/>
    <row r="4135" ht="13.5" customHeight="1" x14ac:dyDescent="0.15"/>
    <row r="4137" ht="13.5" customHeight="1" x14ac:dyDescent="0.15"/>
    <row r="4139" ht="13.5" customHeight="1" x14ac:dyDescent="0.15"/>
    <row r="4141" ht="13.5" customHeight="1" x14ac:dyDescent="0.15"/>
    <row r="4143" ht="13.5" customHeight="1" x14ac:dyDescent="0.15"/>
    <row r="4145" ht="13.5" customHeight="1" x14ac:dyDescent="0.15"/>
    <row r="4147" ht="13.5" customHeight="1" x14ac:dyDescent="0.15"/>
    <row r="4149" ht="13.5" customHeight="1" x14ac:dyDescent="0.15"/>
    <row r="4151" ht="13.5" customHeight="1" x14ac:dyDescent="0.15"/>
    <row r="4153" ht="13.5" customHeight="1" x14ac:dyDescent="0.15"/>
    <row r="4155" ht="13.5" customHeight="1" x14ac:dyDescent="0.15"/>
    <row r="4157" ht="13.5" customHeight="1" x14ac:dyDescent="0.15"/>
    <row r="4159" ht="13.5" customHeight="1" x14ac:dyDescent="0.15"/>
    <row r="4161" ht="13.5" customHeight="1" x14ac:dyDescent="0.15"/>
    <row r="4163" ht="13.5" customHeight="1" x14ac:dyDescent="0.15"/>
    <row r="4165" ht="13.5" customHeight="1" x14ac:dyDescent="0.15"/>
    <row r="4167" ht="13.5" customHeight="1" x14ac:dyDescent="0.15"/>
    <row r="4169" ht="13.5" customHeight="1" x14ac:dyDescent="0.15"/>
    <row r="4171" ht="13.5" customHeight="1" x14ac:dyDescent="0.15"/>
    <row r="4173" ht="13.5" customHeight="1" x14ac:dyDescent="0.15"/>
    <row r="4175" ht="13.5" customHeight="1" x14ac:dyDescent="0.15"/>
    <row r="4177" ht="13.5" customHeight="1" x14ac:dyDescent="0.15"/>
    <row r="4179" ht="13.5" customHeight="1" x14ac:dyDescent="0.15"/>
    <row r="4181" ht="13.5" customHeight="1" x14ac:dyDescent="0.15"/>
    <row r="4183" ht="13.5" customHeight="1" x14ac:dyDescent="0.15"/>
    <row r="4185" ht="13.5" customHeight="1" x14ac:dyDescent="0.15"/>
    <row r="4187" ht="13.5" customHeight="1" x14ac:dyDescent="0.15"/>
    <row r="4189" ht="13.5" customHeight="1" x14ac:dyDescent="0.15"/>
    <row r="4191" ht="13.5" customHeight="1" x14ac:dyDescent="0.15"/>
    <row r="4193" ht="13.5" customHeight="1" x14ac:dyDescent="0.15"/>
    <row r="4195" ht="13.5" customHeight="1" x14ac:dyDescent="0.15"/>
    <row r="4197" ht="13.5" customHeight="1" x14ac:dyDescent="0.15"/>
    <row r="4199" ht="13.5" customHeight="1" x14ac:dyDescent="0.15"/>
    <row r="4201" ht="13.5" customHeight="1" x14ac:dyDescent="0.15"/>
    <row r="4203" ht="13.5" customHeight="1" x14ac:dyDescent="0.15"/>
    <row r="4205" ht="13.5" customHeight="1" x14ac:dyDescent="0.15"/>
    <row r="4207" ht="13.5" customHeight="1" x14ac:dyDescent="0.15"/>
    <row r="4209" ht="13.5" customHeight="1" x14ac:dyDescent="0.15"/>
    <row r="4211" ht="13.5" customHeight="1" x14ac:dyDescent="0.15"/>
    <row r="4213" ht="13.5" customHeight="1" x14ac:dyDescent="0.15"/>
    <row r="4215" ht="13.5" customHeight="1" x14ac:dyDescent="0.15"/>
    <row r="4217" ht="13.5" customHeight="1" x14ac:dyDescent="0.15"/>
    <row r="4219" ht="13.5" customHeight="1" x14ac:dyDescent="0.15"/>
    <row r="4221" ht="13.5" customHeight="1" x14ac:dyDescent="0.15"/>
    <row r="4223" ht="13.5" customHeight="1" x14ac:dyDescent="0.15"/>
    <row r="4225" ht="13.5" customHeight="1" x14ac:dyDescent="0.15"/>
    <row r="4227" ht="13.5" customHeight="1" x14ac:dyDescent="0.15"/>
    <row r="4229" ht="13.5" customHeight="1" x14ac:dyDescent="0.15"/>
    <row r="4231" ht="13.5" customHeight="1" x14ac:dyDescent="0.15"/>
    <row r="4233" ht="13.5" customHeight="1" x14ac:dyDescent="0.15"/>
    <row r="4235" ht="13.5" customHeight="1" x14ac:dyDescent="0.15"/>
    <row r="4237" ht="13.5" customHeight="1" x14ac:dyDescent="0.15"/>
    <row r="4239" ht="13.5" customHeight="1" x14ac:dyDescent="0.15"/>
    <row r="4241" ht="13.5" customHeight="1" x14ac:dyDescent="0.15"/>
    <row r="4243" ht="13.5" customHeight="1" x14ac:dyDescent="0.15"/>
    <row r="4245" ht="13.5" customHeight="1" x14ac:dyDescent="0.15"/>
    <row r="4247" ht="13.5" customHeight="1" x14ac:dyDescent="0.15"/>
    <row r="4249" ht="13.5" customHeight="1" x14ac:dyDescent="0.15"/>
    <row r="4251" ht="13.5" customHeight="1" x14ac:dyDescent="0.15"/>
    <row r="4253" ht="13.5" customHeight="1" x14ac:dyDescent="0.15"/>
    <row r="4255" ht="13.5" customHeight="1" x14ac:dyDescent="0.15"/>
    <row r="4257" ht="13.5" customHeight="1" x14ac:dyDescent="0.15"/>
    <row r="4259" ht="13.5" customHeight="1" x14ac:dyDescent="0.15"/>
    <row r="4261" ht="13.5" customHeight="1" x14ac:dyDescent="0.15"/>
    <row r="4263" ht="13.5" customHeight="1" x14ac:dyDescent="0.15"/>
    <row r="4265" ht="13.5" customHeight="1" x14ac:dyDescent="0.15"/>
    <row r="4267" ht="13.5" customHeight="1" x14ac:dyDescent="0.15"/>
    <row r="4269" ht="13.5" customHeight="1" x14ac:dyDescent="0.15"/>
    <row r="4271" ht="13.5" customHeight="1" x14ac:dyDescent="0.15"/>
    <row r="4273" ht="13.5" customHeight="1" x14ac:dyDescent="0.15"/>
    <row r="4275" ht="13.5" customHeight="1" x14ac:dyDescent="0.15"/>
    <row r="4277" ht="13.5" customHeight="1" x14ac:dyDescent="0.15"/>
    <row r="4279" ht="13.5" customHeight="1" x14ac:dyDescent="0.15"/>
    <row r="4281" ht="13.5" customHeight="1" x14ac:dyDescent="0.15"/>
    <row r="4283" ht="13.5" customHeight="1" x14ac:dyDescent="0.15"/>
    <row r="4285" ht="13.5" customHeight="1" x14ac:dyDescent="0.15"/>
    <row r="4287" ht="13.5" customHeight="1" x14ac:dyDescent="0.15"/>
    <row r="4289" ht="13.5" customHeight="1" x14ac:dyDescent="0.15"/>
    <row r="4291" ht="13.5" customHeight="1" x14ac:dyDescent="0.15"/>
    <row r="4293" ht="13.5" customHeight="1" x14ac:dyDescent="0.15"/>
    <row r="4295" ht="13.5" customHeight="1" x14ac:dyDescent="0.15"/>
    <row r="4297" ht="13.5" customHeight="1" x14ac:dyDescent="0.15"/>
    <row r="4299" ht="13.5" customHeight="1" x14ac:dyDescent="0.15"/>
    <row r="4301" ht="13.5" customHeight="1" x14ac:dyDescent="0.15"/>
    <row r="4303" ht="13.5" customHeight="1" x14ac:dyDescent="0.15"/>
    <row r="4305" ht="13.5" customHeight="1" x14ac:dyDescent="0.15"/>
    <row r="4307" ht="13.5" customHeight="1" x14ac:dyDescent="0.15"/>
    <row r="4309" ht="13.5" customHeight="1" x14ac:dyDescent="0.15"/>
    <row r="4311" ht="13.5" customHeight="1" x14ac:dyDescent="0.15"/>
    <row r="4313" ht="13.5" customHeight="1" x14ac:dyDescent="0.15"/>
    <row r="4315" ht="13.5" customHeight="1" x14ac:dyDescent="0.15"/>
    <row r="4317" ht="13.5" customHeight="1" x14ac:dyDescent="0.15"/>
    <row r="4319" ht="13.5" customHeight="1" x14ac:dyDescent="0.15"/>
    <row r="4321" ht="13.5" customHeight="1" x14ac:dyDescent="0.15"/>
    <row r="4323" ht="13.5" customHeight="1" x14ac:dyDescent="0.15"/>
    <row r="4325" ht="13.5" customHeight="1" x14ac:dyDescent="0.15"/>
    <row r="4327" ht="13.5" customHeight="1" x14ac:dyDescent="0.15"/>
    <row r="4329" ht="13.5" customHeight="1" x14ac:dyDescent="0.15"/>
    <row r="4331" ht="13.5" customHeight="1" x14ac:dyDescent="0.15"/>
    <row r="4333" ht="13.5" customHeight="1" x14ac:dyDescent="0.15"/>
    <row r="4335" ht="13.5" customHeight="1" x14ac:dyDescent="0.15"/>
    <row r="4337" ht="13.5" customHeight="1" x14ac:dyDescent="0.15"/>
    <row r="4339" ht="13.5" customHeight="1" x14ac:dyDescent="0.15"/>
    <row r="4341" ht="13.5" customHeight="1" x14ac:dyDescent="0.15"/>
    <row r="4343" ht="13.5" customHeight="1" x14ac:dyDescent="0.15"/>
    <row r="4345" ht="13.5" customHeight="1" x14ac:dyDescent="0.15"/>
    <row r="4347" ht="13.5" customHeight="1" x14ac:dyDescent="0.15"/>
    <row r="4349" ht="13.5" customHeight="1" x14ac:dyDescent="0.15"/>
    <row r="4351" ht="13.5" customHeight="1" x14ac:dyDescent="0.15"/>
    <row r="4353" ht="13.5" customHeight="1" x14ac:dyDescent="0.15"/>
    <row r="4355" ht="13.5" customHeight="1" x14ac:dyDescent="0.15"/>
    <row r="4357" ht="13.5" customHeight="1" x14ac:dyDescent="0.15"/>
    <row r="4359" ht="13.5" customHeight="1" x14ac:dyDescent="0.15"/>
    <row r="4361" ht="13.5" customHeight="1" x14ac:dyDescent="0.15"/>
    <row r="4363" ht="13.5" customHeight="1" x14ac:dyDescent="0.15"/>
    <row r="4365" ht="13.5" customHeight="1" x14ac:dyDescent="0.15"/>
    <row r="4367" ht="13.5" customHeight="1" x14ac:dyDescent="0.15"/>
    <row r="4369" ht="13.5" customHeight="1" x14ac:dyDescent="0.15"/>
    <row r="4371" ht="13.5" customHeight="1" x14ac:dyDescent="0.15"/>
    <row r="4373" ht="13.5" customHeight="1" x14ac:dyDescent="0.15"/>
    <row r="4375" ht="13.5" customHeight="1" x14ac:dyDescent="0.15"/>
    <row r="4377" ht="13.5" customHeight="1" x14ac:dyDescent="0.15"/>
    <row r="4379" ht="13.5" customHeight="1" x14ac:dyDescent="0.15"/>
    <row r="4381" ht="13.5" customHeight="1" x14ac:dyDescent="0.15"/>
    <row r="4383" ht="13.5" customHeight="1" x14ac:dyDescent="0.15"/>
    <row r="4385" ht="13.5" customHeight="1" x14ac:dyDescent="0.15"/>
    <row r="4387" ht="13.5" customHeight="1" x14ac:dyDescent="0.15"/>
    <row r="4389" ht="13.5" customHeight="1" x14ac:dyDescent="0.15"/>
    <row r="4391" ht="13.5" customHeight="1" x14ac:dyDescent="0.15"/>
    <row r="4393" ht="13.5" customHeight="1" x14ac:dyDescent="0.15"/>
    <row r="4395" ht="13.5" customHeight="1" x14ac:dyDescent="0.15"/>
    <row r="4397" ht="13.5" customHeight="1" x14ac:dyDescent="0.15"/>
    <row r="4399" ht="13.5" customHeight="1" x14ac:dyDescent="0.15"/>
    <row r="4401" ht="13.5" customHeight="1" x14ac:dyDescent="0.15"/>
    <row r="4403" ht="13.5" customHeight="1" x14ac:dyDescent="0.15"/>
    <row r="4405" ht="13.5" customHeight="1" x14ac:dyDescent="0.15"/>
    <row r="4407" ht="13.5" customHeight="1" x14ac:dyDescent="0.15"/>
    <row r="4409" ht="13.5" customHeight="1" x14ac:dyDescent="0.15"/>
    <row r="4411" ht="13.5" customHeight="1" x14ac:dyDescent="0.15"/>
    <row r="4413" ht="13.5" customHeight="1" x14ac:dyDescent="0.15"/>
    <row r="4415" ht="13.5" customHeight="1" x14ac:dyDescent="0.15"/>
    <row r="4417" ht="13.5" customHeight="1" x14ac:dyDescent="0.15"/>
    <row r="4419" ht="13.5" customHeight="1" x14ac:dyDescent="0.15"/>
    <row r="4421" ht="13.5" customHeight="1" x14ac:dyDescent="0.15"/>
    <row r="4423" ht="13.5" customHeight="1" x14ac:dyDescent="0.15"/>
    <row r="4425" ht="13.5" customHeight="1" x14ac:dyDescent="0.15"/>
    <row r="4427" ht="13.5" customHeight="1" x14ac:dyDescent="0.15"/>
    <row r="4429" ht="13.5" customHeight="1" x14ac:dyDescent="0.15"/>
    <row r="4431" ht="13.5" customHeight="1" x14ac:dyDescent="0.15"/>
    <row r="4433" ht="13.5" customHeight="1" x14ac:dyDescent="0.15"/>
    <row r="4435" ht="13.5" customHeight="1" x14ac:dyDescent="0.15"/>
    <row r="4437" ht="13.5" customHeight="1" x14ac:dyDescent="0.15"/>
    <row r="4439" ht="13.5" customHeight="1" x14ac:dyDescent="0.15"/>
    <row r="4441" ht="13.5" customHeight="1" x14ac:dyDescent="0.15"/>
    <row r="4443" ht="13.5" customHeight="1" x14ac:dyDescent="0.15"/>
    <row r="4445" ht="13.5" customHeight="1" x14ac:dyDescent="0.15"/>
    <row r="4447" ht="13.5" customHeight="1" x14ac:dyDescent="0.15"/>
    <row r="4449" ht="13.5" customHeight="1" x14ac:dyDescent="0.15"/>
    <row r="4451" ht="13.5" customHeight="1" x14ac:dyDescent="0.15"/>
    <row r="4453" ht="13.5" customHeight="1" x14ac:dyDescent="0.15"/>
    <row r="4455" ht="13.5" customHeight="1" x14ac:dyDescent="0.15"/>
    <row r="4457" ht="13.5" customHeight="1" x14ac:dyDescent="0.15"/>
    <row r="4459" ht="13.5" customHeight="1" x14ac:dyDescent="0.15"/>
    <row r="4461" ht="13.5" customHeight="1" x14ac:dyDescent="0.15"/>
    <row r="4463" ht="13.5" customHeight="1" x14ac:dyDescent="0.15"/>
    <row r="4465" ht="13.5" customHeight="1" x14ac:dyDescent="0.15"/>
    <row r="4467" ht="13.5" customHeight="1" x14ac:dyDescent="0.15"/>
    <row r="4469" ht="13.5" customHeight="1" x14ac:dyDescent="0.15"/>
    <row r="4471" ht="13.5" customHeight="1" x14ac:dyDescent="0.15"/>
    <row r="4473" ht="13.5" customHeight="1" x14ac:dyDescent="0.15"/>
    <row r="4475" ht="13.5" customHeight="1" x14ac:dyDescent="0.15"/>
    <row r="4477" ht="13.5" customHeight="1" x14ac:dyDescent="0.15"/>
    <row r="4479" ht="13.5" customHeight="1" x14ac:dyDescent="0.15"/>
    <row r="4481" ht="13.5" customHeight="1" x14ac:dyDescent="0.15"/>
    <row r="4483" ht="13.5" customHeight="1" x14ac:dyDescent="0.15"/>
    <row r="4485" ht="13.5" customHeight="1" x14ac:dyDescent="0.15"/>
    <row r="4487" ht="13.5" customHeight="1" x14ac:dyDescent="0.15"/>
    <row r="4489" ht="13.5" customHeight="1" x14ac:dyDescent="0.15"/>
    <row r="4491" ht="13.5" customHeight="1" x14ac:dyDescent="0.15"/>
    <row r="4493" ht="13.5" customHeight="1" x14ac:dyDescent="0.15"/>
    <row r="4495" ht="13.5" customHeight="1" x14ac:dyDescent="0.15"/>
    <row r="4497" ht="13.5" customHeight="1" x14ac:dyDescent="0.15"/>
    <row r="4499" ht="13.5" customHeight="1" x14ac:dyDescent="0.15"/>
    <row r="4501" ht="13.5" customHeight="1" x14ac:dyDescent="0.15"/>
    <row r="4503" ht="13.5" customHeight="1" x14ac:dyDescent="0.15"/>
    <row r="4505" ht="13.5" customHeight="1" x14ac:dyDescent="0.15"/>
    <row r="4507" ht="13.5" customHeight="1" x14ac:dyDescent="0.15"/>
    <row r="4509" ht="13.5" customHeight="1" x14ac:dyDescent="0.15"/>
    <row r="4511" ht="13.5" customHeight="1" x14ac:dyDescent="0.15"/>
    <row r="4513" ht="13.5" customHeight="1" x14ac:dyDescent="0.15"/>
    <row r="4515" ht="13.5" customHeight="1" x14ac:dyDescent="0.15"/>
    <row r="4517" ht="13.5" customHeight="1" x14ac:dyDescent="0.15"/>
    <row r="4519" ht="13.5" customHeight="1" x14ac:dyDescent="0.15"/>
    <row r="4521" ht="13.5" customHeight="1" x14ac:dyDescent="0.15"/>
    <row r="4523" ht="13.5" customHeight="1" x14ac:dyDescent="0.15"/>
    <row r="4525" ht="13.5" customHeight="1" x14ac:dyDescent="0.15"/>
    <row r="4527" ht="13.5" customHeight="1" x14ac:dyDescent="0.15"/>
    <row r="4529" ht="13.5" customHeight="1" x14ac:dyDescent="0.15"/>
    <row r="4531" ht="13.5" customHeight="1" x14ac:dyDescent="0.15"/>
    <row r="4533" ht="13.5" customHeight="1" x14ac:dyDescent="0.15"/>
    <row r="4535" ht="13.5" customHeight="1" x14ac:dyDescent="0.15"/>
    <row r="4537" ht="13.5" customHeight="1" x14ac:dyDescent="0.15"/>
    <row r="4539" ht="13.5" customHeight="1" x14ac:dyDescent="0.15"/>
    <row r="4541" ht="13.5" customHeight="1" x14ac:dyDescent="0.15"/>
    <row r="4543" ht="13.5" customHeight="1" x14ac:dyDescent="0.15"/>
    <row r="4545" ht="13.5" customHeight="1" x14ac:dyDescent="0.15"/>
    <row r="4547" ht="13.5" customHeight="1" x14ac:dyDescent="0.15"/>
    <row r="4549" ht="13.5" customHeight="1" x14ac:dyDescent="0.15"/>
    <row r="4551" ht="13.5" customHeight="1" x14ac:dyDescent="0.15"/>
    <row r="4553" ht="13.5" customHeight="1" x14ac:dyDescent="0.15"/>
    <row r="4555" ht="13.5" customHeight="1" x14ac:dyDescent="0.15"/>
    <row r="4557" ht="13.5" customHeight="1" x14ac:dyDescent="0.15"/>
    <row r="4559" ht="13.5" customHeight="1" x14ac:dyDescent="0.15"/>
    <row r="4561" ht="13.5" customHeight="1" x14ac:dyDescent="0.15"/>
    <row r="4563" ht="13.5" customHeight="1" x14ac:dyDescent="0.15"/>
    <row r="4565" ht="13.5" customHeight="1" x14ac:dyDescent="0.15"/>
    <row r="4567" ht="13.5" customHeight="1" x14ac:dyDescent="0.15"/>
    <row r="4569" ht="13.5" customHeight="1" x14ac:dyDescent="0.15"/>
    <row r="4571" ht="13.5" customHeight="1" x14ac:dyDescent="0.15"/>
    <row r="4573" ht="13.5" customHeight="1" x14ac:dyDescent="0.15"/>
    <row r="4575" ht="13.5" customHeight="1" x14ac:dyDescent="0.15"/>
    <row r="4577" ht="13.5" customHeight="1" x14ac:dyDescent="0.15"/>
    <row r="4579" ht="13.5" customHeight="1" x14ac:dyDescent="0.15"/>
    <row r="4581" ht="13.5" customHeight="1" x14ac:dyDescent="0.15"/>
    <row r="4583" ht="13.5" customHeight="1" x14ac:dyDescent="0.15"/>
    <row r="4585" ht="13.5" customHeight="1" x14ac:dyDescent="0.15"/>
    <row r="4587" ht="13.5" customHeight="1" x14ac:dyDescent="0.15"/>
    <row r="4589" ht="13.5" customHeight="1" x14ac:dyDescent="0.15"/>
    <row r="4591" ht="13.5" customHeight="1" x14ac:dyDescent="0.15"/>
    <row r="4593" ht="13.5" customHeight="1" x14ac:dyDescent="0.15"/>
    <row r="4595" ht="13.5" customHeight="1" x14ac:dyDescent="0.15"/>
    <row r="4597" ht="13.5" customHeight="1" x14ac:dyDescent="0.15"/>
    <row r="4599" ht="13.5" customHeight="1" x14ac:dyDescent="0.15"/>
    <row r="4601" ht="13.5" customHeight="1" x14ac:dyDescent="0.15"/>
    <row r="4603" ht="13.5" customHeight="1" x14ac:dyDescent="0.15"/>
    <row r="4605" ht="13.5" customHeight="1" x14ac:dyDescent="0.15"/>
    <row r="4607" ht="13.5" customHeight="1" x14ac:dyDescent="0.15"/>
    <row r="4609" ht="13.5" customHeight="1" x14ac:dyDescent="0.15"/>
    <row r="4611" ht="13.5" customHeight="1" x14ac:dyDescent="0.15"/>
    <row r="4613" ht="13.5" customHeight="1" x14ac:dyDescent="0.15"/>
    <row r="4615" ht="13.5" customHeight="1" x14ac:dyDescent="0.15"/>
    <row r="4617" ht="13.5" customHeight="1" x14ac:dyDescent="0.15"/>
    <row r="4619" ht="13.5" customHeight="1" x14ac:dyDescent="0.15"/>
    <row r="4621" ht="13.5" customHeight="1" x14ac:dyDescent="0.15"/>
    <row r="4623" ht="13.5" customHeight="1" x14ac:dyDescent="0.15"/>
    <row r="4625" ht="13.5" customHeight="1" x14ac:dyDescent="0.15"/>
    <row r="4627" ht="13.5" customHeight="1" x14ac:dyDescent="0.15"/>
    <row r="4629" ht="13.5" customHeight="1" x14ac:dyDescent="0.15"/>
    <row r="4631" ht="13.5" customHeight="1" x14ac:dyDescent="0.15"/>
    <row r="4633" ht="13.5" customHeight="1" x14ac:dyDescent="0.15"/>
    <row r="4635" ht="13.5" customHeight="1" x14ac:dyDescent="0.15"/>
    <row r="4637" ht="13.5" customHeight="1" x14ac:dyDescent="0.15"/>
    <row r="4639" ht="13.5" customHeight="1" x14ac:dyDescent="0.15"/>
    <row r="4641" ht="13.5" customHeight="1" x14ac:dyDescent="0.15"/>
    <row r="4643" ht="13.5" customHeight="1" x14ac:dyDescent="0.15"/>
    <row r="4645" ht="13.5" customHeight="1" x14ac:dyDescent="0.15"/>
    <row r="4647" ht="13.5" customHeight="1" x14ac:dyDescent="0.15"/>
    <row r="4649" ht="13.5" customHeight="1" x14ac:dyDescent="0.15"/>
    <row r="4651" ht="13.5" customHeight="1" x14ac:dyDescent="0.15"/>
    <row r="4653" ht="13.5" customHeight="1" x14ac:dyDescent="0.15"/>
    <row r="4655" ht="13.5" customHeight="1" x14ac:dyDescent="0.15"/>
    <row r="4657" ht="13.5" customHeight="1" x14ac:dyDescent="0.15"/>
    <row r="4659" ht="13.5" customHeight="1" x14ac:dyDescent="0.15"/>
    <row r="4661" ht="13.5" customHeight="1" x14ac:dyDescent="0.15"/>
    <row r="4663" ht="13.5" customHeight="1" x14ac:dyDescent="0.15"/>
    <row r="4665" ht="13.5" customHeight="1" x14ac:dyDescent="0.15"/>
    <row r="4667" ht="13.5" customHeight="1" x14ac:dyDescent="0.15"/>
    <row r="4669" ht="13.5" customHeight="1" x14ac:dyDescent="0.15"/>
    <row r="4671" ht="13.5" customHeight="1" x14ac:dyDescent="0.15"/>
    <row r="4673" ht="13.5" customHeight="1" x14ac:dyDescent="0.15"/>
    <row r="4675" ht="13.5" customHeight="1" x14ac:dyDescent="0.15"/>
    <row r="4677" ht="13.5" customHeight="1" x14ac:dyDescent="0.15"/>
    <row r="4679" ht="13.5" customHeight="1" x14ac:dyDescent="0.15"/>
    <row r="4681" ht="13.5" customHeight="1" x14ac:dyDescent="0.15"/>
    <row r="4683" ht="13.5" customHeight="1" x14ac:dyDescent="0.15"/>
    <row r="4685" ht="13.5" customHeight="1" x14ac:dyDescent="0.15"/>
    <row r="4687" ht="13.5" customHeight="1" x14ac:dyDescent="0.15"/>
    <row r="4689" ht="13.5" customHeight="1" x14ac:dyDescent="0.15"/>
    <row r="4691" ht="13.5" customHeight="1" x14ac:dyDescent="0.15"/>
    <row r="4693" ht="13.5" customHeight="1" x14ac:dyDescent="0.15"/>
    <row r="4695" ht="13.5" customHeight="1" x14ac:dyDescent="0.15"/>
    <row r="4697" ht="13.5" customHeight="1" x14ac:dyDescent="0.15"/>
    <row r="4699" ht="13.5" customHeight="1" x14ac:dyDescent="0.15"/>
    <row r="4701" ht="13.5" customHeight="1" x14ac:dyDescent="0.15"/>
    <row r="4703" ht="13.5" customHeight="1" x14ac:dyDescent="0.15"/>
    <row r="4705" ht="13.5" customHeight="1" x14ac:dyDescent="0.15"/>
    <row r="4707" ht="13.5" customHeight="1" x14ac:dyDescent="0.15"/>
    <row r="4709" ht="13.5" customHeight="1" x14ac:dyDescent="0.15"/>
    <row r="4711" ht="13.5" customHeight="1" x14ac:dyDescent="0.15"/>
    <row r="4713" ht="13.5" customHeight="1" x14ac:dyDescent="0.15"/>
    <row r="4715" ht="13.5" customHeight="1" x14ac:dyDescent="0.15"/>
    <row r="4717" ht="13.5" customHeight="1" x14ac:dyDescent="0.15"/>
    <row r="4719" ht="13.5" customHeight="1" x14ac:dyDescent="0.15"/>
    <row r="4721" ht="13.5" customHeight="1" x14ac:dyDescent="0.15"/>
    <row r="4723" ht="13.5" customHeight="1" x14ac:dyDescent="0.15"/>
    <row r="4725" ht="13.5" customHeight="1" x14ac:dyDescent="0.15"/>
    <row r="4727" ht="13.5" customHeight="1" x14ac:dyDescent="0.15"/>
    <row r="4729" ht="13.5" customHeight="1" x14ac:dyDescent="0.15"/>
    <row r="4731" ht="13.5" customHeight="1" x14ac:dyDescent="0.15"/>
    <row r="4733" ht="13.5" customHeight="1" x14ac:dyDescent="0.15"/>
    <row r="4735" ht="13.5" customHeight="1" x14ac:dyDescent="0.15"/>
    <row r="4737" ht="13.5" customHeight="1" x14ac:dyDescent="0.15"/>
    <row r="4739" ht="13.5" customHeight="1" x14ac:dyDescent="0.15"/>
    <row r="4741" ht="13.5" customHeight="1" x14ac:dyDescent="0.15"/>
    <row r="4743" ht="13.5" customHeight="1" x14ac:dyDescent="0.15"/>
    <row r="4745" ht="13.5" customHeight="1" x14ac:dyDescent="0.15"/>
    <row r="4747" ht="13.5" customHeight="1" x14ac:dyDescent="0.15"/>
    <row r="4749" ht="13.5" customHeight="1" x14ac:dyDescent="0.15"/>
    <row r="4751" ht="13.5" customHeight="1" x14ac:dyDescent="0.15"/>
    <row r="4753" ht="13.5" customHeight="1" x14ac:dyDescent="0.15"/>
    <row r="4755" ht="13.5" customHeight="1" x14ac:dyDescent="0.15"/>
    <row r="4757" ht="13.5" customHeight="1" x14ac:dyDescent="0.15"/>
    <row r="4759" ht="13.5" customHeight="1" x14ac:dyDescent="0.15"/>
    <row r="4761" ht="13.5" customHeight="1" x14ac:dyDescent="0.15"/>
    <row r="4763" ht="13.5" customHeight="1" x14ac:dyDescent="0.15"/>
    <row r="4765" ht="13.5" customHeight="1" x14ac:dyDescent="0.15"/>
    <row r="4767" ht="13.5" customHeight="1" x14ac:dyDescent="0.15"/>
    <row r="4769" ht="13.5" customHeight="1" x14ac:dyDescent="0.15"/>
    <row r="4771" ht="13.5" customHeight="1" x14ac:dyDescent="0.15"/>
    <row r="4773" ht="13.5" customHeight="1" x14ac:dyDescent="0.15"/>
    <row r="4775" ht="13.5" customHeight="1" x14ac:dyDescent="0.15"/>
    <row r="4777" ht="13.5" customHeight="1" x14ac:dyDescent="0.15"/>
    <row r="4779" ht="13.5" customHeight="1" x14ac:dyDescent="0.15"/>
    <row r="4781" ht="13.5" customHeight="1" x14ac:dyDescent="0.15"/>
    <row r="4783" ht="13.5" customHeight="1" x14ac:dyDescent="0.15"/>
    <row r="4785" ht="13.5" customHeight="1" x14ac:dyDescent="0.15"/>
    <row r="4787" ht="13.5" customHeight="1" x14ac:dyDescent="0.15"/>
    <row r="4789" ht="13.5" customHeight="1" x14ac:dyDescent="0.15"/>
    <row r="4791" ht="13.5" customHeight="1" x14ac:dyDescent="0.15"/>
    <row r="4793" ht="13.5" customHeight="1" x14ac:dyDescent="0.15"/>
    <row r="4795" ht="13.5" customHeight="1" x14ac:dyDescent="0.15"/>
    <row r="4797" ht="13.5" customHeight="1" x14ac:dyDescent="0.15"/>
    <row r="4799" ht="13.5" customHeight="1" x14ac:dyDescent="0.15"/>
    <row r="4801" ht="13.5" customHeight="1" x14ac:dyDescent="0.15"/>
    <row r="4803" ht="13.5" customHeight="1" x14ac:dyDescent="0.15"/>
    <row r="4805" ht="13.5" customHeight="1" x14ac:dyDescent="0.15"/>
    <row r="4807" ht="13.5" customHeight="1" x14ac:dyDescent="0.15"/>
    <row r="4809" ht="13.5" customHeight="1" x14ac:dyDescent="0.15"/>
    <row r="4811" ht="13.5" customHeight="1" x14ac:dyDescent="0.15"/>
    <row r="4813" ht="13.5" customHeight="1" x14ac:dyDescent="0.15"/>
    <row r="4815" ht="13.5" customHeight="1" x14ac:dyDescent="0.15"/>
    <row r="4817" ht="13.5" customHeight="1" x14ac:dyDescent="0.15"/>
    <row r="4819" ht="13.5" customHeight="1" x14ac:dyDescent="0.15"/>
    <row r="4821" ht="13.5" customHeight="1" x14ac:dyDescent="0.15"/>
    <row r="4823" ht="13.5" customHeight="1" x14ac:dyDescent="0.15"/>
    <row r="4825" ht="13.5" customHeight="1" x14ac:dyDescent="0.15"/>
    <row r="4827" ht="13.5" customHeight="1" x14ac:dyDescent="0.15"/>
    <row r="4829" ht="13.5" customHeight="1" x14ac:dyDescent="0.15"/>
    <row r="4831" ht="13.5" customHeight="1" x14ac:dyDescent="0.15"/>
    <row r="4833" ht="13.5" customHeight="1" x14ac:dyDescent="0.15"/>
    <row r="4835" ht="13.5" customHeight="1" x14ac:dyDescent="0.15"/>
    <row r="4837" ht="13.5" customHeight="1" x14ac:dyDescent="0.15"/>
    <row r="4839" ht="13.5" customHeight="1" x14ac:dyDescent="0.15"/>
    <row r="4841" ht="13.5" customHeight="1" x14ac:dyDescent="0.15"/>
    <row r="4843" ht="13.5" customHeight="1" x14ac:dyDescent="0.15"/>
    <row r="4845" ht="13.5" customHeight="1" x14ac:dyDescent="0.15"/>
    <row r="4847" ht="13.5" customHeight="1" x14ac:dyDescent="0.15"/>
    <row r="4849" ht="13.5" customHeight="1" x14ac:dyDescent="0.15"/>
    <row r="4851" ht="13.5" customHeight="1" x14ac:dyDescent="0.15"/>
    <row r="4853" ht="13.5" customHeight="1" x14ac:dyDescent="0.15"/>
    <row r="4855" ht="13.5" customHeight="1" x14ac:dyDescent="0.15"/>
    <row r="4857" ht="13.5" customHeight="1" x14ac:dyDescent="0.15"/>
    <row r="4859" ht="13.5" customHeight="1" x14ac:dyDescent="0.15"/>
    <row r="4861" ht="13.5" customHeight="1" x14ac:dyDescent="0.15"/>
    <row r="4863" ht="13.5" customHeight="1" x14ac:dyDescent="0.15"/>
    <row r="4865" ht="13.5" customHeight="1" x14ac:dyDescent="0.15"/>
    <row r="4867" ht="13.5" customHeight="1" x14ac:dyDescent="0.15"/>
    <row r="4869" ht="13.5" customHeight="1" x14ac:dyDescent="0.15"/>
    <row r="4871" ht="13.5" customHeight="1" x14ac:dyDescent="0.15"/>
    <row r="4873" ht="13.5" customHeight="1" x14ac:dyDescent="0.15"/>
    <row r="4875" ht="13.5" customHeight="1" x14ac:dyDescent="0.15"/>
    <row r="4877" ht="13.5" customHeight="1" x14ac:dyDescent="0.15"/>
    <row r="4879" ht="13.5" customHeight="1" x14ac:dyDescent="0.15"/>
    <row r="4881" ht="13.5" customHeight="1" x14ac:dyDescent="0.15"/>
    <row r="4883" ht="13.5" customHeight="1" x14ac:dyDescent="0.15"/>
    <row r="4885" ht="13.5" customHeight="1" x14ac:dyDescent="0.15"/>
    <row r="4887" ht="13.5" customHeight="1" x14ac:dyDescent="0.15"/>
    <row r="4889" ht="13.5" customHeight="1" x14ac:dyDescent="0.15"/>
    <row r="4891" ht="13.5" customHeight="1" x14ac:dyDescent="0.15"/>
    <row r="4893" ht="13.5" customHeight="1" x14ac:dyDescent="0.15"/>
    <row r="4895" ht="13.5" customHeight="1" x14ac:dyDescent="0.15"/>
    <row r="4897" ht="13.5" customHeight="1" x14ac:dyDescent="0.15"/>
    <row r="4899" ht="13.5" customHeight="1" x14ac:dyDescent="0.15"/>
    <row r="4901" ht="13.5" customHeight="1" x14ac:dyDescent="0.15"/>
    <row r="4903" ht="13.5" customHeight="1" x14ac:dyDescent="0.15"/>
    <row r="4905" ht="13.5" customHeight="1" x14ac:dyDescent="0.15"/>
    <row r="4907" ht="13.5" customHeight="1" x14ac:dyDescent="0.15"/>
    <row r="4909" ht="13.5" customHeight="1" x14ac:dyDescent="0.15"/>
    <row r="4911" ht="13.5" customHeight="1" x14ac:dyDescent="0.15"/>
    <row r="4913" ht="13.5" customHeight="1" x14ac:dyDescent="0.15"/>
    <row r="4915" ht="13.5" customHeight="1" x14ac:dyDescent="0.15"/>
    <row r="4917" ht="13.5" customHeight="1" x14ac:dyDescent="0.15"/>
    <row r="4919" ht="13.5" customHeight="1" x14ac:dyDescent="0.15"/>
    <row r="4921" ht="13.5" customHeight="1" x14ac:dyDescent="0.15"/>
    <row r="4923" ht="13.5" customHeight="1" x14ac:dyDescent="0.15"/>
    <row r="4925" ht="13.5" customHeight="1" x14ac:dyDescent="0.15"/>
    <row r="4927" ht="13.5" customHeight="1" x14ac:dyDescent="0.15"/>
    <row r="4929" ht="13.5" customHeight="1" x14ac:dyDescent="0.15"/>
    <row r="4931" ht="13.5" customHeight="1" x14ac:dyDescent="0.15"/>
    <row r="4933" ht="13.5" customHeight="1" x14ac:dyDescent="0.15"/>
    <row r="4935" ht="13.5" customHeight="1" x14ac:dyDescent="0.15"/>
    <row r="4937" ht="13.5" customHeight="1" x14ac:dyDescent="0.15"/>
    <row r="4939" ht="13.5" customHeight="1" x14ac:dyDescent="0.15"/>
    <row r="4941" ht="13.5" customHeight="1" x14ac:dyDescent="0.15"/>
    <row r="4943" ht="13.5" customHeight="1" x14ac:dyDescent="0.15"/>
    <row r="4945" ht="13.5" customHeight="1" x14ac:dyDescent="0.15"/>
    <row r="4947" ht="13.5" customHeight="1" x14ac:dyDescent="0.15"/>
    <row r="4949" ht="13.5" customHeight="1" x14ac:dyDescent="0.15"/>
    <row r="4951" ht="13.5" customHeight="1" x14ac:dyDescent="0.15"/>
    <row r="4953" ht="13.5" customHeight="1" x14ac:dyDescent="0.15"/>
    <row r="4955" ht="13.5" customHeight="1" x14ac:dyDescent="0.15"/>
    <row r="4957" ht="13.5" customHeight="1" x14ac:dyDescent="0.15"/>
    <row r="4959" ht="13.5" customHeight="1" x14ac:dyDescent="0.15"/>
    <row r="4961" ht="13.5" customHeight="1" x14ac:dyDescent="0.15"/>
    <row r="4963" ht="13.5" customHeight="1" x14ac:dyDescent="0.15"/>
    <row r="4965" ht="13.5" customHeight="1" x14ac:dyDescent="0.15"/>
    <row r="4967" ht="13.5" customHeight="1" x14ac:dyDescent="0.15"/>
    <row r="4969" ht="13.5" customHeight="1" x14ac:dyDescent="0.15"/>
    <row r="4971" ht="13.5" customHeight="1" x14ac:dyDescent="0.15"/>
    <row r="4973" ht="13.5" customHeight="1" x14ac:dyDescent="0.15"/>
    <row r="4975" ht="13.5" customHeight="1" x14ac:dyDescent="0.15"/>
    <row r="4977" ht="13.5" customHeight="1" x14ac:dyDescent="0.15"/>
    <row r="4979" ht="13.5" customHeight="1" x14ac:dyDescent="0.15"/>
    <row r="4981" ht="13.5" customHeight="1" x14ac:dyDescent="0.15"/>
    <row r="4983" ht="13.5" customHeight="1" x14ac:dyDescent="0.15"/>
    <row r="4985" ht="13.5" customHeight="1" x14ac:dyDescent="0.15"/>
    <row r="4987" ht="13.5" customHeight="1" x14ac:dyDescent="0.15"/>
    <row r="4989" ht="13.5" customHeight="1" x14ac:dyDescent="0.15"/>
    <row r="4991" ht="13.5" customHeight="1" x14ac:dyDescent="0.15"/>
    <row r="4993" ht="13.5" customHeight="1" x14ac:dyDescent="0.15"/>
    <row r="4995" ht="13.5" customHeight="1" x14ac:dyDescent="0.15"/>
    <row r="4997" ht="13.5" customHeight="1" x14ac:dyDescent="0.15"/>
    <row r="4999" ht="13.5" customHeight="1" x14ac:dyDescent="0.15"/>
    <row r="5001" ht="13.5" customHeight="1" x14ac:dyDescent="0.15"/>
    <row r="5003" ht="13.5" customHeight="1" x14ac:dyDescent="0.15"/>
    <row r="5005" ht="13.5" customHeight="1" x14ac:dyDescent="0.15"/>
    <row r="5007" ht="13.5" customHeight="1" x14ac:dyDescent="0.15"/>
    <row r="5009" ht="13.5" customHeight="1" x14ac:dyDescent="0.15"/>
    <row r="5011" ht="13.5" customHeight="1" x14ac:dyDescent="0.15"/>
    <row r="5013" ht="13.5" customHeight="1" x14ac:dyDescent="0.15"/>
    <row r="5015" ht="13.5" customHeight="1" x14ac:dyDescent="0.15"/>
    <row r="5017" ht="13.5" customHeight="1" x14ac:dyDescent="0.15"/>
    <row r="5019" ht="13.5" customHeight="1" x14ac:dyDescent="0.15"/>
    <row r="5021" ht="13.5" customHeight="1" x14ac:dyDescent="0.15"/>
    <row r="5023" ht="13.5" customHeight="1" x14ac:dyDescent="0.15"/>
    <row r="5025" ht="13.5" customHeight="1" x14ac:dyDescent="0.15"/>
    <row r="5027" ht="13.5" customHeight="1" x14ac:dyDescent="0.15"/>
    <row r="5029" ht="13.5" customHeight="1" x14ac:dyDescent="0.15"/>
    <row r="5031" ht="13.5" customHeight="1" x14ac:dyDescent="0.15"/>
    <row r="5033" ht="13.5" customHeight="1" x14ac:dyDescent="0.15"/>
    <row r="5035" ht="13.5" customHeight="1" x14ac:dyDescent="0.15"/>
    <row r="5037" ht="13.5" customHeight="1" x14ac:dyDescent="0.15"/>
    <row r="5039" ht="13.5" customHeight="1" x14ac:dyDescent="0.15"/>
    <row r="5041" ht="13.5" customHeight="1" x14ac:dyDescent="0.15"/>
    <row r="5043" ht="13.5" customHeight="1" x14ac:dyDescent="0.15"/>
    <row r="5045" ht="13.5" customHeight="1" x14ac:dyDescent="0.15"/>
    <row r="5047" ht="13.5" customHeight="1" x14ac:dyDescent="0.15"/>
    <row r="5049" ht="13.5" customHeight="1" x14ac:dyDescent="0.15"/>
    <row r="5051" ht="13.5" customHeight="1" x14ac:dyDescent="0.15"/>
    <row r="5053" ht="13.5" customHeight="1" x14ac:dyDescent="0.15"/>
    <row r="5055" ht="13.5" customHeight="1" x14ac:dyDescent="0.15"/>
    <row r="5057" ht="13.5" customHeight="1" x14ac:dyDescent="0.15"/>
    <row r="5059" ht="13.5" customHeight="1" x14ac:dyDescent="0.15"/>
    <row r="5061" ht="13.5" customHeight="1" x14ac:dyDescent="0.15"/>
    <row r="5063" ht="13.5" customHeight="1" x14ac:dyDescent="0.15"/>
    <row r="5065" ht="13.5" customHeight="1" x14ac:dyDescent="0.15"/>
    <row r="5067" ht="13.5" customHeight="1" x14ac:dyDescent="0.15"/>
    <row r="5069" ht="13.5" customHeight="1" x14ac:dyDescent="0.15"/>
    <row r="5071" ht="13.5" customHeight="1" x14ac:dyDescent="0.15"/>
    <row r="5073" ht="13.5" customHeight="1" x14ac:dyDescent="0.15"/>
    <row r="5075" ht="13.5" customHeight="1" x14ac:dyDescent="0.15"/>
    <row r="5077" ht="13.5" customHeight="1" x14ac:dyDescent="0.15"/>
    <row r="5079" ht="13.5" customHeight="1" x14ac:dyDescent="0.15"/>
    <row r="5081" ht="13.5" customHeight="1" x14ac:dyDescent="0.15"/>
    <row r="5083" ht="13.5" customHeight="1" x14ac:dyDescent="0.15"/>
    <row r="5085" ht="13.5" customHeight="1" x14ac:dyDescent="0.15"/>
    <row r="5087" ht="13.5" customHeight="1" x14ac:dyDescent="0.15"/>
    <row r="5089" ht="13.5" customHeight="1" x14ac:dyDescent="0.15"/>
    <row r="5091" ht="13.5" customHeight="1" x14ac:dyDescent="0.15"/>
    <row r="5093" ht="13.5" customHeight="1" x14ac:dyDescent="0.15"/>
    <row r="5095" ht="13.5" customHeight="1" x14ac:dyDescent="0.15"/>
    <row r="5097" ht="13.5" customHeight="1" x14ac:dyDescent="0.15"/>
    <row r="5099" ht="13.5" customHeight="1" x14ac:dyDescent="0.15"/>
    <row r="5101" ht="13.5" customHeight="1" x14ac:dyDescent="0.15"/>
    <row r="5103" ht="13.5" customHeight="1" x14ac:dyDescent="0.15"/>
    <row r="5105" ht="13.5" customHeight="1" x14ac:dyDescent="0.15"/>
    <row r="5107" ht="13.5" customHeight="1" x14ac:dyDescent="0.15"/>
    <row r="5109" ht="13.5" customHeight="1" x14ac:dyDescent="0.15"/>
    <row r="5111" ht="13.5" customHeight="1" x14ac:dyDescent="0.15"/>
    <row r="5113" ht="13.5" customHeight="1" x14ac:dyDescent="0.15"/>
    <row r="5115" ht="13.5" customHeight="1" x14ac:dyDescent="0.15"/>
    <row r="5117" ht="13.5" customHeight="1" x14ac:dyDescent="0.15"/>
    <row r="5119" ht="13.5" customHeight="1" x14ac:dyDescent="0.15"/>
    <row r="5121" ht="13.5" customHeight="1" x14ac:dyDescent="0.15"/>
    <row r="5123" ht="13.5" customHeight="1" x14ac:dyDescent="0.15"/>
    <row r="5125" ht="13.5" customHeight="1" x14ac:dyDescent="0.15"/>
    <row r="5127" ht="13.5" customHeight="1" x14ac:dyDescent="0.15"/>
    <row r="5129" ht="13.5" customHeight="1" x14ac:dyDescent="0.15"/>
    <row r="5131" ht="13.5" customHeight="1" x14ac:dyDescent="0.15"/>
    <row r="5133" ht="13.5" customHeight="1" x14ac:dyDescent="0.15"/>
    <row r="5135" ht="13.5" customHeight="1" x14ac:dyDescent="0.15"/>
    <row r="5137" ht="13.5" customHeight="1" x14ac:dyDescent="0.15"/>
    <row r="5139" ht="13.5" customHeight="1" x14ac:dyDescent="0.15"/>
    <row r="5141" ht="13.5" customHeight="1" x14ac:dyDescent="0.15"/>
    <row r="5143" ht="13.5" customHeight="1" x14ac:dyDescent="0.15"/>
    <row r="5145" ht="13.5" customHeight="1" x14ac:dyDescent="0.15"/>
    <row r="5147" ht="13.5" customHeight="1" x14ac:dyDescent="0.15"/>
    <row r="5149" ht="13.5" customHeight="1" x14ac:dyDescent="0.15"/>
    <row r="5151" ht="13.5" customHeight="1" x14ac:dyDescent="0.15"/>
    <row r="5153" ht="13.5" customHeight="1" x14ac:dyDescent="0.15"/>
    <row r="5155" ht="13.5" customHeight="1" x14ac:dyDescent="0.15"/>
    <row r="5157" ht="13.5" customHeight="1" x14ac:dyDescent="0.15"/>
    <row r="5159" ht="13.5" customHeight="1" x14ac:dyDescent="0.15"/>
    <row r="5161" ht="13.5" customHeight="1" x14ac:dyDescent="0.15"/>
    <row r="5163" ht="13.5" customHeight="1" x14ac:dyDescent="0.15"/>
    <row r="5165" ht="13.5" customHeight="1" x14ac:dyDescent="0.15"/>
    <row r="5167" ht="13.5" customHeight="1" x14ac:dyDescent="0.15"/>
    <row r="5169" ht="13.5" customHeight="1" x14ac:dyDescent="0.15"/>
    <row r="5171" ht="13.5" customHeight="1" x14ac:dyDescent="0.15"/>
    <row r="5173" ht="13.5" customHeight="1" x14ac:dyDescent="0.15"/>
    <row r="5175" ht="13.5" customHeight="1" x14ac:dyDescent="0.15"/>
    <row r="5177" ht="13.5" customHeight="1" x14ac:dyDescent="0.15"/>
    <row r="5179" ht="13.5" customHeight="1" x14ac:dyDescent="0.15"/>
    <row r="5181" ht="13.5" customHeight="1" x14ac:dyDescent="0.15"/>
    <row r="5183" ht="13.5" customHeight="1" x14ac:dyDescent="0.15"/>
    <row r="5185" ht="13.5" customHeight="1" x14ac:dyDescent="0.15"/>
    <row r="5187" ht="13.5" customHeight="1" x14ac:dyDescent="0.15"/>
    <row r="5189" ht="13.5" customHeight="1" x14ac:dyDescent="0.15"/>
    <row r="5191" ht="13.5" customHeight="1" x14ac:dyDescent="0.15"/>
    <row r="5193" ht="13.5" customHeight="1" x14ac:dyDescent="0.15"/>
    <row r="5195" ht="13.5" customHeight="1" x14ac:dyDescent="0.15"/>
    <row r="5197" ht="13.5" customHeight="1" x14ac:dyDescent="0.15"/>
    <row r="5199" ht="13.5" customHeight="1" x14ac:dyDescent="0.15"/>
    <row r="5201" ht="13.5" customHeight="1" x14ac:dyDescent="0.15"/>
    <row r="5203" ht="13.5" customHeight="1" x14ac:dyDescent="0.15"/>
    <row r="5205" ht="13.5" customHeight="1" x14ac:dyDescent="0.15"/>
    <row r="5207" ht="13.5" customHeight="1" x14ac:dyDescent="0.15"/>
    <row r="5209" ht="13.5" customHeight="1" x14ac:dyDescent="0.15"/>
    <row r="5211" ht="13.5" customHeight="1" x14ac:dyDescent="0.15"/>
    <row r="5213" ht="13.5" customHeight="1" x14ac:dyDescent="0.15"/>
    <row r="5215" ht="13.5" customHeight="1" x14ac:dyDescent="0.15"/>
    <row r="5217" ht="13.5" customHeight="1" x14ac:dyDescent="0.15"/>
    <row r="5219" ht="13.5" customHeight="1" x14ac:dyDescent="0.15"/>
    <row r="5221" ht="13.5" customHeight="1" x14ac:dyDescent="0.15"/>
    <row r="5223" ht="13.5" customHeight="1" x14ac:dyDescent="0.15"/>
    <row r="5225" ht="13.5" customHeight="1" x14ac:dyDescent="0.15"/>
    <row r="5227" ht="13.5" customHeight="1" x14ac:dyDescent="0.15"/>
    <row r="5229" ht="13.5" customHeight="1" x14ac:dyDescent="0.15"/>
    <row r="5231" ht="13.5" customHeight="1" x14ac:dyDescent="0.15"/>
    <row r="5233" ht="13.5" customHeight="1" x14ac:dyDescent="0.15"/>
    <row r="5235" ht="13.5" customHeight="1" x14ac:dyDescent="0.15"/>
    <row r="5237" ht="13.5" customHeight="1" x14ac:dyDescent="0.15"/>
    <row r="5239" ht="13.5" customHeight="1" x14ac:dyDescent="0.15"/>
    <row r="5241" ht="13.5" customHeight="1" x14ac:dyDescent="0.15"/>
    <row r="5243" ht="13.5" customHeight="1" x14ac:dyDescent="0.15"/>
    <row r="5245" ht="13.5" customHeight="1" x14ac:dyDescent="0.15"/>
    <row r="5247" ht="13.5" customHeight="1" x14ac:dyDescent="0.15"/>
    <row r="5249" ht="13.5" customHeight="1" x14ac:dyDescent="0.15"/>
    <row r="5251" ht="13.5" customHeight="1" x14ac:dyDescent="0.15"/>
    <row r="5253" ht="13.5" customHeight="1" x14ac:dyDescent="0.15"/>
    <row r="5255" ht="13.5" customHeight="1" x14ac:dyDescent="0.15"/>
    <row r="5257" ht="13.5" customHeight="1" x14ac:dyDescent="0.15"/>
    <row r="5259" ht="13.5" customHeight="1" x14ac:dyDescent="0.15"/>
    <row r="5261" ht="13.5" customHeight="1" x14ac:dyDescent="0.15"/>
    <row r="5263" ht="13.5" customHeight="1" x14ac:dyDescent="0.15"/>
    <row r="5265" ht="13.5" customHeight="1" x14ac:dyDescent="0.15"/>
    <row r="5267" ht="13.5" customHeight="1" x14ac:dyDescent="0.15"/>
    <row r="5269" ht="13.5" customHeight="1" x14ac:dyDescent="0.15"/>
    <row r="5271" ht="13.5" customHeight="1" x14ac:dyDescent="0.15"/>
    <row r="5273" ht="13.5" customHeight="1" x14ac:dyDescent="0.15"/>
    <row r="5275" ht="13.5" customHeight="1" x14ac:dyDescent="0.15"/>
    <row r="5277" ht="13.5" customHeight="1" x14ac:dyDescent="0.15"/>
    <row r="5279" ht="13.5" customHeight="1" x14ac:dyDescent="0.15"/>
    <row r="5281" ht="13.5" customHeight="1" x14ac:dyDescent="0.15"/>
    <row r="5283" ht="13.5" customHeight="1" x14ac:dyDescent="0.15"/>
    <row r="5285" ht="13.5" customHeight="1" x14ac:dyDescent="0.15"/>
    <row r="5287" ht="13.5" customHeight="1" x14ac:dyDescent="0.15"/>
    <row r="5289" ht="13.5" customHeight="1" x14ac:dyDescent="0.15"/>
    <row r="5291" ht="13.5" customHeight="1" x14ac:dyDescent="0.15"/>
    <row r="5293" ht="13.5" customHeight="1" x14ac:dyDescent="0.15"/>
    <row r="5295" ht="13.5" customHeight="1" x14ac:dyDescent="0.15"/>
    <row r="5297" ht="13.5" customHeight="1" x14ac:dyDescent="0.15"/>
    <row r="5299" ht="13.5" customHeight="1" x14ac:dyDescent="0.15"/>
    <row r="5301" ht="13.5" customHeight="1" x14ac:dyDescent="0.15"/>
    <row r="5303" ht="13.5" customHeight="1" x14ac:dyDescent="0.15"/>
    <row r="5305" ht="13.5" customHeight="1" x14ac:dyDescent="0.15"/>
    <row r="5307" ht="13.5" customHeight="1" x14ac:dyDescent="0.15"/>
    <row r="5309" ht="13.5" customHeight="1" x14ac:dyDescent="0.15"/>
    <row r="5311" ht="13.5" customHeight="1" x14ac:dyDescent="0.15"/>
    <row r="5313" ht="13.5" customHeight="1" x14ac:dyDescent="0.15"/>
    <row r="5315" ht="13.5" customHeight="1" x14ac:dyDescent="0.15"/>
    <row r="5317" ht="13.5" customHeight="1" x14ac:dyDescent="0.15"/>
    <row r="5319" ht="13.5" customHeight="1" x14ac:dyDescent="0.15"/>
    <row r="5321" ht="13.5" customHeight="1" x14ac:dyDescent="0.15"/>
    <row r="5323" ht="13.5" customHeight="1" x14ac:dyDescent="0.15"/>
    <row r="5325" ht="13.5" customHeight="1" x14ac:dyDescent="0.15"/>
    <row r="5327" ht="13.5" customHeight="1" x14ac:dyDescent="0.15"/>
    <row r="5329" ht="13.5" customHeight="1" x14ac:dyDescent="0.15"/>
    <row r="5331" ht="13.5" customHeight="1" x14ac:dyDescent="0.15"/>
    <row r="5333" ht="13.5" customHeight="1" x14ac:dyDescent="0.15"/>
    <row r="5335" ht="13.5" customHeight="1" x14ac:dyDescent="0.15"/>
    <row r="5337" ht="13.5" customHeight="1" x14ac:dyDescent="0.15"/>
    <row r="5339" ht="13.5" customHeight="1" x14ac:dyDescent="0.15"/>
    <row r="5341" ht="13.5" customHeight="1" x14ac:dyDescent="0.15"/>
    <row r="5343" ht="13.5" customHeight="1" x14ac:dyDescent="0.15"/>
    <row r="5345" ht="13.5" customHeight="1" x14ac:dyDescent="0.15"/>
    <row r="5347" ht="13.5" customHeight="1" x14ac:dyDescent="0.15"/>
    <row r="5349" ht="13.5" customHeight="1" x14ac:dyDescent="0.15"/>
    <row r="5351" ht="13.5" customHeight="1" x14ac:dyDescent="0.15"/>
    <row r="5353" ht="13.5" customHeight="1" x14ac:dyDescent="0.15"/>
    <row r="5355" ht="13.5" customHeight="1" x14ac:dyDescent="0.15"/>
    <row r="5357" ht="13.5" customHeight="1" x14ac:dyDescent="0.15"/>
    <row r="5359" ht="13.5" customHeight="1" x14ac:dyDescent="0.15"/>
    <row r="5361" ht="13.5" customHeight="1" x14ac:dyDescent="0.15"/>
    <row r="5363" ht="13.5" customHeight="1" x14ac:dyDescent="0.15"/>
    <row r="5365" ht="13.5" customHeight="1" x14ac:dyDescent="0.15"/>
    <row r="5367" ht="13.5" customHeight="1" x14ac:dyDescent="0.15"/>
    <row r="5369" ht="13.5" customHeight="1" x14ac:dyDescent="0.15"/>
    <row r="5371" ht="13.5" customHeight="1" x14ac:dyDescent="0.15"/>
    <row r="5373" ht="13.5" customHeight="1" x14ac:dyDescent="0.15"/>
    <row r="5375" ht="13.5" customHeight="1" x14ac:dyDescent="0.15"/>
    <row r="5377" ht="13.5" customHeight="1" x14ac:dyDescent="0.15"/>
    <row r="5379" ht="13.5" customHeight="1" x14ac:dyDescent="0.15"/>
    <row r="5381" ht="13.5" customHeight="1" x14ac:dyDescent="0.15"/>
    <row r="5383" ht="13.5" customHeight="1" x14ac:dyDescent="0.15"/>
    <row r="5385" ht="13.5" customHeight="1" x14ac:dyDescent="0.15"/>
    <row r="5387" ht="13.5" customHeight="1" x14ac:dyDescent="0.15"/>
    <row r="5389" ht="13.5" customHeight="1" x14ac:dyDescent="0.15"/>
    <row r="5391" ht="13.5" customHeight="1" x14ac:dyDescent="0.15"/>
    <row r="5393" ht="13.5" customHeight="1" x14ac:dyDescent="0.15"/>
    <row r="5395" ht="13.5" customHeight="1" x14ac:dyDescent="0.15"/>
    <row r="5397" ht="13.5" customHeight="1" x14ac:dyDescent="0.15"/>
    <row r="5399" ht="13.5" customHeight="1" x14ac:dyDescent="0.15"/>
    <row r="5401" ht="13.5" customHeight="1" x14ac:dyDescent="0.15"/>
    <row r="5403" ht="13.5" customHeight="1" x14ac:dyDescent="0.15"/>
    <row r="5405" ht="13.5" customHeight="1" x14ac:dyDescent="0.15"/>
    <row r="5407" ht="13.5" customHeight="1" x14ac:dyDescent="0.15"/>
    <row r="5409" ht="13.5" customHeight="1" x14ac:dyDescent="0.15"/>
    <row r="5411" ht="13.5" customHeight="1" x14ac:dyDescent="0.15"/>
    <row r="5413" ht="13.5" customHeight="1" x14ac:dyDescent="0.15"/>
    <row r="5415" ht="13.5" customHeight="1" x14ac:dyDescent="0.15"/>
    <row r="5417" ht="13.5" customHeight="1" x14ac:dyDescent="0.15"/>
    <row r="5419" ht="13.5" customHeight="1" x14ac:dyDescent="0.15"/>
    <row r="5421" ht="13.5" customHeight="1" x14ac:dyDescent="0.15"/>
    <row r="5423" ht="13.5" customHeight="1" x14ac:dyDescent="0.15"/>
    <row r="5425" ht="13.5" customHeight="1" x14ac:dyDescent="0.15"/>
    <row r="5427" ht="13.5" customHeight="1" x14ac:dyDescent="0.15"/>
    <row r="5429" ht="13.5" customHeight="1" x14ac:dyDescent="0.15"/>
    <row r="5431" ht="13.5" customHeight="1" x14ac:dyDescent="0.15"/>
    <row r="5433" ht="13.5" customHeight="1" x14ac:dyDescent="0.15"/>
    <row r="5435" ht="13.5" customHeight="1" x14ac:dyDescent="0.15"/>
    <row r="5437" ht="13.5" customHeight="1" x14ac:dyDescent="0.15"/>
    <row r="5439" ht="13.5" customHeight="1" x14ac:dyDescent="0.15"/>
    <row r="5441" ht="13.5" customHeight="1" x14ac:dyDescent="0.15"/>
    <row r="5443" ht="13.5" customHeight="1" x14ac:dyDescent="0.15"/>
    <row r="5445" ht="13.5" customHeight="1" x14ac:dyDescent="0.15"/>
    <row r="5447" ht="13.5" customHeight="1" x14ac:dyDescent="0.15"/>
    <row r="5449" ht="13.5" customHeight="1" x14ac:dyDescent="0.15"/>
    <row r="5451" ht="13.5" customHeight="1" x14ac:dyDescent="0.15"/>
    <row r="5453" ht="13.5" customHeight="1" x14ac:dyDescent="0.15"/>
    <row r="5455" ht="13.5" customHeight="1" x14ac:dyDescent="0.15"/>
    <row r="5457" ht="13.5" customHeight="1" x14ac:dyDescent="0.15"/>
    <row r="5459" ht="13.5" customHeight="1" x14ac:dyDescent="0.15"/>
    <row r="5461" ht="13.5" customHeight="1" x14ac:dyDescent="0.15"/>
    <row r="5463" ht="13.5" customHeight="1" x14ac:dyDescent="0.15"/>
    <row r="5465" ht="13.5" customHeight="1" x14ac:dyDescent="0.15"/>
    <row r="5467" ht="13.5" customHeight="1" x14ac:dyDescent="0.15"/>
    <row r="5469" ht="13.5" customHeight="1" x14ac:dyDescent="0.15"/>
    <row r="5471" ht="13.5" customHeight="1" x14ac:dyDescent="0.15"/>
    <row r="5473" ht="13.5" customHeight="1" x14ac:dyDescent="0.15"/>
    <row r="5475" ht="13.5" customHeight="1" x14ac:dyDescent="0.15"/>
    <row r="5477" ht="13.5" customHeight="1" x14ac:dyDescent="0.15"/>
    <row r="5479" ht="13.5" customHeight="1" x14ac:dyDescent="0.15"/>
    <row r="5481" ht="13.5" customHeight="1" x14ac:dyDescent="0.15"/>
    <row r="5483" ht="13.5" customHeight="1" x14ac:dyDescent="0.15"/>
    <row r="5485" ht="13.5" customHeight="1" x14ac:dyDescent="0.15"/>
    <row r="5487" ht="13.5" customHeight="1" x14ac:dyDescent="0.15"/>
    <row r="5489" ht="13.5" customHeight="1" x14ac:dyDescent="0.15"/>
    <row r="5491" ht="13.5" customHeight="1" x14ac:dyDescent="0.15"/>
    <row r="5493" ht="13.5" customHeight="1" x14ac:dyDescent="0.15"/>
    <row r="5495" ht="13.5" customHeight="1" x14ac:dyDescent="0.15"/>
    <row r="5497" ht="13.5" customHeight="1" x14ac:dyDescent="0.15"/>
    <row r="5499" ht="13.5" customHeight="1" x14ac:dyDescent="0.15"/>
    <row r="5501" ht="13.5" customHeight="1" x14ac:dyDescent="0.15"/>
    <row r="5503" ht="13.5" customHeight="1" x14ac:dyDescent="0.15"/>
    <row r="5505" ht="13.5" customHeight="1" x14ac:dyDescent="0.15"/>
    <row r="5507" ht="13.5" customHeight="1" x14ac:dyDescent="0.15"/>
    <row r="5509" ht="13.5" customHeight="1" x14ac:dyDescent="0.15"/>
    <row r="5511" ht="13.5" customHeight="1" x14ac:dyDescent="0.15"/>
    <row r="5513" ht="13.5" customHeight="1" x14ac:dyDescent="0.15"/>
    <row r="5515" ht="13.5" customHeight="1" x14ac:dyDescent="0.15"/>
    <row r="5517" ht="13.5" customHeight="1" x14ac:dyDescent="0.15"/>
    <row r="5519" ht="13.5" customHeight="1" x14ac:dyDescent="0.15"/>
    <row r="5521" ht="13.5" customHeight="1" x14ac:dyDescent="0.15"/>
    <row r="5523" ht="13.5" customHeight="1" x14ac:dyDescent="0.15"/>
    <row r="5525" ht="13.5" customHeight="1" x14ac:dyDescent="0.15"/>
    <row r="5527" ht="13.5" customHeight="1" x14ac:dyDescent="0.15"/>
    <row r="5529" ht="13.5" customHeight="1" x14ac:dyDescent="0.15"/>
    <row r="5531" ht="13.5" customHeight="1" x14ac:dyDescent="0.15"/>
    <row r="5533" ht="13.5" customHeight="1" x14ac:dyDescent="0.15"/>
    <row r="5535" ht="13.5" customHeight="1" x14ac:dyDescent="0.15"/>
    <row r="5537" ht="13.5" customHeight="1" x14ac:dyDescent="0.15"/>
    <row r="5539" ht="13.5" customHeight="1" x14ac:dyDescent="0.15"/>
    <row r="5541" ht="13.5" customHeight="1" x14ac:dyDescent="0.15"/>
    <row r="5543" ht="13.5" customHeight="1" x14ac:dyDescent="0.15"/>
    <row r="5545" ht="13.5" customHeight="1" x14ac:dyDescent="0.15"/>
    <row r="5547" ht="13.5" customHeight="1" x14ac:dyDescent="0.15"/>
    <row r="5549" ht="13.5" customHeight="1" x14ac:dyDescent="0.15"/>
    <row r="5551" ht="13.5" customHeight="1" x14ac:dyDescent="0.15"/>
    <row r="5553" ht="13.5" customHeight="1" x14ac:dyDescent="0.15"/>
    <row r="5555" ht="13.5" customHeight="1" x14ac:dyDescent="0.15"/>
    <row r="5557" ht="13.5" customHeight="1" x14ac:dyDescent="0.15"/>
    <row r="5559" ht="13.5" customHeight="1" x14ac:dyDescent="0.15"/>
    <row r="5561" ht="13.5" customHeight="1" x14ac:dyDescent="0.15"/>
    <row r="5563" ht="13.5" customHeight="1" x14ac:dyDescent="0.15"/>
    <row r="5565" ht="13.5" customHeight="1" x14ac:dyDescent="0.15"/>
    <row r="5567" ht="13.5" customHeight="1" x14ac:dyDescent="0.15"/>
    <row r="5569" ht="13.5" customHeight="1" x14ac:dyDescent="0.15"/>
    <row r="5571" ht="13.5" customHeight="1" x14ac:dyDescent="0.15"/>
    <row r="5573" ht="13.5" customHeight="1" x14ac:dyDescent="0.15"/>
    <row r="5575" ht="13.5" customHeight="1" x14ac:dyDescent="0.15"/>
    <row r="5577" ht="13.5" customHeight="1" x14ac:dyDescent="0.15"/>
    <row r="5579" ht="13.5" customHeight="1" x14ac:dyDescent="0.15"/>
    <row r="5581" ht="13.5" customHeight="1" x14ac:dyDescent="0.15"/>
    <row r="5583" ht="13.5" customHeight="1" x14ac:dyDescent="0.15"/>
    <row r="5585" ht="13.5" customHeight="1" x14ac:dyDescent="0.15"/>
    <row r="5587" ht="13.5" customHeight="1" x14ac:dyDescent="0.15"/>
    <row r="5589" ht="13.5" customHeight="1" x14ac:dyDescent="0.15"/>
    <row r="5591" ht="13.5" customHeight="1" x14ac:dyDescent="0.15"/>
    <row r="5593" ht="13.5" customHeight="1" x14ac:dyDescent="0.15"/>
    <row r="5595" ht="13.5" customHeight="1" x14ac:dyDescent="0.15"/>
    <row r="5597" ht="13.5" customHeight="1" x14ac:dyDescent="0.15"/>
    <row r="5599" ht="13.5" customHeight="1" x14ac:dyDescent="0.15"/>
    <row r="5601" ht="13.5" customHeight="1" x14ac:dyDescent="0.15"/>
    <row r="5603" ht="13.5" customHeight="1" x14ac:dyDescent="0.15"/>
    <row r="5605" ht="13.5" customHeight="1" x14ac:dyDescent="0.15"/>
    <row r="5607" ht="13.5" customHeight="1" x14ac:dyDescent="0.15"/>
    <row r="5609" ht="13.5" customHeight="1" x14ac:dyDescent="0.15"/>
    <row r="5611" ht="13.5" customHeight="1" x14ac:dyDescent="0.15"/>
    <row r="5613" ht="13.5" customHeight="1" x14ac:dyDescent="0.15"/>
    <row r="5615" ht="13.5" customHeight="1" x14ac:dyDescent="0.15"/>
    <row r="5617" ht="13.5" customHeight="1" x14ac:dyDescent="0.15"/>
    <row r="5619" ht="13.5" customHeight="1" x14ac:dyDescent="0.15"/>
    <row r="5621" ht="13.5" customHeight="1" x14ac:dyDescent="0.15"/>
    <row r="5623" ht="13.5" customHeight="1" x14ac:dyDescent="0.15"/>
    <row r="5625" ht="13.5" customHeight="1" x14ac:dyDescent="0.15"/>
    <row r="5627" ht="13.5" customHeight="1" x14ac:dyDescent="0.15"/>
    <row r="5629" ht="13.5" customHeight="1" x14ac:dyDescent="0.15"/>
    <row r="5631" ht="13.5" customHeight="1" x14ac:dyDescent="0.15"/>
    <row r="5633" ht="13.5" customHeight="1" x14ac:dyDescent="0.15"/>
    <row r="5635" ht="13.5" customHeight="1" x14ac:dyDescent="0.15"/>
    <row r="5637" ht="13.5" customHeight="1" x14ac:dyDescent="0.15"/>
    <row r="5639" ht="13.5" customHeight="1" x14ac:dyDescent="0.15"/>
    <row r="5641" ht="13.5" customHeight="1" x14ac:dyDescent="0.15"/>
    <row r="5643" ht="13.5" customHeight="1" x14ac:dyDescent="0.15"/>
    <row r="5645" ht="13.5" customHeight="1" x14ac:dyDescent="0.15"/>
    <row r="5647" ht="13.5" customHeight="1" x14ac:dyDescent="0.15"/>
    <row r="5649" ht="13.5" customHeight="1" x14ac:dyDescent="0.15"/>
    <row r="5651" ht="13.5" customHeight="1" x14ac:dyDescent="0.15"/>
    <row r="5653" ht="13.5" customHeight="1" x14ac:dyDescent="0.15"/>
    <row r="5655" ht="13.5" customHeight="1" x14ac:dyDescent="0.15"/>
    <row r="5657" ht="13.5" customHeight="1" x14ac:dyDescent="0.15"/>
    <row r="5659" ht="13.5" customHeight="1" x14ac:dyDescent="0.15"/>
    <row r="5661" ht="13.5" customHeight="1" x14ac:dyDescent="0.15"/>
    <row r="5663" ht="13.5" customHeight="1" x14ac:dyDescent="0.15"/>
    <row r="5665" ht="13.5" customHeight="1" x14ac:dyDescent="0.15"/>
    <row r="5667" ht="13.5" customHeight="1" x14ac:dyDescent="0.15"/>
    <row r="5669" ht="13.5" customHeight="1" x14ac:dyDescent="0.15"/>
    <row r="5671" ht="13.5" customHeight="1" x14ac:dyDescent="0.15"/>
    <row r="5673" ht="13.5" customHeight="1" x14ac:dyDescent="0.15"/>
    <row r="5675" ht="13.5" customHeight="1" x14ac:dyDescent="0.15"/>
    <row r="5677" ht="13.5" customHeight="1" x14ac:dyDescent="0.15"/>
    <row r="5679" ht="13.5" customHeight="1" x14ac:dyDescent="0.15"/>
    <row r="5681" ht="13.5" customHeight="1" x14ac:dyDescent="0.15"/>
    <row r="5683" ht="13.5" customHeight="1" x14ac:dyDescent="0.15"/>
    <row r="5685" ht="13.5" customHeight="1" x14ac:dyDescent="0.15"/>
    <row r="5687" ht="13.5" customHeight="1" x14ac:dyDescent="0.15"/>
    <row r="5689" ht="13.5" customHeight="1" x14ac:dyDescent="0.15"/>
    <row r="5691" ht="13.5" customHeight="1" x14ac:dyDescent="0.15"/>
    <row r="5693" ht="13.5" customHeight="1" x14ac:dyDescent="0.15"/>
    <row r="5695" ht="13.5" customHeight="1" x14ac:dyDescent="0.15"/>
    <row r="5697" ht="13.5" customHeight="1" x14ac:dyDescent="0.15"/>
    <row r="5699" ht="13.5" customHeight="1" x14ac:dyDescent="0.15"/>
    <row r="5701" ht="13.5" customHeight="1" x14ac:dyDescent="0.15"/>
    <row r="5703" ht="13.5" customHeight="1" x14ac:dyDescent="0.15"/>
    <row r="5705" ht="13.5" customHeight="1" x14ac:dyDescent="0.15"/>
    <row r="5707" ht="13.5" customHeight="1" x14ac:dyDescent="0.15"/>
    <row r="5709" ht="13.5" customHeight="1" x14ac:dyDescent="0.15"/>
    <row r="5711" ht="13.5" customHeight="1" x14ac:dyDescent="0.15"/>
    <row r="5713" ht="13.5" customHeight="1" x14ac:dyDescent="0.15"/>
    <row r="5715" ht="13.5" customHeight="1" x14ac:dyDescent="0.15"/>
    <row r="5717" ht="13.5" customHeight="1" x14ac:dyDescent="0.15"/>
    <row r="5719" ht="13.5" customHeight="1" x14ac:dyDescent="0.15"/>
    <row r="5721" ht="13.5" customHeight="1" x14ac:dyDescent="0.15"/>
    <row r="5723" ht="13.5" customHeight="1" x14ac:dyDescent="0.15"/>
    <row r="5725" ht="13.5" customHeight="1" x14ac:dyDescent="0.15"/>
    <row r="5727" ht="13.5" customHeight="1" x14ac:dyDescent="0.15"/>
    <row r="5729" ht="13.5" customHeight="1" x14ac:dyDescent="0.15"/>
    <row r="5731" ht="13.5" customHeight="1" x14ac:dyDescent="0.15"/>
    <row r="5733" ht="13.5" customHeight="1" x14ac:dyDescent="0.15"/>
    <row r="5735" ht="13.5" customHeight="1" x14ac:dyDescent="0.15"/>
    <row r="5737" ht="13.5" customHeight="1" x14ac:dyDescent="0.15"/>
    <row r="5739" ht="13.5" customHeight="1" x14ac:dyDescent="0.15"/>
    <row r="5741" ht="13.5" customHeight="1" x14ac:dyDescent="0.15"/>
    <row r="5743" ht="13.5" customHeight="1" x14ac:dyDescent="0.15"/>
    <row r="5745" ht="13.5" customHeight="1" x14ac:dyDescent="0.15"/>
    <row r="5747" ht="13.5" customHeight="1" x14ac:dyDescent="0.15"/>
    <row r="5749" ht="13.5" customHeight="1" x14ac:dyDescent="0.15"/>
    <row r="5751" ht="13.5" customHeight="1" x14ac:dyDescent="0.15"/>
    <row r="5753" ht="13.5" customHeight="1" x14ac:dyDescent="0.15"/>
    <row r="5755" ht="13.5" customHeight="1" x14ac:dyDescent="0.15"/>
    <row r="5757" ht="13.5" customHeight="1" x14ac:dyDescent="0.15"/>
    <row r="5759" ht="13.5" customHeight="1" x14ac:dyDescent="0.15"/>
    <row r="5761" ht="13.5" customHeight="1" x14ac:dyDescent="0.15"/>
    <row r="5763" ht="13.5" customHeight="1" x14ac:dyDescent="0.15"/>
    <row r="5765" ht="13.5" customHeight="1" x14ac:dyDescent="0.15"/>
    <row r="5767" ht="13.5" customHeight="1" x14ac:dyDescent="0.15"/>
    <row r="5769" ht="13.5" customHeight="1" x14ac:dyDescent="0.15"/>
    <row r="5771" ht="13.5" customHeight="1" x14ac:dyDescent="0.15"/>
    <row r="5773" ht="13.5" customHeight="1" x14ac:dyDescent="0.15"/>
    <row r="5775" ht="13.5" customHeight="1" x14ac:dyDescent="0.15"/>
    <row r="5777" ht="13.5" customHeight="1" x14ac:dyDescent="0.15"/>
    <row r="5779" ht="13.5" customHeight="1" x14ac:dyDescent="0.15"/>
    <row r="5781" ht="13.5" customHeight="1" x14ac:dyDescent="0.15"/>
    <row r="5783" ht="13.5" customHeight="1" x14ac:dyDescent="0.15"/>
    <row r="5785" ht="13.5" customHeight="1" x14ac:dyDescent="0.15"/>
    <row r="5787" ht="13.5" customHeight="1" x14ac:dyDescent="0.15"/>
    <row r="5789" ht="13.5" customHeight="1" x14ac:dyDescent="0.15"/>
    <row r="5791" ht="13.5" customHeight="1" x14ac:dyDescent="0.15"/>
    <row r="5793" ht="13.5" customHeight="1" x14ac:dyDescent="0.15"/>
    <row r="5795" ht="13.5" customHeight="1" x14ac:dyDescent="0.15"/>
    <row r="5797" ht="13.5" customHeight="1" x14ac:dyDescent="0.15"/>
    <row r="5799" ht="13.5" customHeight="1" x14ac:dyDescent="0.15"/>
    <row r="5801" ht="13.5" customHeight="1" x14ac:dyDescent="0.15"/>
    <row r="5803" ht="13.5" customHeight="1" x14ac:dyDescent="0.15"/>
    <row r="5805" ht="13.5" customHeight="1" x14ac:dyDescent="0.15"/>
    <row r="5807" ht="13.5" customHeight="1" x14ac:dyDescent="0.15"/>
    <row r="5809" ht="13.5" customHeight="1" x14ac:dyDescent="0.15"/>
    <row r="5811" ht="13.5" customHeight="1" x14ac:dyDescent="0.15"/>
    <row r="5813" ht="13.5" customHeight="1" x14ac:dyDescent="0.15"/>
    <row r="5815" ht="13.5" customHeight="1" x14ac:dyDescent="0.15"/>
    <row r="5817" ht="13.5" customHeight="1" x14ac:dyDescent="0.15"/>
    <row r="5819" ht="13.5" customHeight="1" x14ac:dyDescent="0.15"/>
    <row r="5821" ht="13.5" customHeight="1" x14ac:dyDescent="0.15"/>
    <row r="5823" ht="13.5" customHeight="1" x14ac:dyDescent="0.15"/>
    <row r="5825" ht="13.5" customHeight="1" x14ac:dyDescent="0.15"/>
    <row r="5827" ht="13.5" customHeight="1" x14ac:dyDescent="0.15"/>
    <row r="5829" ht="13.5" customHeight="1" x14ac:dyDescent="0.15"/>
    <row r="5831" ht="13.5" customHeight="1" x14ac:dyDescent="0.15"/>
    <row r="5833" ht="13.5" customHeight="1" x14ac:dyDescent="0.15"/>
    <row r="5835" ht="13.5" customHeight="1" x14ac:dyDescent="0.15"/>
    <row r="5837" ht="13.5" customHeight="1" x14ac:dyDescent="0.15"/>
    <row r="5839" ht="13.5" customHeight="1" x14ac:dyDescent="0.15"/>
    <row r="5841" ht="13.5" customHeight="1" x14ac:dyDescent="0.15"/>
    <row r="5843" ht="13.5" customHeight="1" x14ac:dyDescent="0.15"/>
    <row r="5845" ht="13.5" customHeight="1" x14ac:dyDescent="0.15"/>
    <row r="5847" ht="13.5" customHeight="1" x14ac:dyDescent="0.15"/>
    <row r="5849" ht="13.5" customHeight="1" x14ac:dyDescent="0.15"/>
    <row r="5851" ht="13.5" customHeight="1" x14ac:dyDescent="0.15"/>
    <row r="5853" ht="13.5" customHeight="1" x14ac:dyDescent="0.15"/>
    <row r="5855" ht="13.5" customHeight="1" x14ac:dyDescent="0.15"/>
    <row r="5857" ht="13.5" customHeight="1" x14ac:dyDescent="0.15"/>
    <row r="5859" ht="13.5" customHeight="1" x14ac:dyDescent="0.15"/>
    <row r="5861" ht="13.5" customHeight="1" x14ac:dyDescent="0.15"/>
    <row r="5863" ht="13.5" customHeight="1" x14ac:dyDescent="0.15"/>
    <row r="5865" ht="13.5" customHeight="1" x14ac:dyDescent="0.15"/>
    <row r="5867" ht="13.5" customHeight="1" x14ac:dyDescent="0.15"/>
    <row r="5869" ht="13.5" customHeight="1" x14ac:dyDescent="0.15"/>
    <row r="5871" ht="13.5" customHeight="1" x14ac:dyDescent="0.15"/>
    <row r="5873" ht="13.5" customHeight="1" x14ac:dyDescent="0.15"/>
    <row r="5875" ht="13.5" customHeight="1" x14ac:dyDescent="0.15"/>
    <row r="5877" ht="13.5" customHeight="1" x14ac:dyDescent="0.15"/>
    <row r="5879" ht="13.5" customHeight="1" x14ac:dyDescent="0.15"/>
    <row r="5881" ht="13.5" customHeight="1" x14ac:dyDescent="0.15"/>
    <row r="5883" ht="13.5" customHeight="1" x14ac:dyDescent="0.15"/>
    <row r="5885" ht="13.5" customHeight="1" x14ac:dyDescent="0.15"/>
    <row r="5887" ht="13.5" customHeight="1" x14ac:dyDescent="0.15"/>
    <row r="5889" ht="13.5" customHeight="1" x14ac:dyDescent="0.15"/>
    <row r="5891" ht="13.5" customHeight="1" x14ac:dyDescent="0.15"/>
    <row r="5893" ht="13.5" customHeight="1" x14ac:dyDescent="0.15"/>
    <row r="5895" ht="13.5" customHeight="1" x14ac:dyDescent="0.15"/>
    <row r="5897" ht="13.5" customHeight="1" x14ac:dyDescent="0.15"/>
    <row r="5899" ht="13.5" customHeight="1" x14ac:dyDescent="0.15"/>
    <row r="5901" ht="13.5" customHeight="1" x14ac:dyDescent="0.15"/>
    <row r="5903" ht="13.5" customHeight="1" x14ac:dyDescent="0.15"/>
    <row r="5905" ht="13.5" customHeight="1" x14ac:dyDescent="0.15"/>
    <row r="5907" ht="13.5" customHeight="1" x14ac:dyDescent="0.15"/>
    <row r="5909" ht="13.5" customHeight="1" x14ac:dyDescent="0.15"/>
    <row r="5911" ht="13.5" customHeight="1" x14ac:dyDescent="0.15"/>
    <row r="5913" ht="13.5" customHeight="1" x14ac:dyDescent="0.15"/>
    <row r="5915" ht="13.5" customHeight="1" x14ac:dyDescent="0.15"/>
    <row r="5917" ht="13.5" customHeight="1" x14ac:dyDescent="0.15"/>
    <row r="5919" ht="13.5" customHeight="1" x14ac:dyDescent="0.15"/>
    <row r="5921" ht="13.5" customHeight="1" x14ac:dyDescent="0.15"/>
    <row r="5923" ht="13.5" customHeight="1" x14ac:dyDescent="0.15"/>
    <row r="5925" ht="13.5" customHeight="1" x14ac:dyDescent="0.15"/>
    <row r="5927" ht="13.5" customHeight="1" x14ac:dyDescent="0.15"/>
    <row r="5929" ht="13.5" customHeight="1" x14ac:dyDescent="0.15"/>
    <row r="5931" ht="13.5" customHeight="1" x14ac:dyDescent="0.15"/>
    <row r="5933" ht="13.5" customHeight="1" x14ac:dyDescent="0.15"/>
    <row r="5935" ht="13.5" customHeight="1" x14ac:dyDescent="0.15"/>
    <row r="5937" ht="13.5" customHeight="1" x14ac:dyDescent="0.15"/>
    <row r="5939" ht="13.5" customHeight="1" x14ac:dyDescent="0.15"/>
    <row r="5941" ht="13.5" customHeight="1" x14ac:dyDescent="0.15"/>
    <row r="5943" ht="13.5" customHeight="1" x14ac:dyDescent="0.15"/>
    <row r="5945" ht="13.5" customHeight="1" x14ac:dyDescent="0.15"/>
    <row r="5947" ht="13.5" customHeight="1" x14ac:dyDescent="0.15"/>
    <row r="5949" ht="13.5" customHeight="1" x14ac:dyDescent="0.15"/>
    <row r="5951" ht="13.5" customHeight="1" x14ac:dyDescent="0.15"/>
    <row r="5953" ht="13.5" customHeight="1" x14ac:dyDescent="0.15"/>
    <row r="5955" ht="13.5" customHeight="1" x14ac:dyDescent="0.15"/>
    <row r="5957" ht="13.5" customHeight="1" x14ac:dyDescent="0.15"/>
    <row r="5959" ht="13.5" customHeight="1" x14ac:dyDescent="0.15"/>
    <row r="5961" ht="13.5" customHeight="1" x14ac:dyDescent="0.15"/>
    <row r="5963" ht="13.5" customHeight="1" x14ac:dyDescent="0.15"/>
    <row r="5965" ht="13.5" customHeight="1" x14ac:dyDescent="0.15"/>
    <row r="5967" ht="13.5" customHeight="1" x14ac:dyDescent="0.15"/>
    <row r="5969" ht="13.5" customHeight="1" x14ac:dyDescent="0.15"/>
    <row r="5971" ht="13.5" customHeight="1" x14ac:dyDescent="0.15"/>
    <row r="5973" ht="13.5" customHeight="1" x14ac:dyDescent="0.15"/>
    <row r="5975" ht="13.5" customHeight="1" x14ac:dyDescent="0.15"/>
    <row r="5977" ht="13.5" customHeight="1" x14ac:dyDescent="0.15"/>
    <row r="5979" ht="13.5" customHeight="1" x14ac:dyDescent="0.15"/>
    <row r="5981" ht="13.5" customHeight="1" x14ac:dyDescent="0.15"/>
    <row r="5983" ht="13.5" customHeight="1" x14ac:dyDescent="0.15"/>
    <row r="5985" ht="13.5" customHeight="1" x14ac:dyDescent="0.15"/>
    <row r="5987" ht="13.5" customHeight="1" x14ac:dyDescent="0.15"/>
    <row r="5989" ht="13.5" customHeight="1" x14ac:dyDescent="0.15"/>
    <row r="5991" ht="13.5" customHeight="1" x14ac:dyDescent="0.15"/>
    <row r="5993" ht="13.5" customHeight="1" x14ac:dyDescent="0.15"/>
    <row r="5995" ht="13.5" customHeight="1" x14ac:dyDescent="0.15"/>
    <row r="5997" ht="13.5" customHeight="1" x14ac:dyDescent="0.15"/>
    <row r="5999" ht="13.5" customHeight="1" x14ac:dyDescent="0.15"/>
    <row r="6001" ht="13.5" customHeight="1" x14ac:dyDescent="0.15"/>
    <row r="6003" ht="13.5" customHeight="1" x14ac:dyDescent="0.15"/>
    <row r="6005" ht="13.5" customHeight="1" x14ac:dyDescent="0.15"/>
    <row r="6007" ht="13.5" customHeight="1" x14ac:dyDescent="0.15"/>
    <row r="6009" ht="13.5" customHeight="1" x14ac:dyDescent="0.15"/>
    <row r="6011" ht="13.5" customHeight="1" x14ac:dyDescent="0.15"/>
    <row r="6013" ht="13.5" customHeight="1" x14ac:dyDescent="0.15"/>
    <row r="6015" ht="13.5" customHeight="1" x14ac:dyDescent="0.15"/>
    <row r="6017" ht="13.5" customHeight="1" x14ac:dyDescent="0.15"/>
    <row r="6019" ht="13.5" customHeight="1" x14ac:dyDescent="0.15"/>
    <row r="6021" ht="13.5" customHeight="1" x14ac:dyDescent="0.15"/>
    <row r="6023" ht="13.5" customHeight="1" x14ac:dyDescent="0.15"/>
    <row r="6025" ht="13.5" customHeight="1" x14ac:dyDescent="0.15"/>
    <row r="6027" ht="13.5" customHeight="1" x14ac:dyDescent="0.15"/>
    <row r="6029" ht="13.5" customHeight="1" x14ac:dyDescent="0.15"/>
    <row r="6031" ht="13.5" customHeight="1" x14ac:dyDescent="0.15"/>
    <row r="6033" ht="13.5" customHeight="1" x14ac:dyDescent="0.15"/>
    <row r="6035" ht="13.5" customHeight="1" x14ac:dyDescent="0.15"/>
    <row r="6037" ht="13.5" customHeight="1" x14ac:dyDescent="0.15"/>
    <row r="6039" ht="13.5" customHeight="1" x14ac:dyDescent="0.15"/>
    <row r="6041" ht="13.5" customHeight="1" x14ac:dyDescent="0.15"/>
    <row r="6043" ht="13.5" customHeight="1" x14ac:dyDescent="0.15"/>
    <row r="6045" ht="13.5" customHeight="1" x14ac:dyDescent="0.15"/>
    <row r="6047" ht="13.5" customHeight="1" x14ac:dyDescent="0.15"/>
    <row r="6049" ht="13.5" customHeight="1" x14ac:dyDescent="0.15"/>
    <row r="6051" ht="13.5" customHeight="1" x14ac:dyDescent="0.15"/>
    <row r="6053" ht="13.5" customHeight="1" x14ac:dyDescent="0.15"/>
    <row r="6055" ht="13.5" customHeight="1" x14ac:dyDescent="0.15"/>
    <row r="6057" ht="13.5" customHeight="1" x14ac:dyDescent="0.15"/>
    <row r="6059" ht="13.5" customHeight="1" x14ac:dyDescent="0.15"/>
    <row r="6061" ht="13.5" customHeight="1" x14ac:dyDescent="0.15"/>
    <row r="6063" ht="13.5" customHeight="1" x14ac:dyDescent="0.15"/>
    <row r="6065" ht="13.5" customHeight="1" x14ac:dyDescent="0.15"/>
    <row r="6067" ht="13.5" customHeight="1" x14ac:dyDescent="0.15"/>
    <row r="6069" ht="13.5" customHeight="1" x14ac:dyDescent="0.15"/>
    <row r="6071" ht="13.5" customHeight="1" x14ac:dyDescent="0.15"/>
    <row r="6073" ht="13.5" customHeight="1" x14ac:dyDescent="0.15"/>
    <row r="6075" ht="13.5" customHeight="1" x14ac:dyDescent="0.15"/>
    <row r="6077" ht="13.5" customHeight="1" x14ac:dyDescent="0.15"/>
    <row r="6079" ht="13.5" customHeight="1" x14ac:dyDescent="0.15"/>
    <row r="6081" ht="13.5" customHeight="1" x14ac:dyDescent="0.15"/>
    <row r="6083" ht="13.5" customHeight="1" x14ac:dyDescent="0.15"/>
    <row r="6085" ht="13.5" customHeight="1" x14ac:dyDescent="0.15"/>
    <row r="6087" ht="13.5" customHeight="1" x14ac:dyDescent="0.15"/>
    <row r="6089" ht="13.5" customHeight="1" x14ac:dyDescent="0.15"/>
    <row r="6091" ht="13.5" customHeight="1" x14ac:dyDescent="0.15"/>
    <row r="6093" ht="13.5" customHeight="1" x14ac:dyDescent="0.15"/>
    <row r="6095" ht="13.5" customHeight="1" x14ac:dyDescent="0.15"/>
    <row r="6097" ht="13.5" customHeight="1" x14ac:dyDescent="0.15"/>
    <row r="6099" ht="13.5" customHeight="1" x14ac:dyDescent="0.15"/>
    <row r="6101" ht="13.5" customHeight="1" x14ac:dyDescent="0.15"/>
    <row r="6103" ht="13.5" customHeight="1" x14ac:dyDescent="0.15"/>
    <row r="6105" ht="13.5" customHeight="1" x14ac:dyDescent="0.15"/>
    <row r="6107" ht="13.5" customHeight="1" x14ac:dyDescent="0.15"/>
    <row r="6109" ht="13.5" customHeight="1" x14ac:dyDescent="0.15"/>
    <row r="6111" ht="13.5" customHeight="1" x14ac:dyDescent="0.15"/>
    <row r="6113" ht="13.5" customHeight="1" x14ac:dyDescent="0.15"/>
    <row r="6115" ht="13.5" customHeight="1" x14ac:dyDescent="0.15"/>
    <row r="6117" ht="13.5" customHeight="1" x14ac:dyDescent="0.15"/>
    <row r="6119" ht="13.5" customHeight="1" x14ac:dyDescent="0.15"/>
    <row r="6121" ht="13.5" customHeight="1" x14ac:dyDescent="0.15"/>
    <row r="6123" ht="13.5" customHeight="1" x14ac:dyDescent="0.15"/>
    <row r="6125" ht="13.5" customHeight="1" x14ac:dyDescent="0.15"/>
    <row r="6127" ht="13.5" customHeight="1" x14ac:dyDescent="0.15"/>
    <row r="6129" ht="13.5" customHeight="1" x14ac:dyDescent="0.15"/>
    <row r="6131" ht="13.5" customHeight="1" x14ac:dyDescent="0.15"/>
    <row r="6133" ht="13.5" customHeight="1" x14ac:dyDescent="0.15"/>
    <row r="6135" ht="13.5" customHeight="1" x14ac:dyDescent="0.15"/>
    <row r="6137" ht="13.5" customHeight="1" x14ac:dyDescent="0.15"/>
    <row r="6139" ht="13.5" customHeight="1" x14ac:dyDescent="0.15"/>
    <row r="6141" ht="13.5" customHeight="1" x14ac:dyDescent="0.15"/>
    <row r="6143" ht="13.5" customHeight="1" x14ac:dyDescent="0.15"/>
    <row r="6145" ht="13.5" customHeight="1" x14ac:dyDescent="0.15"/>
    <row r="6147" ht="13.5" customHeight="1" x14ac:dyDescent="0.15"/>
    <row r="6149" ht="13.5" customHeight="1" x14ac:dyDescent="0.15"/>
    <row r="6151" ht="13.5" customHeight="1" x14ac:dyDescent="0.15"/>
    <row r="6153" ht="13.5" customHeight="1" x14ac:dyDescent="0.15"/>
    <row r="6155" ht="13.5" customHeight="1" x14ac:dyDescent="0.15"/>
    <row r="6157" ht="13.5" customHeight="1" x14ac:dyDescent="0.15"/>
    <row r="6159" ht="13.5" customHeight="1" x14ac:dyDescent="0.15"/>
    <row r="6161" ht="13.5" customHeight="1" x14ac:dyDescent="0.15"/>
    <row r="6163" ht="13.5" customHeight="1" x14ac:dyDescent="0.15"/>
    <row r="6165" ht="13.5" customHeight="1" x14ac:dyDescent="0.15"/>
    <row r="6167" ht="13.5" customHeight="1" x14ac:dyDescent="0.15"/>
    <row r="6169" ht="13.5" customHeight="1" x14ac:dyDescent="0.15"/>
    <row r="6171" ht="13.5" customHeight="1" x14ac:dyDescent="0.15"/>
    <row r="6173" ht="13.5" customHeight="1" x14ac:dyDescent="0.15"/>
    <row r="6175" ht="13.5" customHeight="1" x14ac:dyDescent="0.15"/>
    <row r="6177" ht="13.5" customHeight="1" x14ac:dyDescent="0.15"/>
    <row r="6179" ht="13.5" customHeight="1" x14ac:dyDescent="0.15"/>
    <row r="6181" ht="13.5" customHeight="1" x14ac:dyDescent="0.15"/>
    <row r="6183" ht="13.5" customHeight="1" x14ac:dyDescent="0.15"/>
    <row r="6185" ht="13.5" customHeight="1" x14ac:dyDescent="0.15"/>
    <row r="6187" ht="13.5" customHeight="1" x14ac:dyDescent="0.15"/>
    <row r="6189" ht="13.5" customHeight="1" x14ac:dyDescent="0.15"/>
    <row r="6191" ht="13.5" customHeight="1" x14ac:dyDescent="0.15"/>
    <row r="6193" ht="13.5" customHeight="1" x14ac:dyDescent="0.15"/>
    <row r="6195" ht="13.5" customHeight="1" x14ac:dyDescent="0.15"/>
    <row r="6197" ht="13.5" customHeight="1" x14ac:dyDescent="0.15"/>
    <row r="6199" ht="13.5" customHeight="1" x14ac:dyDescent="0.15"/>
    <row r="6201" ht="13.5" customHeight="1" x14ac:dyDescent="0.15"/>
    <row r="6203" ht="13.5" customHeight="1" x14ac:dyDescent="0.15"/>
    <row r="6205" ht="13.5" customHeight="1" x14ac:dyDescent="0.15"/>
    <row r="6207" ht="13.5" customHeight="1" x14ac:dyDescent="0.15"/>
    <row r="6209" ht="13.5" customHeight="1" x14ac:dyDescent="0.15"/>
    <row r="6211" ht="13.5" customHeight="1" x14ac:dyDescent="0.15"/>
    <row r="6213" ht="13.5" customHeight="1" x14ac:dyDescent="0.15"/>
    <row r="6215" ht="13.5" customHeight="1" x14ac:dyDescent="0.15"/>
    <row r="6217" ht="13.5" customHeight="1" x14ac:dyDescent="0.15"/>
    <row r="6219" ht="13.5" customHeight="1" x14ac:dyDescent="0.15"/>
    <row r="6221" ht="13.5" customHeight="1" x14ac:dyDescent="0.15"/>
    <row r="6223" ht="13.5" customHeight="1" x14ac:dyDescent="0.15"/>
    <row r="6225" ht="13.5" customHeight="1" x14ac:dyDescent="0.15"/>
    <row r="6227" ht="13.5" customHeight="1" x14ac:dyDescent="0.15"/>
    <row r="6229" ht="13.5" customHeight="1" x14ac:dyDescent="0.15"/>
    <row r="6231" ht="13.5" customHeight="1" x14ac:dyDescent="0.15"/>
    <row r="6233" ht="13.5" customHeight="1" x14ac:dyDescent="0.15"/>
    <row r="6235" ht="13.5" customHeight="1" x14ac:dyDescent="0.15"/>
    <row r="6237" ht="13.5" customHeight="1" x14ac:dyDescent="0.15"/>
    <row r="6239" ht="13.5" customHeight="1" x14ac:dyDescent="0.15"/>
    <row r="6241" ht="13.5" customHeight="1" x14ac:dyDescent="0.15"/>
    <row r="6243" ht="13.5" customHeight="1" x14ac:dyDescent="0.15"/>
    <row r="6245" ht="13.5" customHeight="1" x14ac:dyDescent="0.15"/>
    <row r="6247" ht="13.5" customHeight="1" x14ac:dyDescent="0.15"/>
    <row r="6249" ht="13.5" customHeight="1" x14ac:dyDescent="0.15"/>
    <row r="6251" ht="13.5" customHeight="1" x14ac:dyDescent="0.15"/>
    <row r="6253" ht="13.5" customHeight="1" x14ac:dyDescent="0.15"/>
    <row r="6255" ht="13.5" customHeight="1" x14ac:dyDescent="0.15"/>
    <row r="6257" ht="13.5" customHeight="1" x14ac:dyDescent="0.15"/>
    <row r="6259" ht="13.5" customHeight="1" x14ac:dyDescent="0.15"/>
    <row r="6261" ht="13.5" customHeight="1" x14ac:dyDescent="0.15"/>
    <row r="6263" ht="13.5" customHeight="1" x14ac:dyDescent="0.15"/>
    <row r="6265" ht="13.5" customHeight="1" x14ac:dyDescent="0.15"/>
    <row r="6267" ht="13.5" customHeight="1" x14ac:dyDescent="0.15"/>
    <row r="6269" ht="13.5" customHeight="1" x14ac:dyDescent="0.15"/>
    <row r="6271" ht="13.5" customHeight="1" x14ac:dyDescent="0.15"/>
    <row r="6273" ht="13.5" customHeight="1" x14ac:dyDescent="0.15"/>
    <row r="6275" ht="13.5" customHeight="1" x14ac:dyDescent="0.15"/>
    <row r="6277" ht="13.5" customHeight="1" x14ac:dyDescent="0.15"/>
    <row r="6279" ht="13.5" customHeight="1" x14ac:dyDescent="0.15"/>
    <row r="6281" ht="13.5" customHeight="1" x14ac:dyDescent="0.15"/>
    <row r="6283" ht="13.5" customHeight="1" x14ac:dyDescent="0.15"/>
    <row r="6285" ht="13.5" customHeight="1" x14ac:dyDescent="0.15"/>
    <row r="6287" ht="13.5" customHeight="1" x14ac:dyDescent="0.15"/>
    <row r="6289" ht="13.5" customHeight="1" x14ac:dyDescent="0.15"/>
    <row r="6291" ht="13.5" customHeight="1" x14ac:dyDescent="0.15"/>
    <row r="6293" ht="13.5" customHeight="1" x14ac:dyDescent="0.15"/>
    <row r="6295" ht="13.5" customHeight="1" x14ac:dyDescent="0.15"/>
    <row r="6297" ht="13.5" customHeight="1" x14ac:dyDescent="0.15"/>
    <row r="6299" ht="13.5" customHeight="1" x14ac:dyDescent="0.15"/>
    <row r="6301" ht="13.5" customHeight="1" x14ac:dyDescent="0.15"/>
    <row r="6303" ht="13.5" customHeight="1" x14ac:dyDescent="0.15"/>
    <row r="6305" ht="13.5" customHeight="1" x14ac:dyDescent="0.15"/>
    <row r="6307" ht="13.5" customHeight="1" x14ac:dyDescent="0.15"/>
    <row r="6309" ht="13.5" customHeight="1" x14ac:dyDescent="0.15"/>
    <row r="6311" ht="13.5" customHeight="1" x14ac:dyDescent="0.15"/>
    <row r="6313" ht="13.5" customHeight="1" x14ac:dyDescent="0.15"/>
    <row r="6315" ht="13.5" customHeight="1" x14ac:dyDescent="0.15"/>
    <row r="6317" ht="13.5" customHeight="1" x14ac:dyDescent="0.15"/>
    <row r="6319" ht="13.5" customHeight="1" x14ac:dyDescent="0.15"/>
    <row r="6321" ht="13.5" customHeight="1" x14ac:dyDescent="0.15"/>
    <row r="6323" ht="13.5" customHeight="1" x14ac:dyDescent="0.15"/>
    <row r="6325" ht="13.5" customHeight="1" x14ac:dyDescent="0.15"/>
    <row r="6327" ht="13.5" customHeight="1" x14ac:dyDescent="0.15"/>
    <row r="6329" ht="13.5" customHeight="1" x14ac:dyDescent="0.15"/>
    <row r="6331" ht="13.5" customHeight="1" x14ac:dyDescent="0.15"/>
    <row r="6333" ht="13.5" customHeight="1" x14ac:dyDescent="0.15"/>
    <row r="6335" ht="13.5" customHeight="1" x14ac:dyDescent="0.15"/>
    <row r="6337" ht="13.5" customHeight="1" x14ac:dyDescent="0.15"/>
    <row r="6339" ht="13.5" customHeight="1" x14ac:dyDescent="0.15"/>
    <row r="6341" ht="13.5" customHeight="1" x14ac:dyDescent="0.15"/>
    <row r="6343" ht="13.5" customHeight="1" x14ac:dyDescent="0.15"/>
    <row r="6345" ht="13.5" customHeight="1" x14ac:dyDescent="0.15"/>
    <row r="6347" ht="13.5" customHeight="1" x14ac:dyDescent="0.15"/>
    <row r="6349" ht="13.5" customHeight="1" x14ac:dyDescent="0.15"/>
    <row r="6351" ht="13.5" customHeight="1" x14ac:dyDescent="0.15"/>
    <row r="6353" ht="13.5" customHeight="1" x14ac:dyDescent="0.15"/>
    <row r="6355" ht="13.5" customHeight="1" x14ac:dyDescent="0.15"/>
    <row r="6357" ht="13.5" customHeight="1" x14ac:dyDescent="0.15"/>
    <row r="6359" ht="13.5" customHeight="1" x14ac:dyDescent="0.15"/>
    <row r="6361" ht="13.5" customHeight="1" x14ac:dyDescent="0.15"/>
    <row r="6363" ht="13.5" customHeight="1" x14ac:dyDescent="0.15"/>
    <row r="6365" ht="13.5" customHeight="1" x14ac:dyDescent="0.15"/>
    <row r="6367" ht="13.5" customHeight="1" x14ac:dyDescent="0.15"/>
    <row r="6369" ht="13.5" customHeight="1" x14ac:dyDescent="0.15"/>
    <row r="6371" ht="13.5" customHeight="1" x14ac:dyDescent="0.15"/>
    <row r="6373" ht="13.5" customHeight="1" x14ac:dyDescent="0.15"/>
    <row r="6375" ht="13.5" customHeight="1" x14ac:dyDescent="0.15"/>
    <row r="6377" ht="13.5" customHeight="1" x14ac:dyDescent="0.15"/>
    <row r="6379" ht="13.5" customHeight="1" x14ac:dyDescent="0.15"/>
    <row r="6381" ht="13.5" customHeight="1" x14ac:dyDescent="0.15"/>
    <row r="6383" ht="13.5" customHeight="1" x14ac:dyDescent="0.15"/>
    <row r="6385" ht="13.5" customHeight="1" x14ac:dyDescent="0.15"/>
    <row r="6387" ht="13.5" customHeight="1" x14ac:dyDescent="0.15"/>
    <row r="6389" ht="13.5" customHeight="1" x14ac:dyDescent="0.15"/>
    <row r="6391" ht="13.5" customHeight="1" x14ac:dyDescent="0.15"/>
    <row r="6393" ht="13.5" customHeight="1" x14ac:dyDescent="0.15"/>
    <row r="6395" ht="13.5" customHeight="1" x14ac:dyDescent="0.15"/>
    <row r="6397" ht="13.5" customHeight="1" x14ac:dyDescent="0.15"/>
    <row r="6399" ht="13.5" customHeight="1" x14ac:dyDescent="0.15"/>
    <row r="6401" ht="13.5" customHeight="1" x14ac:dyDescent="0.15"/>
    <row r="6403" ht="13.5" customHeight="1" x14ac:dyDescent="0.15"/>
    <row r="6405" ht="13.5" customHeight="1" x14ac:dyDescent="0.15"/>
    <row r="6407" ht="13.5" customHeight="1" x14ac:dyDescent="0.15"/>
    <row r="6409" ht="13.5" customHeight="1" x14ac:dyDescent="0.15"/>
    <row r="6411" ht="13.5" customHeight="1" x14ac:dyDescent="0.15"/>
    <row r="6413" ht="13.5" customHeight="1" x14ac:dyDescent="0.15"/>
    <row r="6415" ht="13.5" customHeight="1" x14ac:dyDescent="0.15"/>
    <row r="6417" ht="13.5" customHeight="1" x14ac:dyDescent="0.15"/>
    <row r="6419" ht="13.5" customHeight="1" x14ac:dyDescent="0.15"/>
    <row r="6421" ht="13.5" customHeight="1" x14ac:dyDescent="0.15"/>
    <row r="6423" ht="13.5" customHeight="1" x14ac:dyDescent="0.15"/>
    <row r="6425" ht="13.5" customHeight="1" x14ac:dyDescent="0.15"/>
    <row r="6427" ht="13.5" customHeight="1" x14ac:dyDescent="0.15"/>
    <row r="6429" ht="13.5" customHeight="1" x14ac:dyDescent="0.15"/>
    <row r="6431" ht="13.5" customHeight="1" x14ac:dyDescent="0.15"/>
    <row r="6433" ht="13.5" customHeight="1" x14ac:dyDescent="0.15"/>
    <row r="6435" ht="13.5" customHeight="1" x14ac:dyDescent="0.15"/>
    <row r="6437" ht="13.5" customHeight="1" x14ac:dyDescent="0.15"/>
    <row r="6439" ht="13.5" customHeight="1" x14ac:dyDescent="0.15"/>
    <row r="6441" ht="13.5" customHeight="1" x14ac:dyDescent="0.15"/>
    <row r="6443" ht="13.5" customHeight="1" x14ac:dyDescent="0.15"/>
    <row r="6445" ht="13.5" customHeight="1" x14ac:dyDescent="0.15"/>
    <row r="6447" ht="13.5" customHeight="1" x14ac:dyDescent="0.15"/>
    <row r="6449" ht="13.5" customHeight="1" x14ac:dyDescent="0.15"/>
    <row r="6451" ht="13.5" customHeight="1" x14ac:dyDescent="0.15"/>
    <row r="6453" ht="13.5" customHeight="1" x14ac:dyDescent="0.15"/>
    <row r="6455" ht="13.5" customHeight="1" x14ac:dyDescent="0.15"/>
    <row r="6457" ht="13.5" customHeight="1" x14ac:dyDescent="0.15"/>
    <row r="6459" ht="13.5" customHeight="1" x14ac:dyDescent="0.15"/>
    <row r="6461" ht="13.5" customHeight="1" x14ac:dyDescent="0.15"/>
    <row r="6463" ht="13.5" customHeight="1" x14ac:dyDescent="0.15"/>
    <row r="6465" ht="13.5" customHeight="1" x14ac:dyDescent="0.15"/>
    <row r="6467" ht="13.5" customHeight="1" x14ac:dyDescent="0.15"/>
    <row r="6469" ht="13.5" customHeight="1" x14ac:dyDescent="0.15"/>
    <row r="6471" ht="13.5" customHeight="1" x14ac:dyDescent="0.15"/>
    <row r="6473" ht="13.5" customHeight="1" x14ac:dyDescent="0.15"/>
    <row r="6475" ht="13.5" customHeight="1" x14ac:dyDescent="0.15"/>
    <row r="6477" ht="13.5" customHeight="1" x14ac:dyDescent="0.15"/>
    <row r="6479" ht="13.5" customHeight="1" x14ac:dyDescent="0.15"/>
    <row r="6481" ht="13.5" customHeight="1" x14ac:dyDescent="0.15"/>
    <row r="6483" ht="13.5" customHeight="1" x14ac:dyDescent="0.15"/>
    <row r="6485" ht="13.5" customHeight="1" x14ac:dyDescent="0.15"/>
    <row r="6487" ht="13.5" customHeight="1" x14ac:dyDescent="0.15"/>
    <row r="6489" ht="13.5" customHeight="1" x14ac:dyDescent="0.15"/>
    <row r="6491" ht="13.5" customHeight="1" x14ac:dyDescent="0.15"/>
    <row r="6493" ht="13.5" customHeight="1" x14ac:dyDescent="0.15"/>
    <row r="6495" ht="13.5" customHeight="1" x14ac:dyDescent="0.15"/>
    <row r="6497" ht="13.5" customHeight="1" x14ac:dyDescent="0.15"/>
    <row r="6499" ht="13.5" customHeight="1" x14ac:dyDescent="0.15"/>
    <row r="6501" ht="13.5" customHeight="1" x14ac:dyDescent="0.15"/>
    <row r="6503" ht="13.5" customHeight="1" x14ac:dyDescent="0.15"/>
    <row r="6505" ht="13.5" customHeight="1" x14ac:dyDescent="0.15"/>
    <row r="6507" ht="13.5" customHeight="1" x14ac:dyDescent="0.15"/>
    <row r="6509" ht="13.5" customHeight="1" x14ac:dyDescent="0.15"/>
    <row r="6511" ht="13.5" customHeight="1" x14ac:dyDescent="0.15"/>
    <row r="6513" ht="13.5" customHeight="1" x14ac:dyDescent="0.15"/>
    <row r="6515" ht="13.5" customHeight="1" x14ac:dyDescent="0.15"/>
    <row r="6517" ht="13.5" customHeight="1" x14ac:dyDescent="0.15"/>
    <row r="6519" ht="13.5" customHeight="1" x14ac:dyDescent="0.15"/>
    <row r="6521" ht="13.5" customHeight="1" x14ac:dyDescent="0.15"/>
    <row r="6523" ht="13.5" customHeight="1" x14ac:dyDescent="0.15"/>
    <row r="6525" ht="13.5" customHeight="1" x14ac:dyDescent="0.15"/>
    <row r="6527" ht="13.5" customHeight="1" x14ac:dyDescent="0.15"/>
    <row r="6529" ht="13.5" customHeight="1" x14ac:dyDescent="0.15"/>
    <row r="6531" ht="13.5" customHeight="1" x14ac:dyDescent="0.15"/>
    <row r="6533" ht="13.5" customHeight="1" x14ac:dyDescent="0.15"/>
    <row r="6535" ht="13.5" customHeight="1" x14ac:dyDescent="0.15"/>
    <row r="6537" ht="13.5" customHeight="1" x14ac:dyDescent="0.15"/>
    <row r="6539" ht="13.5" customHeight="1" x14ac:dyDescent="0.15"/>
    <row r="6541" ht="13.5" customHeight="1" x14ac:dyDescent="0.15"/>
    <row r="6543" ht="13.5" customHeight="1" x14ac:dyDescent="0.15"/>
    <row r="6545" ht="13.5" customHeight="1" x14ac:dyDescent="0.15"/>
    <row r="6547" ht="13.5" customHeight="1" x14ac:dyDescent="0.15"/>
    <row r="6549" ht="13.5" customHeight="1" x14ac:dyDescent="0.15"/>
    <row r="6551" ht="13.5" customHeight="1" x14ac:dyDescent="0.15"/>
    <row r="6553" ht="13.5" customHeight="1" x14ac:dyDescent="0.15"/>
    <row r="6555" ht="13.5" customHeight="1" x14ac:dyDescent="0.15"/>
    <row r="6557" ht="13.5" customHeight="1" x14ac:dyDescent="0.15"/>
    <row r="6559" ht="13.5" customHeight="1" x14ac:dyDescent="0.15"/>
    <row r="6561" ht="13.5" customHeight="1" x14ac:dyDescent="0.15"/>
    <row r="6563" ht="13.5" customHeight="1" x14ac:dyDescent="0.15"/>
    <row r="6565" ht="13.5" customHeight="1" x14ac:dyDescent="0.15"/>
    <row r="6567" ht="13.5" customHeight="1" x14ac:dyDescent="0.15"/>
    <row r="6569" ht="13.5" customHeight="1" x14ac:dyDescent="0.15"/>
    <row r="6571" ht="13.5" customHeight="1" x14ac:dyDescent="0.15"/>
    <row r="6573" ht="13.5" customHeight="1" x14ac:dyDescent="0.15"/>
    <row r="6575" ht="13.5" customHeight="1" x14ac:dyDescent="0.15"/>
    <row r="6577" ht="13.5" customHeight="1" x14ac:dyDescent="0.15"/>
    <row r="6579" ht="13.5" customHeight="1" x14ac:dyDescent="0.15"/>
    <row r="6581" ht="13.5" customHeight="1" x14ac:dyDescent="0.15"/>
    <row r="6583" ht="13.5" customHeight="1" x14ac:dyDescent="0.15"/>
    <row r="6585" ht="13.5" customHeight="1" x14ac:dyDescent="0.15"/>
    <row r="6587" ht="13.5" customHeight="1" x14ac:dyDescent="0.15"/>
    <row r="6589" ht="13.5" customHeight="1" x14ac:dyDescent="0.15"/>
    <row r="6591" ht="13.5" customHeight="1" x14ac:dyDescent="0.15"/>
    <row r="6593" ht="13.5" customHeight="1" x14ac:dyDescent="0.15"/>
    <row r="6595" ht="13.5" customHeight="1" x14ac:dyDescent="0.15"/>
    <row r="6597" ht="13.5" customHeight="1" x14ac:dyDescent="0.15"/>
    <row r="6599" ht="13.5" customHeight="1" x14ac:dyDescent="0.15"/>
    <row r="6601" ht="13.5" customHeight="1" x14ac:dyDescent="0.15"/>
    <row r="6603" ht="13.5" customHeight="1" x14ac:dyDescent="0.15"/>
    <row r="6605" ht="13.5" customHeight="1" x14ac:dyDescent="0.15"/>
    <row r="6607" ht="13.5" customHeight="1" x14ac:dyDescent="0.15"/>
    <row r="6609" ht="13.5" customHeight="1" x14ac:dyDescent="0.15"/>
    <row r="6611" ht="13.5" customHeight="1" x14ac:dyDescent="0.15"/>
    <row r="6613" ht="13.5" customHeight="1" x14ac:dyDescent="0.15"/>
    <row r="6615" ht="13.5" customHeight="1" x14ac:dyDescent="0.15"/>
    <row r="6617" ht="13.5" customHeight="1" x14ac:dyDescent="0.15"/>
    <row r="6619" ht="13.5" customHeight="1" x14ac:dyDescent="0.15"/>
    <row r="6621" ht="13.5" customHeight="1" x14ac:dyDescent="0.15"/>
    <row r="6623" ht="13.5" customHeight="1" x14ac:dyDescent="0.15"/>
    <row r="6625" ht="13.5" customHeight="1" x14ac:dyDescent="0.15"/>
    <row r="6627" ht="13.5" customHeight="1" x14ac:dyDescent="0.15"/>
    <row r="6629" ht="13.5" customHeight="1" x14ac:dyDescent="0.15"/>
    <row r="6631" ht="13.5" customHeight="1" x14ac:dyDescent="0.15"/>
    <row r="6633" ht="13.5" customHeight="1" x14ac:dyDescent="0.15"/>
    <row r="6635" ht="13.5" customHeight="1" x14ac:dyDescent="0.15"/>
    <row r="6637" ht="13.5" customHeight="1" x14ac:dyDescent="0.15"/>
    <row r="6639" ht="13.5" customHeight="1" x14ac:dyDescent="0.15"/>
    <row r="6641" ht="13.5" customHeight="1" x14ac:dyDescent="0.15"/>
    <row r="6643" ht="13.5" customHeight="1" x14ac:dyDescent="0.15"/>
    <row r="6645" ht="13.5" customHeight="1" x14ac:dyDescent="0.15"/>
    <row r="6647" ht="13.5" customHeight="1" x14ac:dyDescent="0.15"/>
    <row r="6649" ht="13.5" customHeight="1" x14ac:dyDescent="0.15"/>
    <row r="6651" ht="13.5" customHeight="1" x14ac:dyDescent="0.15"/>
    <row r="6653" ht="13.5" customHeight="1" x14ac:dyDescent="0.15"/>
    <row r="6655" ht="13.5" customHeight="1" x14ac:dyDescent="0.15"/>
    <row r="6657" ht="13.5" customHeight="1" x14ac:dyDescent="0.15"/>
    <row r="6659" ht="13.5" customHeight="1" x14ac:dyDescent="0.15"/>
    <row r="6661" ht="13.5" customHeight="1" x14ac:dyDescent="0.15"/>
    <row r="6663" ht="13.5" customHeight="1" x14ac:dyDescent="0.15"/>
    <row r="6665" ht="13.5" customHeight="1" x14ac:dyDescent="0.15"/>
    <row r="6667" ht="13.5" customHeight="1" x14ac:dyDescent="0.15"/>
    <row r="6669" ht="13.5" customHeight="1" x14ac:dyDescent="0.15"/>
    <row r="6671" ht="13.5" customHeight="1" x14ac:dyDescent="0.15"/>
    <row r="6673" ht="13.5" customHeight="1" x14ac:dyDescent="0.15"/>
    <row r="6675" ht="13.5" customHeight="1" x14ac:dyDescent="0.15"/>
    <row r="6677" ht="13.5" customHeight="1" x14ac:dyDescent="0.15"/>
    <row r="6679" ht="13.5" customHeight="1" x14ac:dyDescent="0.15"/>
    <row r="6681" ht="13.5" customHeight="1" x14ac:dyDescent="0.15"/>
    <row r="6683" ht="13.5" customHeight="1" x14ac:dyDescent="0.15"/>
    <row r="6685" ht="13.5" customHeight="1" x14ac:dyDescent="0.15"/>
    <row r="6687" ht="13.5" customHeight="1" x14ac:dyDescent="0.15"/>
    <row r="6689" ht="13.5" customHeight="1" x14ac:dyDescent="0.15"/>
    <row r="6691" ht="13.5" customHeight="1" x14ac:dyDescent="0.15"/>
    <row r="6693" ht="13.5" customHeight="1" x14ac:dyDescent="0.15"/>
    <row r="6695" ht="13.5" customHeight="1" x14ac:dyDescent="0.15"/>
    <row r="6697" ht="13.5" customHeight="1" x14ac:dyDescent="0.15"/>
    <row r="6699" ht="13.5" customHeight="1" x14ac:dyDescent="0.15"/>
    <row r="6701" ht="13.5" customHeight="1" x14ac:dyDescent="0.15"/>
    <row r="6703" ht="13.5" customHeight="1" x14ac:dyDescent="0.15"/>
    <row r="6705" ht="13.5" customHeight="1" x14ac:dyDescent="0.15"/>
    <row r="6707" ht="13.5" customHeight="1" x14ac:dyDescent="0.15"/>
    <row r="6709" ht="13.5" customHeight="1" x14ac:dyDescent="0.15"/>
    <row r="6711" ht="13.5" customHeight="1" x14ac:dyDescent="0.15"/>
    <row r="6713" ht="13.5" customHeight="1" x14ac:dyDescent="0.15"/>
    <row r="6715" ht="13.5" customHeight="1" x14ac:dyDescent="0.15"/>
    <row r="6717" ht="13.5" customHeight="1" x14ac:dyDescent="0.15"/>
    <row r="6719" ht="13.5" customHeight="1" x14ac:dyDescent="0.15"/>
    <row r="6721" ht="13.5" customHeight="1" x14ac:dyDescent="0.15"/>
    <row r="6723" ht="13.5" customHeight="1" x14ac:dyDescent="0.15"/>
    <row r="6725" ht="13.5" customHeight="1" x14ac:dyDescent="0.15"/>
    <row r="6727" ht="13.5" customHeight="1" x14ac:dyDescent="0.15"/>
    <row r="6729" ht="13.5" customHeight="1" x14ac:dyDescent="0.15"/>
    <row r="6731" ht="13.5" customHeight="1" x14ac:dyDescent="0.15"/>
    <row r="6733" ht="13.5" customHeight="1" x14ac:dyDescent="0.15"/>
    <row r="6735" ht="13.5" customHeight="1" x14ac:dyDescent="0.15"/>
    <row r="6737" ht="13.5" customHeight="1" x14ac:dyDescent="0.15"/>
    <row r="6739" ht="13.5" customHeight="1" x14ac:dyDescent="0.15"/>
    <row r="6741" ht="13.5" customHeight="1" x14ac:dyDescent="0.15"/>
    <row r="6743" ht="13.5" customHeight="1" x14ac:dyDescent="0.15"/>
    <row r="6745" ht="13.5" customHeight="1" x14ac:dyDescent="0.15"/>
    <row r="6747" ht="13.5" customHeight="1" x14ac:dyDescent="0.15"/>
    <row r="6749" ht="13.5" customHeight="1" x14ac:dyDescent="0.15"/>
    <row r="6751" ht="13.5" customHeight="1" x14ac:dyDescent="0.15"/>
    <row r="6753" ht="13.5" customHeight="1" x14ac:dyDescent="0.15"/>
    <row r="6755" ht="13.5" customHeight="1" x14ac:dyDescent="0.15"/>
    <row r="6757" ht="13.5" customHeight="1" x14ac:dyDescent="0.15"/>
    <row r="6759" ht="13.5" customHeight="1" x14ac:dyDescent="0.15"/>
    <row r="6761" ht="13.5" customHeight="1" x14ac:dyDescent="0.15"/>
    <row r="6763" ht="13.5" customHeight="1" x14ac:dyDescent="0.15"/>
    <row r="6765" ht="13.5" customHeight="1" x14ac:dyDescent="0.15"/>
    <row r="6767" ht="13.5" customHeight="1" x14ac:dyDescent="0.15"/>
    <row r="6769" ht="13.5" customHeight="1" x14ac:dyDescent="0.15"/>
    <row r="6771" ht="13.5" customHeight="1" x14ac:dyDescent="0.15"/>
    <row r="6773" ht="13.5" customHeight="1" x14ac:dyDescent="0.15"/>
    <row r="6775" ht="13.5" customHeight="1" x14ac:dyDescent="0.15"/>
    <row r="6777" ht="13.5" customHeight="1" x14ac:dyDescent="0.15"/>
    <row r="6779" ht="13.5" customHeight="1" x14ac:dyDescent="0.15"/>
    <row r="6781" ht="13.5" customHeight="1" x14ac:dyDescent="0.15"/>
    <row r="6783" ht="13.5" customHeight="1" x14ac:dyDescent="0.15"/>
    <row r="6785" ht="13.5" customHeight="1" x14ac:dyDescent="0.15"/>
    <row r="6787" ht="13.5" customHeight="1" x14ac:dyDescent="0.15"/>
    <row r="6789" ht="13.5" customHeight="1" x14ac:dyDescent="0.15"/>
    <row r="6791" ht="13.5" customHeight="1" x14ac:dyDescent="0.15"/>
    <row r="6793" ht="13.5" customHeight="1" x14ac:dyDescent="0.15"/>
    <row r="6795" ht="13.5" customHeight="1" x14ac:dyDescent="0.15"/>
    <row r="6797" ht="13.5" customHeight="1" x14ac:dyDescent="0.15"/>
    <row r="6799" ht="13.5" customHeight="1" x14ac:dyDescent="0.15"/>
    <row r="6801" ht="13.5" customHeight="1" x14ac:dyDescent="0.15"/>
    <row r="6803" ht="13.5" customHeight="1" x14ac:dyDescent="0.15"/>
    <row r="6805" ht="13.5" customHeight="1" x14ac:dyDescent="0.15"/>
    <row r="6807" ht="13.5" customHeight="1" x14ac:dyDescent="0.15"/>
    <row r="6809" ht="13.5" customHeight="1" x14ac:dyDescent="0.15"/>
    <row r="6811" ht="13.5" customHeight="1" x14ac:dyDescent="0.15"/>
    <row r="6813" ht="13.5" customHeight="1" x14ac:dyDescent="0.15"/>
    <row r="6815" ht="13.5" customHeight="1" x14ac:dyDescent="0.15"/>
    <row r="6817" ht="13.5" customHeight="1" x14ac:dyDescent="0.15"/>
    <row r="6819" ht="13.5" customHeight="1" x14ac:dyDescent="0.15"/>
    <row r="6821" ht="13.5" customHeight="1" x14ac:dyDescent="0.15"/>
    <row r="6823" ht="13.5" customHeight="1" x14ac:dyDescent="0.15"/>
    <row r="6825" ht="13.5" customHeight="1" x14ac:dyDescent="0.15"/>
    <row r="6827" ht="13.5" customHeight="1" x14ac:dyDescent="0.15"/>
    <row r="6829" ht="13.5" customHeight="1" x14ac:dyDescent="0.15"/>
    <row r="6831" ht="13.5" customHeight="1" x14ac:dyDescent="0.15"/>
    <row r="6833" ht="13.5" customHeight="1" x14ac:dyDescent="0.15"/>
    <row r="6835" ht="13.5" customHeight="1" x14ac:dyDescent="0.15"/>
    <row r="6837" ht="13.5" customHeight="1" x14ac:dyDescent="0.15"/>
    <row r="6839" ht="13.5" customHeight="1" x14ac:dyDescent="0.15"/>
    <row r="6841" ht="13.5" customHeight="1" x14ac:dyDescent="0.15"/>
    <row r="6843" ht="13.5" customHeight="1" x14ac:dyDescent="0.15"/>
    <row r="6845" ht="13.5" customHeight="1" x14ac:dyDescent="0.15"/>
    <row r="6847" ht="13.5" customHeight="1" x14ac:dyDescent="0.15"/>
    <row r="6849" ht="13.5" customHeight="1" x14ac:dyDescent="0.15"/>
    <row r="6851" ht="13.5" customHeight="1" x14ac:dyDescent="0.15"/>
    <row r="6853" ht="13.5" customHeight="1" x14ac:dyDescent="0.15"/>
    <row r="6855" ht="13.5" customHeight="1" x14ac:dyDescent="0.15"/>
    <row r="6857" ht="13.5" customHeight="1" x14ac:dyDescent="0.15"/>
    <row r="6859" ht="13.5" customHeight="1" x14ac:dyDescent="0.15"/>
    <row r="6861" ht="13.5" customHeight="1" x14ac:dyDescent="0.15"/>
    <row r="6863" ht="13.5" customHeight="1" x14ac:dyDescent="0.15"/>
    <row r="6865" ht="13.5" customHeight="1" x14ac:dyDescent="0.15"/>
    <row r="6867" ht="13.5" customHeight="1" x14ac:dyDescent="0.15"/>
    <row r="6869" ht="13.5" customHeight="1" x14ac:dyDescent="0.15"/>
    <row r="6871" ht="13.5" customHeight="1" x14ac:dyDescent="0.15"/>
    <row r="6873" ht="13.5" customHeight="1" x14ac:dyDescent="0.15"/>
    <row r="6875" ht="13.5" customHeight="1" x14ac:dyDescent="0.15"/>
    <row r="6877" ht="13.5" customHeight="1" x14ac:dyDescent="0.15"/>
    <row r="6879" ht="13.5" customHeight="1" x14ac:dyDescent="0.15"/>
    <row r="6881" ht="13.5" customHeight="1" x14ac:dyDescent="0.15"/>
    <row r="6883" ht="13.5" customHeight="1" x14ac:dyDescent="0.15"/>
    <row r="6885" ht="13.5" customHeight="1" x14ac:dyDescent="0.15"/>
    <row r="6887" ht="13.5" customHeight="1" x14ac:dyDescent="0.15"/>
    <row r="6889" ht="13.5" customHeight="1" x14ac:dyDescent="0.15"/>
    <row r="6891" ht="13.5" customHeight="1" x14ac:dyDescent="0.15"/>
    <row r="6893" ht="13.5" customHeight="1" x14ac:dyDescent="0.15"/>
    <row r="6895" ht="13.5" customHeight="1" x14ac:dyDescent="0.15"/>
    <row r="6897" ht="13.5" customHeight="1" x14ac:dyDescent="0.15"/>
    <row r="6899" ht="13.5" customHeight="1" x14ac:dyDescent="0.15"/>
    <row r="6901" ht="13.5" customHeight="1" x14ac:dyDescent="0.15"/>
    <row r="6903" ht="13.5" customHeight="1" x14ac:dyDescent="0.15"/>
    <row r="6905" ht="13.5" customHeight="1" x14ac:dyDescent="0.15"/>
    <row r="6907" ht="13.5" customHeight="1" x14ac:dyDescent="0.15"/>
    <row r="6909" ht="13.5" customHeight="1" x14ac:dyDescent="0.15"/>
    <row r="6911" ht="13.5" customHeight="1" x14ac:dyDescent="0.15"/>
    <row r="6913" ht="13.5" customHeight="1" x14ac:dyDescent="0.15"/>
    <row r="6915" ht="13.5" customHeight="1" x14ac:dyDescent="0.15"/>
    <row r="6917" ht="13.5" customHeight="1" x14ac:dyDescent="0.15"/>
    <row r="6919" ht="13.5" customHeight="1" x14ac:dyDescent="0.15"/>
    <row r="6921" ht="13.5" customHeight="1" x14ac:dyDescent="0.15"/>
    <row r="6923" ht="13.5" customHeight="1" x14ac:dyDescent="0.15"/>
    <row r="6925" ht="13.5" customHeight="1" x14ac:dyDescent="0.15"/>
    <row r="6927" ht="13.5" customHeight="1" x14ac:dyDescent="0.15"/>
    <row r="6929" ht="13.5" customHeight="1" x14ac:dyDescent="0.15"/>
    <row r="6931" ht="13.5" customHeight="1" x14ac:dyDescent="0.15"/>
    <row r="6933" ht="13.5" customHeight="1" x14ac:dyDescent="0.15"/>
    <row r="6935" ht="13.5" customHeight="1" x14ac:dyDescent="0.15"/>
    <row r="6937" ht="13.5" customHeight="1" x14ac:dyDescent="0.15"/>
    <row r="6939" ht="13.5" customHeight="1" x14ac:dyDescent="0.15"/>
    <row r="6941" ht="13.5" customHeight="1" x14ac:dyDescent="0.15"/>
    <row r="6943" ht="13.5" customHeight="1" x14ac:dyDescent="0.15"/>
    <row r="6945" ht="13.5" customHeight="1" x14ac:dyDescent="0.15"/>
    <row r="6947" ht="13.5" customHeight="1" x14ac:dyDescent="0.15"/>
    <row r="6949" ht="13.5" customHeight="1" x14ac:dyDescent="0.15"/>
    <row r="6951" ht="13.5" customHeight="1" x14ac:dyDescent="0.15"/>
    <row r="6953" ht="13.5" customHeight="1" x14ac:dyDescent="0.15"/>
    <row r="6955" ht="13.5" customHeight="1" x14ac:dyDescent="0.15"/>
    <row r="6957" ht="13.5" customHeight="1" x14ac:dyDescent="0.15"/>
    <row r="6959" ht="13.5" customHeight="1" x14ac:dyDescent="0.15"/>
    <row r="6961" ht="13.5" customHeight="1" x14ac:dyDescent="0.15"/>
    <row r="6963" ht="13.5" customHeight="1" x14ac:dyDescent="0.15"/>
    <row r="6965" ht="13.5" customHeight="1" x14ac:dyDescent="0.15"/>
    <row r="6967" ht="13.5" customHeight="1" x14ac:dyDescent="0.15"/>
    <row r="6969" ht="13.5" customHeight="1" x14ac:dyDescent="0.15"/>
    <row r="6971" ht="13.5" customHeight="1" x14ac:dyDescent="0.15"/>
    <row r="6973" ht="13.5" customHeight="1" x14ac:dyDescent="0.15"/>
    <row r="6975" ht="13.5" customHeight="1" x14ac:dyDescent="0.15"/>
    <row r="6977" ht="13.5" customHeight="1" x14ac:dyDescent="0.15"/>
    <row r="6979" ht="13.5" customHeight="1" x14ac:dyDescent="0.15"/>
    <row r="6981" ht="13.5" customHeight="1" x14ac:dyDescent="0.15"/>
    <row r="6983" ht="13.5" customHeight="1" x14ac:dyDescent="0.15"/>
    <row r="6985" ht="13.5" customHeight="1" x14ac:dyDescent="0.15"/>
    <row r="6987" ht="13.5" customHeight="1" x14ac:dyDescent="0.15"/>
    <row r="6989" ht="13.5" customHeight="1" x14ac:dyDescent="0.15"/>
    <row r="6991" ht="13.5" customHeight="1" x14ac:dyDescent="0.15"/>
    <row r="6993" ht="13.5" customHeight="1" x14ac:dyDescent="0.15"/>
    <row r="6995" ht="13.5" customHeight="1" x14ac:dyDescent="0.15"/>
    <row r="6997" ht="13.5" customHeight="1" x14ac:dyDescent="0.15"/>
    <row r="6999" ht="13.5" customHeight="1" x14ac:dyDescent="0.15"/>
    <row r="7001" ht="13.5" customHeight="1" x14ac:dyDescent="0.15"/>
    <row r="7003" ht="13.5" customHeight="1" x14ac:dyDescent="0.15"/>
    <row r="7005" ht="13.5" customHeight="1" x14ac:dyDescent="0.15"/>
    <row r="7007" ht="13.5" customHeight="1" x14ac:dyDescent="0.15"/>
    <row r="7009" ht="13.5" customHeight="1" x14ac:dyDescent="0.15"/>
    <row r="7011" ht="13.5" customHeight="1" x14ac:dyDescent="0.15"/>
    <row r="7013" ht="13.5" customHeight="1" x14ac:dyDescent="0.15"/>
    <row r="7015" ht="13.5" customHeight="1" x14ac:dyDescent="0.15"/>
    <row r="7017" ht="13.5" customHeight="1" x14ac:dyDescent="0.15"/>
    <row r="7019" ht="13.5" customHeight="1" x14ac:dyDescent="0.15"/>
    <row r="7021" ht="13.5" customHeight="1" x14ac:dyDescent="0.15"/>
    <row r="7023" ht="13.5" customHeight="1" x14ac:dyDescent="0.15"/>
    <row r="7025" ht="13.5" customHeight="1" x14ac:dyDescent="0.15"/>
    <row r="7027" ht="13.5" customHeight="1" x14ac:dyDescent="0.15"/>
    <row r="7029" ht="13.5" customHeight="1" x14ac:dyDescent="0.15"/>
    <row r="7031" ht="13.5" customHeight="1" x14ac:dyDescent="0.15"/>
    <row r="7033" ht="13.5" customHeight="1" x14ac:dyDescent="0.15"/>
    <row r="7035" ht="13.5" customHeight="1" x14ac:dyDescent="0.15"/>
    <row r="7037" ht="13.5" customHeight="1" x14ac:dyDescent="0.15"/>
    <row r="7039" ht="13.5" customHeight="1" x14ac:dyDescent="0.15"/>
    <row r="7041" ht="13.5" customHeight="1" x14ac:dyDescent="0.15"/>
    <row r="7043" ht="13.5" customHeight="1" x14ac:dyDescent="0.15"/>
    <row r="7045" ht="13.5" customHeight="1" x14ac:dyDescent="0.15"/>
    <row r="7047" ht="13.5" customHeight="1" x14ac:dyDescent="0.15"/>
    <row r="7049" ht="13.5" customHeight="1" x14ac:dyDescent="0.15"/>
    <row r="7051" ht="13.5" customHeight="1" x14ac:dyDescent="0.15"/>
    <row r="7053" ht="13.5" customHeight="1" x14ac:dyDescent="0.15"/>
    <row r="7055" ht="13.5" customHeight="1" x14ac:dyDescent="0.15"/>
    <row r="7057" ht="13.5" customHeight="1" x14ac:dyDescent="0.15"/>
    <row r="7059" ht="13.5" customHeight="1" x14ac:dyDescent="0.15"/>
    <row r="7061" ht="13.5" customHeight="1" x14ac:dyDescent="0.15"/>
    <row r="7063" ht="13.5" customHeight="1" x14ac:dyDescent="0.15"/>
    <row r="7065" ht="13.5" customHeight="1" x14ac:dyDescent="0.15"/>
    <row r="7067" ht="13.5" customHeight="1" x14ac:dyDescent="0.15"/>
    <row r="7069" ht="13.5" customHeight="1" x14ac:dyDescent="0.15"/>
    <row r="7071" ht="13.5" customHeight="1" x14ac:dyDescent="0.15"/>
    <row r="7073" ht="13.5" customHeight="1" x14ac:dyDescent="0.15"/>
    <row r="7075" ht="13.5" customHeight="1" x14ac:dyDescent="0.15"/>
    <row r="7077" ht="13.5" customHeight="1" x14ac:dyDescent="0.15"/>
    <row r="7079" ht="13.5" customHeight="1" x14ac:dyDescent="0.15"/>
    <row r="7081" ht="13.5" customHeight="1" x14ac:dyDescent="0.15"/>
    <row r="7083" ht="13.5" customHeight="1" x14ac:dyDescent="0.15"/>
    <row r="7085" ht="13.5" customHeight="1" x14ac:dyDescent="0.15"/>
    <row r="7087" ht="13.5" customHeight="1" x14ac:dyDescent="0.15"/>
    <row r="7089" ht="13.5" customHeight="1" x14ac:dyDescent="0.15"/>
    <row r="7091" ht="13.5" customHeight="1" x14ac:dyDescent="0.15"/>
    <row r="7093" ht="13.5" customHeight="1" x14ac:dyDescent="0.15"/>
    <row r="7095" ht="13.5" customHeight="1" x14ac:dyDescent="0.15"/>
    <row r="7097" ht="13.5" customHeight="1" x14ac:dyDescent="0.15"/>
    <row r="7099" ht="13.5" customHeight="1" x14ac:dyDescent="0.15"/>
    <row r="7101" ht="13.5" customHeight="1" x14ac:dyDescent="0.15"/>
    <row r="7103" ht="13.5" customHeight="1" x14ac:dyDescent="0.15"/>
    <row r="7105" ht="13.5" customHeight="1" x14ac:dyDescent="0.15"/>
    <row r="7107" ht="13.5" customHeight="1" x14ac:dyDescent="0.15"/>
    <row r="7109" ht="13.5" customHeight="1" x14ac:dyDescent="0.15"/>
    <row r="7111" ht="13.5" customHeight="1" x14ac:dyDescent="0.15"/>
    <row r="7113" ht="13.5" customHeight="1" x14ac:dyDescent="0.15"/>
    <row r="7115" ht="13.5" customHeight="1" x14ac:dyDescent="0.15"/>
    <row r="7117" ht="13.5" customHeight="1" x14ac:dyDescent="0.15"/>
    <row r="7119" ht="13.5" customHeight="1" x14ac:dyDescent="0.15"/>
    <row r="7121" ht="13.5" customHeight="1" x14ac:dyDescent="0.15"/>
    <row r="7123" ht="13.5" customHeight="1" x14ac:dyDescent="0.15"/>
    <row r="7125" ht="13.5" customHeight="1" x14ac:dyDescent="0.15"/>
    <row r="7127" ht="13.5" customHeight="1" x14ac:dyDescent="0.15"/>
    <row r="7129" ht="13.5" customHeight="1" x14ac:dyDescent="0.15"/>
    <row r="7131" ht="13.5" customHeight="1" x14ac:dyDescent="0.15"/>
    <row r="7133" ht="13.5" customHeight="1" x14ac:dyDescent="0.15"/>
    <row r="7135" ht="13.5" customHeight="1" x14ac:dyDescent="0.15"/>
    <row r="7137" ht="13.5" customHeight="1" x14ac:dyDescent="0.15"/>
    <row r="7139" ht="13.5" customHeight="1" x14ac:dyDescent="0.15"/>
    <row r="7141" ht="13.5" customHeight="1" x14ac:dyDescent="0.15"/>
    <row r="7143" ht="13.5" customHeight="1" x14ac:dyDescent="0.15"/>
    <row r="7145" ht="13.5" customHeight="1" x14ac:dyDescent="0.15"/>
    <row r="7147" ht="13.5" customHeight="1" x14ac:dyDescent="0.15"/>
    <row r="7149" ht="13.5" customHeight="1" x14ac:dyDescent="0.15"/>
    <row r="7151" ht="13.5" customHeight="1" x14ac:dyDescent="0.15"/>
    <row r="7153" ht="13.5" customHeight="1" x14ac:dyDescent="0.15"/>
    <row r="7155" ht="13.5" customHeight="1" x14ac:dyDescent="0.15"/>
    <row r="7157" ht="13.5" customHeight="1" x14ac:dyDescent="0.15"/>
    <row r="7159" ht="13.5" customHeight="1" x14ac:dyDescent="0.15"/>
    <row r="7161" ht="13.5" customHeight="1" x14ac:dyDescent="0.15"/>
    <row r="7163" ht="13.5" customHeight="1" x14ac:dyDescent="0.15"/>
    <row r="7165" ht="13.5" customHeight="1" x14ac:dyDescent="0.15"/>
    <row r="7167" ht="13.5" customHeight="1" x14ac:dyDescent="0.15"/>
    <row r="7169" ht="13.5" customHeight="1" x14ac:dyDescent="0.15"/>
    <row r="7171" ht="13.5" customHeight="1" x14ac:dyDescent="0.15"/>
    <row r="7173" ht="13.5" customHeight="1" x14ac:dyDescent="0.15"/>
    <row r="7175" ht="13.5" customHeight="1" x14ac:dyDescent="0.15"/>
    <row r="7177" ht="13.5" customHeight="1" x14ac:dyDescent="0.15"/>
    <row r="7179" ht="13.5" customHeight="1" x14ac:dyDescent="0.15"/>
    <row r="7181" ht="13.5" customHeight="1" x14ac:dyDescent="0.15"/>
    <row r="7183" ht="13.5" customHeight="1" x14ac:dyDescent="0.15"/>
    <row r="7185" ht="13.5" customHeight="1" x14ac:dyDescent="0.15"/>
    <row r="7187" ht="13.5" customHeight="1" x14ac:dyDescent="0.15"/>
    <row r="7189" ht="13.5" customHeight="1" x14ac:dyDescent="0.15"/>
    <row r="7191" ht="13.5" customHeight="1" x14ac:dyDescent="0.15"/>
    <row r="7193" ht="13.5" customHeight="1" x14ac:dyDescent="0.15"/>
    <row r="7195" ht="13.5" customHeight="1" x14ac:dyDescent="0.15"/>
    <row r="7197" ht="13.5" customHeight="1" x14ac:dyDescent="0.15"/>
    <row r="7199" ht="13.5" customHeight="1" x14ac:dyDescent="0.15"/>
    <row r="7201" ht="13.5" customHeight="1" x14ac:dyDescent="0.15"/>
    <row r="7203" ht="13.5" customHeight="1" x14ac:dyDescent="0.15"/>
    <row r="7205" ht="13.5" customHeight="1" x14ac:dyDescent="0.15"/>
    <row r="7207" ht="13.5" customHeight="1" x14ac:dyDescent="0.15"/>
    <row r="7209" ht="13.5" customHeight="1" x14ac:dyDescent="0.15"/>
    <row r="7211" ht="13.5" customHeight="1" x14ac:dyDescent="0.15"/>
    <row r="7213" ht="13.5" customHeight="1" x14ac:dyDescent="0.15"/>
    <row r="7215" ht="13.5" customHeight="1" x14ac:dyDescent="0.15"/>
    <row r="7217" ht="13.5" customHeight="1" x14ac:dyDescent="0.15"/>
    <row r="7219" ht="13.5" customHeight="1" x14ac:dyDescent="0.15"/>
    <row r="7221" ht="13.5" customHeight="1" x14ac:dyDescent="0.15"/>
    <row r="7223" ht="13.5" customHeight="1" x14ac:dyDescent="0.15"/>
    <row r="7225" ht="13.5" customHeight="1" x14ac:dyDescent="0.15"/>
    <row r="7227" ht="13.5" customHeight="1" x14ac:dyDescent="0.15"/>
    <row r="7229" ht="13.5" customHeight="1" x14ac:dyDescent="0.15"/>
    <row r="7231" ht="13.5" customHeight="1" x14ac:dyDescent="0.15"/>
    <row r="7233" ht="13.5" customHeight="1" x14ac:dyDescent="0.15"/>
    <row r="7235" ht="13.5" customHeight="1" x14ac:dyDescent="0.15"/>
    <row r="7237" ht="13.5" customHeight="1" x14ac:dyDescent="0.15"/>
    <row r="7239" ht="13.5" customHeight="1" x14ac:dyDescent="0.15"/>
    <row r="7241" ht="13.5" customHeight="1" x14ac:dyDescent="0.15"/>
    <row r="7243" ht="13.5" customHeight="1" x14ac:dyDescent="0.15"/>
    <row r="7245" ht="13.5" customHeight="1" x14ac:dyDescent="0.15"/>
    <row r="7247" ht="13.5" customHeight="1" x14ac:dyDescent="0.15"/>
    <row r="7249" ht="13.5" customHeight="1" x14ac:dyDescent="0.15"/>
    <row r="7251" ht="13.5" customHeight="1" x14ac:dyDescent="0.15"/>
    <row r="7253" ht="13.5" customHeight="1" x14ac:dyDescent="0.15"/>
    <row r="7255" ht="13.5" customHeight="1" x14ac:dyDescent="0.15"/>
    <row r="7257" ht="13.5" customHeight="1" x14ac:dyDescent="0.15"/>
    <row r="7259" ht="13.5" customHeight="1" x14ac:dyDescent="0.15"/>
    <row r="7261" ht="13.5" customHeight="1" x14ac:dyDescent="0.15"/>
    <row r="7263" ht="13.5" customHeight="1" x14ac:dyDescent="0.15"/>
    <row r="7265" ht="13.5" customHeight="1" x14ac:dyDescent="0.15"/>
    <row r="7267" ht="13.5" customHeight="1" x14ac:dyDescent="0.15"/>
    <row r="7269" ht="13.5" customHeight="1" x14ac:dyDescent="0.15"/>
    <row r="7271" ht="13.5" customHeight="1" x14ac:dyDescent="0.15"/>
    <row r="7273" ht="13.5" customHeight="1" x14ac:dyDescent="0.15"/>
    <row r="7275" ht="13.5" customHeight="1" x14ac:dyDescent="0.15"/>
    <row r="7277" ht="13.5" customHeight="1" x14ac:dyDescent="0.15"/>
    <row r="7279" ht="13.5" customHeight="1" x14ac:dyDescent="0.15"/>
    <row r="7281" ht="13.5" customHeight="1" x14ac:dyDescent="0.15"/>
    <row r="7283" ht="13.5" customHeight="1" x14ac:dyDescent="0.15"/>
    <row r="7285" ht="13.5" customHeight="1" x14ac:dyDescent="0.15"/>
    <row r="7287" ht="13.5" customHeight="1" x14ac:dyDescent="0.15"/>
    <row r="7289" ht="13.5" customHeight="1" x14ac:dyDescent="0.15"/>
    <row r="7291" ht="13.5" customHeight="1" x14ac:dyDescent="0.15"/>
    <row r="7293" ht="13.5" customHeight="1" x14ac:dyDescent="0.15"/>
    <row r="7295" ht="13.5" customHeight="1" x14ac:dyDescent="0.15"/>
    <row r="7297" ht="13.5" customHeight="1" x14ac:dyDescent="0.15"/>
    <row r="7299" ht="13.5" customHeight="1" x14ac:dyDescent="0.15"/>
    <row r="7301" ht="13.5" customHeight="1" x14ac:dyDescent="0.15"/>
    <row r="7303" ht="13.5" customHeight="1" x14ac:dyDescent="0.15"/>
    <row r="7305" ht="13.5" customHeight="1" x14ac:dyDescent="0.15"/>
    <row r="7307" ht="13.5" customHeight="1" x14ac:dyDescent="0.15"/>
    <row r="7309" ht="13.5" customHeight="1" x14ac:dyDescent="0.15"/>
    <row r="7311" ht="13.5" customHeight="1" x14ac:dyDescent="0.15"/>
    <row r="7313" ht="13.5" customHeight="1" x14ac:dyDescent="0.15"/>
    <row r="7315" ht="13.5" customHeight="1" x14ac:dyDescent="0.15"/>
    <row r="7317" ht="13.5" customHeight="1" x14ac:dyDescent="0.15"/>
    <row r="7319" ht="13.5" customHeight="1" x14ac:dyDescent="0.15"/>
    <row r="7321" ht="13.5" customHeight="1" x14ac:dyDescent="0.15"/>
    <row r="7323" ht="13.5" customHeight="1" x14ac:dyDescent="0.15"/>
    <row r="7325" ht="13.5" customHeight="1" x14ac:dyDescent="0.15"/>
    <row r="7327" ht="13.5" customHeight="1" x14ac:dyDescent="0.15"/>
    <row r="7329" ht="13.5" customHeight="1" x14ac:dyDescent="0.15"/>
    <row r="7331" ht="13.5" customHeight="1" x14ac:dyDescent="0.15"/>
    <row r="7333" ht="13.5" customHeight="1" x14ac:dyDescent="0.15"/>
    <row r="7335" ht="13.5" customHeight="1" x14ac:dyDescent="0.15"/>
    <row r="7337" ht="13.5" customHeight="1" x14ac:dyDescent="0.15"/>
    <row r="7339" ht="13.5" customHeight="1" x14ac:dyDescent="0.15"/>
    <row r="7341" ht="13.5" customHeight="1" x14ac:dyDescent="0.15"/>
    <row r="7343" ht="13.5" customHeight="1" x14ac:dyDescent="0.15"/>
    <row r="7345" ht="13.5" customHeight="1" x14ac:dyDescent="0.15"/>
    <row r="7347" ht="13.5" customHeight="1" x14ac:dyDescent="0.15"/>
    <row r="7349" ht="13.5" customHeight="1" x14ac:dyDescent="0.15"/>
    <row r="7351" ht="13.5" customHeight="1" x14ac:dyDescent="0.15"/>
    <row r="7353" ht="13.5" customHeight="1" x14ac:dyDescent="0.15"/>
    <row r="7355" ht="13.5" customHeight="1" x14ac:dyDescent="0.15"/>
    <row r="7357" ht="13.5" customHeight="1" x14ac:dyDescent="0.15"/>
    <row r="7359" ht="13.5" customHeight="1" x14ac:dyDescent="0.15"/>
    <row r="7361" ht="13.5" customHeight="1" x14ac:dyDescent="0.15"/>
    <row r="7363" ht="13.5" customHeight="1" x14ac:dyDescent="0.15"/>
    <row r="7365" ht="13.5" customHeight="1" x14ac:dyDescent="0.15"/>
    <row r="7367" ht="13.5" customHeight="1" x14ac:dyDescent="0.15"/>
    <row r="7369" ht="13.5" customHeight="1" x14ac:dyDescent="0.15"/>
    <row r="7371" ht="13.5" customHeight="1" x14ac:dyDescent="0.15"/>
    <row r="7373" ht="13.5" customHeight="1" x14ac:dyDescent="0.15"/>
    <row r="7375" ht="13.5" customHeight="1" x14ac:dyDescent="0.15"/>
    <row r="7377" ht="13.5" customHeight="1" x14ac:dyDescent="0.15"/>
    <row r="7379" ht="13.5" customHeight="1" x14ac:dyDescent="0.15"/>
    <row r="7381" ht="13.5" customHeight="1" x14ac:dyDescent="0.15"/>
    <row r="7383" ht="13.5" customHeight="1" x14ac:dyDescent="0.15"/>
    <row r="7385" ht="13.5" customHeight="1" x14ac:dyDescent="0.15"/>
    <row r="7387" ht="13.5" customHeight="1" x14ac:dyDescent="0.15"/>
    <row r="7389" ht="13.5" customHeight="1" x14ac:dyDescent="0.15"/>
    <row r="7391" ht="13.5" customHeight="1" x14ac:dyDescent="0.15"/>
    <row r="7393" ht="13.5" customHeight="1" x14ac:dyDescent="0.15"/>
    <row r="7395" ht="13.5" customHeight="1" x14ac:dyDescent="0.15"/>
    <row r="7397" ht="13.5" customHeight="1" x14ac:dyDescent="0.15"/>
    <row r="7399" ht="13.5" customHeight="1" x14ac:dyDescent="0.15"/>
    <row r="7401" ht="13.5" customHeight="1" x14ac:dyDescent="0.15"/>
    <row r="7403" ht="13.5" customHeight="1" x14ac:dyDescent="0.15"/>
    <row r="7405" ht="13.5" customHeight="1" x14ac:dyDescent="0.15"/>
    <row r="7407" ht="13.5" customHeight="1" x14ac:dyDescent="0.15"/>
    <row r="7409" ht="13.5" customHeight="1" x14ac:dyDescent="0.15"/>
    <row r="7411" ht="13.5" customHeight="1" x14ac:dyDescent="0.15"/>
    <row r="7413" ht="13.5" customHeight="1" x14ac:dyDescent="0.15"/>
    <row r="7415" ht="13.5" customHeight="1" x14ac:dyDescent="0.15"/>
    <row r="7417" ht="13.5" customHeight="1" x14ac:dyDescent="0.15"/>
    <row r="7419" ht="13.5" customHeight="1" x14ac:dyDescent="0.15"/>
    <row r="7421" ht="13.5" customHeight="1" x14ac:dyDescent="0.15"/>
    <row r="7423" ht="13.5" customHeight="1" x14ac:dyDescent="0.15"/>
    <row r="7425" ht="13.5" customHeight="1" x14ac:dyDescent="0.15"/>
    <row r="7427" ht="13.5" customHeight="1" x14ac:dyDescent="0.15"/>
    <row r="7429" ht="13.5" customHeight="1" x14ac:dyDescent="0.15"/>
    <row r="7431" ht="13.5" customHeight="1" x14ac:dyDescent="0.15"/>
    <row r="7433" ht="13.5" customHeight="1" x14ac:dyDescent="0.15"/>
    <row r="7435" ht="13.5" customHeight="1" x14ac:dyDescent="0.15"/>
    <row r="7437" ht="13.5" customHeight="1" x14ac:dyDescent="0.15"/>
    <row r="7439" ht="13.5" customHeight="1" x14ac:dyDescent="0.15"/>
    <row r="7441" ht="13.5" customHeight="1" x14ac:dyDescent="0.15"/>
    <row r="7443" ht="13.5" customHeight="1" x14ac:dyDescent="0.15"/>
    <row r="7445" ht="13.5" customHeight="1" x14ac:dyDescent="0.15"/>
    <row r="7447" ht="13.5" customHeight="1" x14ac:dyDescent="0.15"/>
    <row r="7449" ht="13.5" customHeight="1" x14ac:dyDescent="0.15"/>
    <row r="7451" ht="13.5" customHeight="1" x14ac:dyDescent="0.15"/>
    <row r="7453" ht="13.5" customHeight="1" x14ac:dyDescent="0.15"/>
    <row r="7455" ht="13.5" customHeight="1" x14ac:dyDescent="0.15"/>
    <row r="7457" ht="13.5" customHeight="1" x14ac:dyDescent="0.15"/>
    <row r="7459" ht="13.5" customHeight="1" x14ac:dyDescent="0.15"/>
    <row r="7461" ht="13.5" customHeight="1" x14ac:dyDescent="0.15"/>
    <row r="7463" ht="13.5" customHeight="1" x14ac:dyDescent="0.15"/>
    <row r="7465" ht="13.5" customHeight="1" x14ac:dyDescent="0.15"/>
    <row r="7467" ht="13.5" customHeight="1" x14ac:dyDescent="0.15"/>
    <row r="7469" ht="13.5" customHeight="1" x14ac:dyDescent="0.15"/>
    <row r="7471" ht="13.5" customHeight="1" x14ac:dyDescent="0.15"/>
    <row r="7473" ht="13.5" customHeight="1" x14ac:dyDescent="0.15"/>
    <row r="7475" ht="13.5" customHeight="1" x14ac:dyDescent="0.15"/>
    <row r="7477" ht="13.5" customHeight="1" x14ac:dyDescent="0.15"/>
    <row r="7479" ht="13.5" customHeight="1" x14ac:dyDescent="0.15"/>
    <row r="7481" ht="13.5" customHeight="1" x14ac:dyDescent="0.15"/>
    <row r="7483" ht="13.5" customHeight="1" x14ac:dyDescent="0.15"/>
    <row r="7485" ht="13.5" customHeight="1" x14ac:dyDescent="0.15"/>
    <row r="7487" ht="13.5" customHeight="1" x14ac:dyDescent="0.15"/>
    <row r="7489" ht="13.5" customHeight="1" x14ac:dyDescent="0.15"/>
    <row r="7491" ht="13.5" customHeight="1" x14ac:dyDescent="0.15"/>
    <row r="7493" ht="13.5" customHeight="1" x14ac:dyDescent="0.15"/>
    <row r="7495" ht="13.5" customHeight="1" x14ac:dyDescent="0.15"/>
    <row r="7497" ht="13.5" customHeight="1" x14ac:dyDescent="0.15"/>
    <row r="7499" ht="13.5" customHeight="1" x14ac:dyDescent="0.15"/>
    <row r="7501" ht="13.5" customHeight="1" x14ac:dyDescent="0.15"/>
    <row r="7503" ht="13.5" customHeight="1" x14ac:dyDescent="0.15"/>
    <row r="7505" ht="13.5" customHeight="1" x14ac:dyDescent="0.15"/>
    <row r="7507" ht="13.5" customHeight="1" x14ac:dyDescent="0.15"/>
    <row r="7509" ht="13.5" customHeight="1" x14ac:dyDescent="0.15"/>
    <row r="7511" ht="13.5" customHeight="1" x14ac:dyDescent="0.15"/>
    <row r="7513" ht="13.5" customHeight="1" x14ac:dyDescent="0.15"/>
    <row r="7515" ht="13.5" customHeight="1" x14ac:dyDescent="0.15"/>
    <row r="7517" ht="13.5" customHeight="1" x14ac:dyDescent="0.15"/>
    <row r="7519" ht="13.5" customHeight="1" x14ac:dyDescent="0.15"/>
    <row r="7521" ht="13.5" customHeight="1" x14ac:dyDescent="0.15"/>
    <row r="7523" ht="13.5" customHeight="1" x14ac:dyDescent="0.15"/>
    <row r="7525" ht="13.5" customHeight="1" x14ac:dyDescent="0.15"/>
    <row r="7527" ht="13.5" customHeight="1" x14ac:dyDescent="0.15"/>
    <row r="7529" ht="13.5" customHeight="1" x14ac:dyDescent="0.15"/>
    <row r="7531" ht="13.5" customHeight="1" x14ac:dyDescent="0.15"/>
    <row r="7533" ht="13.5" customHeight="1" x14ac:dyDescent="0.15"/>
    <row r="7535" ht="13.5" customHeight="1" x14ac:dyDescent="0.15"/>
    <row r="7537" ht="13.5" customHeight="1" x14ac:dyDescent="0.15"/>
    <row r="7539" ht="13.5" customHeight="1" x14ac:dyDescent="0.15"/>
    <row r="7541" ht="13.5" customHeight="1" x14ac:dyDescent="0.15"/>
    <row r="7543" ht="13.5" customHeight="1" x14ac:dyDescent="0.15"/>
    <row r="7545" ht="13.5" customHeight="1" x14ac:dyDescent="0.15"/>
    <row r="7547" ht="13.5" customHeight="1" x14ac:dyDescent="0.15"/>
    <row r="7549" ht="13.5" customHeight="1" x14ac:dyDescent="0.15"/>
    <row r="7551" ht="13.5" customHeight="1" x14ac:dyDescent="0.15"/>
    <row r="7553" ht="13.5" customHeight="1" x14ac:dyDescent="0.15"/>
    <row r="7555" ht="13.5" customHeight="1" x14ac:dyDescent="0.15"/>
    <row r="7557" ht="13.5" customHeight="1" x14ac:dyDescent="0.15"/>
    <row r="7559" ht="13.5" customHeight="1" x14ac:dyDescent="0.15"/>
    <row r="7561" ht="13.5" customHeight="1" x14ac:dyDescent="0.15"/>
    <row r="7563" ht="13.5" customHeight="1" x14ac:dyDescent="0.15"/>
    <row r="7565" ht="13.5" customHeight="1" x14ac:dyDescent="0.15"/>
    <row r="7567" ht="13.5" customHeight="1" x14ac:dyDescent="0.15"/>
    <row r="7569" ht="13.5" customHeight="1" x14ac:dyDescent="0.15"/>
    <row r="7571" ht="13.5" customHeight="1" x14ac:dyDescent="0.15"/>
    <row r="7573" ht="13.5" customHeight="1" x14ac:dyDescent="0.15"/>
    <row r="7575" ht="13.5" customHeight="1" x14ac:dyDescent="0.15"/>
    <row r="7577" ht="13.5" customHeight="1" x14ac:dyDescent="0.15"/>
    <row r="7579" ht="13.5" customHeight="1" x14ac:dyDescent="0.15"/>
    <row r="7581" ht="13.5" customHeight="1" x14ac:dyDescent="0.15"/>
    <row r="7583" ht="13.5" customHeight="1" x14ac:dyDescent="0.15"/>
    <row r="7585" ht="13.5" customHeight="1" x14ac:dyDescent="0.15"/>
    <row r="7587" ht="13.5" customHeight="1" x14ac:dyDescent="0.15"/>
    <row r="7589" ht="13.5" customHeight="1" x14ac:dyDescent="0.15"/>
    <row r="7591" ht="13.5" customHeight="1" x14ac:dyDescent="0.15"/>
    <row r="7593" ht="13.5" customHeight="1" x14ac:dyDescent="0.15"/>
    <row r="7595" ht="13.5" customHeight="1" x14ac:dyDescent="0.15"/>
    <row r="7597" ht="13.5" customHeight="1" x14ac:dyDescent="0.15"/>
    <row r="7599" ht="13.5" customHeight="1" x14ac:dyDescent="0.15"/>
    <row r="7601" ht="13.5" customHeight="1" x14ac:dyDescent="0.15"/>
    <row r="7603" ht="13.5" customHeight="1" x14ac:dyDescent="0.15"/>
    <row r="7605" ht="13.5" customHeight="1" x14ac:dyDescent="0.15"/>
    <row r="7607" ht="13.5" customHeight="1" x14ac:dyDescent="0.15"/>
    <row r="7609" ht="13.5" customHeight="1" x14ac:dyDescent="0.15"/>
    <row r="7611" ht="13.5" customHeight="1" x14ac:dyDescent="0.15"/>
    <row r="7613" ht="13.5" customHeight="1" x14ac:dyDescent="0.15"/>
    <row r="7615" ht="13.5" customHeight="1" x14ac:dyDescent="0.15"/>
    <row r="7617" ht="13.5" customHeight="1" x14ac:dyDescent="0.15"/>
    <row r="7619" ht="13.5" customHeight="1" x14ac:dyDescent="0.15"/>
    <row r="7621" ht="13.5" customHeight="1" x14ac:dyDescent="0.15"/>
    <row r="7623" ht="13.5" customHeight="1" x14ac:dyDescent="0.15"/>
    <row r="7625" ht="13.5" customHeight="1" x14ac:dyDescent="0.15"/>
    <row r="7627" ht="13.5" customHeight="1" x14ac:dyDescent="0.15"/>
    <row r="7629" ht="13.5" customHeight="1" x14ac:dyDescent="0.15"/>
    <row r="7631" ht="13.5" customHeight="1" x14ac:dyDescent="0.15"/>
    <row r="7633" ht="13.5" customHeight="1" x14ac:dyDescent="0.15"/>
    <row r="7635" ht="13.5" customHeight="1" x14ac:dyDescent="0.15"/>
    <row r="7637" ht="13.5" customHeight="1" x14ac:dyDescent="0.15"/>
    <row r="7639" ht="13.5" customHeight="1" x14ac:dyDescent="0.15"/>
    <row r="7641" ht="13.5" customHeight="1" x14ac:dyDescent="0.15"/>
    <row r="7643" ht="13.5" customHeight="1" x14ac:dyDescent="0.15"/>
    <row r="7645" ht="13.5" customHeight="1" x14ac:dyDescent="0.15"/>
    <row r="7647" ht="13.5" customHeight="1" x14ac:dyDescent="0.15"/>
    <row r="7649" ht="13.5" customHeight="1" x14ac:dyDescent="0.15"/>
    <row r="7651" ht="13.5" customHeight="1" x14ac:dyDescent="0.15"/>
    <row r="7653" ht="13.5" customHeight="1" x14ac:dyDescent="0.15"/>
    <row r="7655" ht="13.5" customHeight="1" x14ac:dyDescent="0.15"/>
    <row r="7657" ht="13.5" customHeight="1" x14ac:dyDescent="0.15"/>
    <row r="7659" ht="13.5" customHeight="1" x14ac:dyDescent="0.15"/>
    <row r="7661" ht="13.5" customHeight="1" x14ac:dyDescent="0.15"/>
    <row r="7663" ht="13.5" customHeight="1" x14ac:dyDescent="0.15"/>
    <row r="7665" ht="13.5" customHeight="1" x14ac:dyDescent="0.15"/>
    <row r="7667" ht="13.5" customHeight="1" x14ac:dyDescent="0.15"/>
    <row r="7669" ht="13.5" customHeight="1" x14ac:dyDescent="0.15"/>
    <row r="7671" ht="13.5" customHeight="1" x14ac:dyDescent="0.15"/>
    <row r="7673" ht="13.5" customHeight="1" x14ac:dyDescent="0.15"/>
    <row r="7675" ht="13.5" customHeight="1" x14ac:dyDescent="0.15"/>
    <row r="7677" ht="13.5" customHeight="1" x14ac:dyDescent="0.15"/>
    <row r="7679" ht="13.5" customHeight="1" x14ac:dyDescent="0.15"/>
    <row r="7681" ht="13.5" customHeight="1" x14ac:dyDescent="0.15"/>
    <row r="7683" ht="13.5" customHeight="1" x14ac:dyDescent="0.15"/>
    <row r="7685" ht="13.5" customHeight="1" x14ac:dyDescent="0.15"/>
    <row r="7687" ht="13.5" customHeight="1" x14ac:dyDescent="0.15"/>
    <row r="7689" ht="13.5" customHeight="1" x14ac:dyDescent="0.15"/>
    <row r="7691" ht="13.5" customHeight="1" x14ac:dyDescent="0.15"/>
    <row r="7693" ht="13.5" customHeight="1" x14ac:dyDescent="0.15"/>
    <row r="7695" ht="13.5" customHeight="1" x14ac:dyDescent="0.15"/>
    <row r="7697" ht="13.5" customHeight="1" x14ac:dyDescent="0.15"/>
    <row r="7699" ht="13.5" customHeight="1" x14ac:dyDescent="0.15"/>
    <row r="7701" ht="13.5" customHeight="1" x14ac:dyDescent="0.15"/>
    <row r="7703" ht="13.5" customHeight="1" x14ac:dyDescent="0.15"/>
    <row r="7705" ht="13.5" customHeight="1" x14ac:dyDescent="0.15"/>
    <row r="7707" ht="13.5" customHeight="1" x14ac:dyDescent="0.15"/>
    <row r="7709" ht="13.5" customHeight="1" x14ac:dyDescent="0.15"/>
    <row r="7711" ht="13.5" customHeight="1" x14ac:dyDescent="0.15"/>
    <row r="7713" ht="13.5" customHeight="1" x14ac:dyDescent="0.15"/>
    <row r="7715" ht="13.5" customHeight="1" x14ac:dyDescent="0.15"/>
    <row r="7717" ht="13.5" customHeight="1" x14ac:dyDescent="0.15"/>
    <row r="7719" ht="13.5" customHeight="1" x14ac:dyDescent="0.15"/>
    <row r="7721" ht="13.5" customHeight="1" x14ac:dyDescent="0.15"/>
    <row r="7723" ht="13.5" customHeight="1" x14ac:dyDescent="0.15"/>
    <row r="7725" ht="13.5" customHeight="1" x14ac:dyDescent="0.15"/>
    <row r="7727" ht="13.5" customHeight="1" x14ac:dyDescent="0.15"/>
    <row r="7729" ht="13.5" customHeight="1" x14ac:dyDescent="0.15"/>
    <row r="7731" ht="13.5" customHeight="1" x14ac:dyDescent="0.15"/>
    <row r="7733" ht="13.5" customHeight="1" x14ac:dyDescent="0.15"/>
    <row r="7735" ht="13.5" customHeight="1" x14ac:dyDescent="0.15"/>
    <row r="7737" ht="13.5" customHeight="1" x14ac:dyDescent="0.15"/>
    <row r="7739" ht="13.5" customHeight="1" x14ac:dyDescent="0.15"/>
    <row r="7741" ht="13.5" customHeight="1" x14ac:dyDescent="0.15"/>
    <row r="7743" ht="13.5" customHeight="1" x14ac:dyDescent="0.15"/>
    <row r="7745" ht="13.5" customHeight="1" x14ac:dyDescent="0.15"/>
    <row r="7747" ht="13.5" customHeight="1" x14ac:dyDescent="0.15"/>
    <row r="7749" ht="13.5" customHeight="1" x14ac:dyDescent="0.15"/>
    <row r="7751" ht="13.5" customHeight="1" x14ac:dyDescent="0.15"/>
    <row r="7753" ht="13.5" customHeight="1" x14ac:dyDescent="0.15"/>
    <row r="7755" ht="13.5" customHeight="1" x14ac:dyDescent="0.15"/>
    <row r="7757" ht="13.5" customHeight="1" x14ac:dyDescent="0.15"/>
    <row r="7759" ht="13.5" customHeight="1" x14ac:dyDescent="0.15"/>
    <row r="7761" ht="13.5" customHeight="1" x14ac:dyDescent="0.15"/>
    <row r="7763" ht="13.5" customHeight="1" x14ac:dyDescent="0.15"/>
    <row r="7765" ht="13.5" customHeight="1" x14ac:dyDescent="0.15"/>
    <row r="7767" ht="13.5" customHeight="1" x14ac:dyDescent="0.15"/>
    <row r="7769" ht="13.5" customHeight="1" x14ac:dyDescent="0.15"/>
    <row r="7771" ht="13.5" customHeight="1" x14ac:dyDescent="0.15"/>
    <row r="7773" ht="13.5" customHeight="1" x14ac:dyDescent="0.15"/>
    <row r="7775" ht="13.5" customHeight="1" x14ac:dyDescent="0.15"/>
    <row r="7777" ht="13.5" customHeight="1" x14ac:dyDescent="0.15"/>
    <row r="7779" ht="13.5" customHeight="1" x14ac:dyDescent="0.15"/>
    <row r="7781" ht="13.5" customHeight="1" x14ac:dyDescent="0.15"/>
    <row r="7783" ht="13.5" customHeight="1" x14ac:dyDescent="0.15"/>
    <row r="7785" ht="13.5" customHeight="1" x14ac:dyDescent="0.15"/>
    <row r="7787" ht="13.5" customHeight="1" x14ac:dyDescent="0.15"/>
    <row r="7789" ht="13.5" customHeight="1" x14ac:dyDescent="0.15"/>
    <row r="7791" ht="13.5" customHeight="1" x14ac:dyDescent="0.15"/>
    <row r="7793" ht="13.5" customHeight="1" x14ac:dyDescent="0.15"/>
    <row r="7795" ht="13.5" customHeight="1" x14ac:dyDescent="0.15"/>
    <row r="7797" ht="13.5" customHeight="1" x14ac:dyDescent="0.15"/>
    <row r="7799" ht="13.5" customHeight="1" x14ac:dyDescent="0.15"/>
    <row r="7801" ht="13.5" customHeight="1" x14ac:dyDescent="0.15"/>
    <row r="7803" ht="13.5" customHeight="1" x14ac:dyDescent="0.15"/>
    <row r="7805" ht="13.5" customHeight="1" x14ac:dyDescent="0.15"/>
    <row r="7807" ht="13.5" customHeight="1" x14ac:dyDescent="0.15"/>
    <row r="7809" ht="13.5" customHeight="1" x14ac:dyDescent="0.15"/>
    <row r="7811" ht="13.5" customHeight="1" x14ac:dyDescent="0.15"/>
    <row r="7813" ht="13.5" customHeight="1" x14ac:dyDescent="0.15"/>
    <row r="7815" ht="13.5" customHeight="1" x14ac:dyDescent="0.15"/>
    <row r="7817" ht="13.5" customHeight="1" x14ac:dyDescent="0.15"/>
    <row r="7819" ht="13.5" customHeight="1" x14ac:dyDescent="0.15"/>
    <row r="7821" ht="13.5" customHeight="1" x14ac:dyDescent="0.15"/>
    <row r="7823" ht="13.5" customHeight="1" x14ac:dyDescent="0.15"/>
    <row r="7825" ht="13.5" customHeight="1" x14ac:dyDescent="0.15"/>
    <row r="7827" ht="13.5" customHeight="1" x14ac:dyDescent="0.15"/>
    <row r="7829" ht="13.5" customHeight="1" x14ac:dyDescent="0.15"/>
    <row r="7831" ht="13.5" customHeight="1" x14ac:dyDescent="0.15"/>
    <row r="7833" ht="13.5" customHeight="1" x14ac:dyDescent="0.15"/>
    <row r="7835" ht="13.5" customHeight="1" x14ac:dyDescent="0.15"/>
    <row r="7837" ht="13.5" customHeight="1" x14ac:dyDescent="0.15"/>
    <row r="7839" ht="13.5" customHeight="1" x14ac:dyDescent="0.15"/>
    <row r="7841" ht="13.5" customHeight="1" x14ac:dyDescent="0.15"/>
    <row r="7843" ht="13.5" customHeight="1" x14ac:dyDescent="0.15"/>
    <row r="7845" ht="13.5" customHeight="1" x14ac:dyDescent="0.15"/>
    <row r="7847" ht="13.5" customHeight="1" x14ac:dyDescent="0.15"/>
    <row r="7849" ht="13.5" customHeight="1" x14ac:dyDescent="0.15"/>
    <row r="7851" ht="13.5" customHeight="1" x14ac:dyDescent="0.15"/>
    <row r="7853" ht="13.5" customHeight="1" x14ac:dyDescent="0.15"/>
    <row r="7855" ht="13.5" customHeight="1" x14ac:dyDescent="0.15"/>
    <row r="7857" ht="13.5" customHeight="1" x14ac:dyDescent="0.15"/>
    <row r="7859" ht="13.5" customHeight="1" x14ac:dyDescent="0.15"/>
    <row r="7861" ht="13.5" customHeight="1" x14ac:dyDescent="0.15"/>
    <row r="7863" ht="13.5" customHeight="1" x14ac:dyDescent="0.15"/>
    <row r="7865" ht="13.5" customHeight="1" x14ac:dyDescent="0.15"/>
    <row r="7867" ht="13.5" customHeight="1" x14ac:dyDescent="0.15"/>
    <row r="7869" ht="13.5" customHeight="1" x14ac:dyDescent="0.15"/>
    <row r="7871" ht="13.5" customHeight="1" x14ac:dyDescent="0.15"/>
    <row r="7873" ht="13.5" customHeight="1" x14ac:dyDescent="0.15"/>
    <row r="7875" ht="13.5" customHeight="1" x14ac:dyDescent="0.15"/>
    <row r="7877" ht="13.5" customHeight="1" x14ac:dyDescent="0.15"/>
    <row r="7879" ht="13.5" customHeight="1" x14ac:dyDescent="0.15"/>
    <row r="7881" ht="13.5" customHeight="1" x14ac:dyDescent="0.15"/>
    <row r="7883" ht="13.5" customHeight="1" x14ac:dyDescent="0.15"/>
    <row r="7885" ht="13.5" customHeight="1" x14ac:dyDescent="0.15"/>
    <row r="7887" ht="13.5" customHeight="1" x14ac:dyDescent="0.15"/>
    <row r="7889" ht="13.5" customHeight="1" x14ac:dyDescent="0.15"/>
    <row r="7891" ht="13.5" customHeight="1" x14ac:dyDescent="0.15"/>
    <row r="7893" ht="13.5" customHeight="1" x14ac:dyDescent="0.15"/>
    <row r="7895" ht="13.5" customHeight="1" x14ac:dyDescent="0.15"/>
    <row r="7897" ht="13.5" customHeight="1" x14ac:dyDescent="0.15"/>
    <row r="7899" ht="13.5" customHeight="1" x14ac:dyDescent="0.15"/>
    <row r="7901" ht="13.5" customHeight="1" x14ac:dyDescent="0.15"/>
    <row r="7903" ht="13.5" customHeight="1" x14ac:dyDescent="0.15"/>
    <row r="7905" ht="13.5" customHeight="1" x14ac:dyDescent="0.15"/>
    <row r="7907" ht="13.5" customHeight="1" x14ac:dyDescent="0.15"/>
    <row r="7909" ht="13.5" customHeight="1" x14ac:dyDescent="0.15"/>
    <row r="7911" ht="13.5" customHeight="1" x14ac:dyDescent="0.15"/>
    <row r="7913" ht="13.5" customHeight="1" x14ac:dyDescent="0.15"/>
    <row r="7915" ht="13.5" customHeight="1" x14ac:dyDescent="0.15"/>
    <row r="7917" ht="13.5" customHeight="1" x14ac:dyDescent="0.15"/>
    <row r="7919" ht="13.5" customHeight="1" x14ac:dyDescent="0.15"/>
    <row r="7921" ht="13.5" customHeight="1" x14ac:dyDescent="0.15"/>
    <row r="7923" ht="13.5" customHeight="1" x14ac:dyDescent="0.15"/>
    <row r="7925" ht="13.5" customHeight="1" x14ac:dyDescent="0.15"/>
    <row r="7927" ht="13.5" customHeight="1" x14ac:dyDescent="0.15"/>
    <row r="7929" ht="13.5" customHeight="1" x14ac:dyDescent="0.15"/>
    <row r="7931" ht="13.5" customHeight="1" x14ac:dyDescent="0.15"/>
    <row r="7933" ht="13.5" customHeight="1" x14ac:dyDescent="0.15"/>
    <row r="7935" ht="13.5" customHeight="1" x14ac:dyDescent="0.15"/>
    <row r="7937" ht="13.5" customHeight="1" x14ac:dyDescent="0.15"/>
    <row r="7939" ht="13.5" customHeight="1" x14ac:dyDescent="0.15"/>
    <row r="7941" ht="13.5" customHeight="1" x14ac:dyDescent="0.15"/>
    <row r="7943" ht="13.5" customHeight="1" x14ac:dyDescent="0.15"/>
    <row r="7945" ht="13.5" customHeight="1" x14ac:dyDescent="0.15"/>
    <row r="7947" ht="13.5" customHeight="1" x14ac:dyDescent="0.15"/>
    <row r="7949" ht="13.5" customHeight="1" x14ac:dyDescent="0.15"/>
    <row r="7951" ht="13.5" customHeight="1" x14ac:dyDescent="0.15"/>
    <row r="7953" ht="13.5" customHeight="1" x14ac:dyDescent="0.15"/>
    <row r="7955" ht="13.5" customHeight="1" x14ac:dyDescent="0.15"/>
    <row r="7957" ht="13.5" customHeight="1" x14ac:dyDescent="0.15"/>
    <row r="7959" ht="13.5" customHeight="1" x14ac:dyDescent="0.15"/>
    <row r="7961" ht="13.5" customHeight="1" x14ac:dyDescent="0.15"/>
    <row r="7963" ht="13.5" customHeight="1" x14ac:dyDescent="0.15"/>
    <row r="7965" ht="13.5" customHeight="1" x14ac:dyDescent="0.15"/>
    <row r="7967" ht="13.5" customHeight="1" x14ac:dyDescent="0.15"/>
    <row r="7969" ht="13.5" customHeight="1" x14ac:dyDescent="0.15"/>
    <row r="7971" ht="13.5" customHeight="1" x14ac:dyDescent="0.15"/>
    <row r="7973" ht="13.5" customHeight="1" x14ac:dyDescent="0.15"/>
    <row r="7975" ht="13.5" customHeight="1" x14ac:dyDescent="0.15"/>
    <row r="7977" ht="13.5" customHeight="1" x14ac:dyDescent="0.15"/>
    <row r="7979" ht="13.5" customHeight="1" x14ac:dyDescent="0.15"/>
    <row r="7981" ht="13.5" customHeight="1" x14ac:dyDescent="0.15"/>
    <row r="7983" ht="13.5" customHeight="1" x14ac:dyDescent="0.15"/>
    <row r="7985" ht="13.5" customHeight="1" x14ac:dyDescent="0.15"/>
    <row r="7987" ht="13.5" customHeight="1" x14ac:dyDescent="0.15"/>
    <row r="7989" ht="13.5" customHeight="1" x14ac:dyDescent="0.15"/>
    <row r="7991" ht="13.5" customHeight="1" x14ac:dyDescent="0.15"/>
    <row r="7993" ht="13.5" customHeight="1" x14ac:dyDescent="0.15"/>
    <row r="7995" ht="13.5" customHeight="1" x14ac:dyDescent="0.15"/>
    <row r="7997" ht="13.5" customHeight="1" x14ac:dyDescent="0.15"/>
    <row r="7999" ht="13.5" customHeight="1" x14ac:dyDescent="0.15"/>
    <row r="8001" ht="13.5" customHeight="1" x14ac:dyDescent="0.15"/>
    <row r="8003" ht="13.5" customHeight="1" x14ac:dyDescent="0.15"/>
    <row r="8005" ht="13.5" customHeight="1" x14ac:dyDescent="0.15"/>
    <row r="8007" ht="13.5" customHeight="1" x14ac:dyDescent="0.15"/>
    <row r="8009" ht="13.5" customHeight="1" x14ac:dyDescent="0.15"/>
    <row r="8011" ht="13.5" customHeight="1" x14ac:dyDescent="0.15"/>
    <row r="8013" ht="13.5" customHeight="1" x14ac:dyDescent="0.15"/>
    <row r="8015" ht="13.5" customHeight="1" x14ac:dyDescent="0.15"/>
    <row r="8017" ht="13.5" customHeight="1" x14ac:dyDescent="0.15"/>
    <row r="8019" ht="13.5" customHeight="1" x14ac:dyDescent="0.15"/>
    <row r="8021" ht="13.5" customHeight="1" x14ac:dyDescent="0.15"/>
    <row r="8023" ht="13.5" customHeight="1" x14ac:dyDescent="0.15"/>
    <row r="8025" ht="13.5" customHeight="1" x14ac:dyDescent="0.15"/>
    <row r="8027" ht="13.5" customHeight="1" x14ac:dyDescent="0.15"/>
    <row r="8029" ht="13.5" customHeight="1" x14ac:dyDescent="0.15"/>
    <row r="8031" ht="13.5" customHeight="1" x14ac:dyDescent="0.15"/>
    <row r="8033" ht="13.5" customHeight="1" x14ac:dyDescent="0.15"/>
    <row r="8035" ht="13.5" customHeight="1" x14ac:dyDescent="0.15"/>
    <row r="8037" ht="13.5" customHeight="1" x14ac:dyDescent="0.15"/>
    <row r="8039" ht="13.5" customHeight="1" x14ac:dyDescent="0.15"/>
    <row r="8041" ht="13.5" customHeight="1" x14ac:dyDescent="0.15"/>
    <row r="8043" ht="13.5" customHeight="1" x14ac:dyDescent="0.15"/>
    <row r="8045" ht="13.5" customHeight="1" x14ac:dyDescent="0.15"/>
    <row r="8047" ht="13.5" customHeight="1" x14ac:dyDescent="0.15"/>
    <row r="8049" ht="13.5" customHeight="1" x14ac:dyDescent="0.15"/>
    <row r="8051" ht="13.5" customHeight="1" x14ac:dyDescent="0.15"/>
    <row r="8053" ht="13.5" customHeight="1" x14ac:dyDescent="0.15"/>
    <row r="8055" ht="13.5" customHeight="1" x14ac:dyDescent="0.15"/>
    <row r="8057" ht="13.5" customHeight="1" x14ac:dyDescent="0.15"/>
    <row r="8059" ht="13.5" customHeight="1" x14ac:dyDescent="0.15"/>
    <row r="8061" ht="13.5" customHeight="1" x14ac:dyDescent="0.15"/>
    <row r="8063" ht="13.5" customHeight="1" x14ac:dyDescent="0.15"/>
    <row r="8065" ht="13.5" customHeight="1" x14ac:dyDescent="0.15"/>
    <row r="8067" ht="13.5" customHeight="1" x14ac:dyDescent="0.15"/>
    <row r="8069" ht="13.5" customHeight="1" x14ac:dyDescent="0.15"/>
    <row r="8071" ht="13.5" customHeight="1" x14ac:dyDescent="0.15"/>
    <row r="8073" ht="13.5" customHeight="1" x14ac:dyDescent="0.15"/>
    <row r="8075" ht="13.5" customHeight="1" x14ac:dyDescent="0.15"/>
    <row r="8077" ht="13.5" customHeight="1" x14ac:dyDescent="0.15"/>
    <row r="8079" ht="13.5" customHeight="1" x14ac:dyDescent="0.15"/>
    <row r="8081" ht="13.5" customHeight="1" x14ac:dyDescent="0.15"/>
    <row r="8083" ht="13.5" customHeight="1" x14ac:dyDescent="0.15"/>
    <row r="8085" ht="13.5" customHeight="1" x14ac:dyDescent="0.15"/>
    <row r="8087" ht="13.5" customHeight="1" x14ac:dyDescent="0.15"/>
    <row r="8089" ht="13.5" customHeight="1" x14ac:dyDescent="0.15"/>
    <row r="8091" ht="13.5" customHeight="1" x14ac:dyDescent="0.15"/>
    <row r="8093" ht="13.5" customHeight="1" x14ac:dyDescent="0.15"/>
    <row r="8095" ht="13.5" customHeight="1" x14ac:dyDescent="0.15"/>
    <row r="8097" ht="13.5" customHeight="1" x14ac:dyDescent="0.15"/>
    <row r="8099" ht="13.5" customHeight="1" x14ac:dyDescent="0.15"/>
    <row r="8101" ht="13.5" customHeight="1" x14ac:dyDescent="0.15"/>
    <row r="8103" ht="13.5" customHeight="1" x14ac:dyDescent="0.15"/>
    <row r="8105" ht="13.5" customHeight="1" x14ac:dyDescent="0.15"/>
    <row r="8107" ht="13.5" customHeight="1" x14ac:dyDescent="0.15"/>
    <row r="8109" ht="13.5" customHeight="1" x14ac:dyDescent="0.15"/>
    <row r="8111" ht="13.5" customHeight="1" x14ac:dyDescent="0.15"/>
    <row r="8113" ht="13.5" customHeight="1" x14ac:dyDescent="0.15"/>
    <row r="8115" ht="13.5" customHeight="1" x14ac:dyDescent="0.15"/>
    <row r="8117" ht="13.5" customHeight="1" x14ac:dyDescent="0.15"/>
    <row r="8119" ht="13.5" customHeight="1" x14ac:dyDescent="0.15"/>
    <row r="8121" ht="13.5" customHeight="1" x14ac:dyDescent="0.15"/>
    <row r="8123" ht="13.5" customHeight="1" x14ac:dyDescent="0.15"/>
    <row r="8125" ht="13.5" customHeight="1" x14ac:dyDescent="0.15"/>
    <row r="8127" ht="13.5" customHeight="1" x14ac:dyDescent="0.15"/>
    <row r="8129" ht="13.5" customHeight="1" x14ac:dyDescent="0.15"/>
    <row r="8131" ht="13.5" customHeight="1" x14ac:dyDescent="0.15"/>
    <row r="8133" ht="13.5" customHeight="1" x14ac:dyDescent="0.15"/>
    <row r="8135" ht="13.5" customHeight="1" x14ac:dyDescent="0.15"/>
    <row r="8137" ht="13.5" customHeight="1" x14ac:dyDescent="0.15"/>
    <row r="8139" ht="13.5" customHeight="1" x14ac:dyDescent="0.15"/>
    <row r="8141" ht="13.5" customHeight="1" x14ac:dyDescent="0.15"/>
    <row r="8143" ht="13.5" customHeight="1" x14ac:dyDescent="0.15"/>
    <row r="8145" ht="13.5" customHeight="1" x14ac:dyDescent="0.15"/>
    <row r="8147" ht="13.5" customHeight="1" x14ac:dyDescent="0.15"/>
    <row r="8149" ht="13.5" customHeight="1" x14ac:dyDescent="0.15"/>
    <row r="8151" ht="13.5" customHeight="1" x14ac:dyDescent="0.15"/>
    <row r="8153" ht="13.5" customHeight="1" x14ac:dyDescent="0.15"/>
    <row r="8155" ht="13.5" customHeight="1" x14ac:dyDescent="0.15"/>
    <row r="8157" ht="13.5" customHeight="1" x14ac:dyDescent="0.15"/>
    <row r="8159" ht="13.5" customHeight="1" x14ac:dyDescent="0.15"/>
    <row r="8161" ht="13.5" customHeight="1" x14ac:dyDescent="0.15"/>
    <row r="8163" ht="13.5" customHeight="1" x14ac:dyDescent="0.15"/>
    <row r="8165" ht="13.5" customHeight="1" x14ac:dyDescent="0.15"/>
    <row r="8167" ht="13.5" customHeight="1" x14ac:dyDescent="0.15"/>
    <row r="8169" ht="13.5" customHeight="1" x14ac:dyDescent="0.15"/>
    <row r="8171" ht="13.5" customHeight="1" x14ac:dyDescent="0.15"/>
    <row r="8173" ht="13.5" customHeight="1" x14ac:dyDescent="0.15"/>
    <row r="8175" ht="13.5" customHeight="1" x14ac:dyDescent="0.15"/>
    <row r="8177" ht="13.5" customHeight="1" x14ac:dyDescent="0.15"/>
    <row r="8179" ht="13.5" customHeight="1" x14ac:dyDescent="0.15"/>
    <row r="8181" ht="13.5" customHeight="1" x14ac:dyDescent="0.15"/>
    <row r="8183" ht="13.5" customHeight="1" x14ac:dyDescent="0.15"/>
    <row r="8185" ht="13.5" customHeight="1" x14ac:dyDescent="0.15"/>
    <row r="8187" ht="13.5" customHeight="1" x14ac:dyDescent="0.15"/>
    <row r="8189" ht="13.5" customHeight="1" x14ac:dyDescent="0.15"/>
    <row r="8191" ht="13.5" customHeight="1" x14ac:dyDescent="0.15"/>
    <row r="8193" ht="13.5" customHeight="1" x14ac:dyDescent="0.15"/>
    <row r="8195" ht="13.5" customHeight="1" x14ac:dyDescent="0.15"/>
    <row r="8197" ht="13.5" customHeight="1" x14ac:dyDescent="0.15"/>
    <row r="8199" ht="13.5" customHeight="1" x14ac:dyDescent="0.15"/>
    <row r="8201" ht="13.5" customHeight="1" x14ac:dyDescent="0.15"/>
    <row r="8203" ht="13.5" customHeight="1" x14ac:dyDescent="0.15"/>
    <row r="8205" ht="13.5" customHeight="1" x14ac:dyDescent="0.15"/>
    <row r="8207" ht="13.5" customHeight="1" x14ac:dyDescent="0.15"/>
    <row r="8209" ht="13.5" customHeight="1" x14ac:dyDescent="0.15"/>
    <row r="8211" ht="13.5" customHeight="1" x14ac:dyDescent="0.15"/>
    <row r="8213" ht="13.5" customHeight="1" x14ac:dyDescent="0.15"/>
    <row r="8215" ht="13.5" customHeight="1" x14ac:dyDescent="0.15"/>
    <row r="8217" ht="13.5" customHeight="1" x14ac:dyDescent="0.15"/>
    <row r="8219" ht="13.5" customHeight="1" x14ac:dyDescent="0.15"/>
    <row r="8221" ht="13.5" customHeight="1" x14ac:dyDescent="0.15"/>
    <row r="8223" ht="13.5" customHeight="1" x14ac:dyDescent="0.15"/>
    <row r="8225" ht="13.5" customHeight="1" x14ac:dyDescent="0.15"/>
    <row r="8227" ht="13.5" customHeight="1" x14ac:dyDescent="0.15"/>
    <row r="8229" ht="13.5" customHeight="1" x14ac:dyDescent="0.15"/>
    <row r="8231" ht="13.5" customHeight="1" x14ac:dyDescent="0.15"/>
    <row r="8233" ht="13.5" customHeight="1" x14ac:dyDescent="0.15"/>
    <row r="8235" ht="13.5" customHeight="1" x14ac:dyDescent="0.15"/>
    <row r="8237" ht="13.5" customHeight="1" x14ac:dyDescent="0.15"/>
    <row r="8239" ht="13.5" customHeight="1" x14ac:dyDescent="0.15"/>
    <row r="8241" ht="13.5" customHeight="1" x14ac:dyDescent="0.15"/>
    <row r="8243" ht="13.5" customHeight="1" x14ac:dyDescent="0.15"/>
    <row r="8245" ht="13.5" customHeight="1" x14ac:dyDescent="0.15"/>
    <row r="8247" ht="13.5" customHeight="1" x14ac:dyDescent="0.15"/>
    <row r="8249" ht="13.5" customHeight="1" x14ac:dyDescent="0.15"/>
    <row r="8251" ht="13.5" customHeight="1" x14ac:dyDescent="0.15"/>
    <row r="8253" ht="13.5" customHeight="1" x14ac:dyDescent="0.15"/>
    <row r="8255" ht="13.5" customHeight="1" x14ac:dyDescent="0.15"/>
    <row r="8257" ht="13.5" customHeight="1" x14ac:dyDescent="0.15"/>
    <row r="8259" ht="13.5" customHeight="1" x14ac:dyDescent="0.15"/>
    <row r="8261" ht="13.5" customHeight="1" x14ac:dyDescent="0.15"/>
    <row r="8263" ht="13.5" customHeight="1" x14ac:dyDescent="0.15"/>
    <row r="8265" ht="13.5" customHeight="1" x14ac:dyDescent="0.15"/>
    <row r="8267" ht="13.5" customHeight="1" x14ac:dyDescent="0.15"/>
    <row r="8269" ht="13.5" customHeight="1" x14ac:dyDescent="0.15"/>
    <row r="8271" ht="13.5" customHeight="1" x14ac:dyDescent="0.15"/>
    <row r="8273" ht="13.5" customHeight="1" x14ac:dyDescent="0.15"/>
    <row r="8275" ht="13.5" customHeight="1" x14ac:dyDescent="0.15"/>
    <row r="8277" ht="13.5" customHeight="1" x14ac:dyDescent="0.15"/>
    <row r="8279" ht="13.5" customHeight="1" x14ac:dyDescent="0.15"/>
    <row r="8281" ht="13.5" customHeight="1" x14ac:dyDescent="0.15"/>
    <row r="8283" ht="13.5" customHeight="1" x14ac:dyDescent="0.15"/>
    <row r="8285" ht="13.5" customHeight="1" x14ac:dyDescent="0.15"/>
    <row r="8287" ht="13.5" customHeight="1" x14ac:dyDescent="0.15"/>
    <row r="8289" ht="13.5" customHeight="1" x14ac:dyDescent="0.15"/>
    <row r="8291" ht="13.5" customHeight="1" x14ac:dyDescent="0.15"/>
    <row r="8293" ht="13.5" customHeight="1" x14ac:dyDescent="0.15"/>
    <row r="8295" ht="13.5" customHeight="1" x14ac:dyDescent="0.15"/>
    <row r="8297" ht="13.5" customHeight="1" x14ac:dyDescent="0.15"/>
    <row r="8299" ht="13.5" customHeight="1" x14ac:dyDescent="0.15"/>
    <row r="8301" ht="13.5" customHeight="1" x14ac:dyDescent="0.15"/>
    <row r="8303" ht="13.5" customHeight="1" x14ac:dyDescent="0.15"/>
    <row r="8305" ht="13.5" customHeight="1" x14ac:dyDescent="0.15"/>
    <row r="8307" ht="13.5" customHeight="1" x14ac:dyDescent="0.15"/>
    <row r="8309" ht="13.5" customHeight="1" x14ac:dyDescent="0.15"/>
    <row r="8311" ht="13.5" customHeight="1" x14ac:dyDescent="0.15"/>
    <row r="8313" ht="13.5" customHeight="1" x14ac:dyDescent="0.15"/>
    <row r="8315" ht="13.5" customHeight="1" x14ac:dyDescent="0.15"/>
    <row r="8317" ht="13.5" customHeight="1" x14ac:dyDescent="0.15"/>
    <row r="8319" ht="13.5" customHeight="1" x14ac:dyDescent="0.15"/>
    <row r="8321" ht="13.5" customHeight="1" x14ac:dyDescent="0.15"/>
    <row r="8323" ht="13.5" customHeight="1" x14ac:dyDescent="0.15"/>
    <row r="8325" ht="13.5" customHeight="1" x14ac:dyDescent="0.15"/>
    <row r="8327" ht="13.5" customHeight="1" x14ac:dyDescent="0.15"/>
    <row r="8329" ht="13.5" customHeight="1" x14ac:dyDescent="0.15"/>
    <row r="8331" ht="13.5" customHeight="1" x14ac:dyDescent="0.15"/>
    <row r="8333" ht="13.5" customHeight="1" x14ac:dyDescent="0.15"/>
    <row r="8335" ht="13.5" customHeight="1" x14ac:dyDescent="0.15"/>
    <row r="8337" ht="13.5" customHeight="1" x14ac:dyDescent="0.15"/>
    <row r="8339" ht="13.5" customHeight="1" x14ac:dyDescent="0.15"/>
    <row r="8341" ht="13.5" customHeight="1" x14ac:dyDescent="0.15"/>
    <row r="8343" ht="13.5" customHeight="1" x14ac:dyDescent="0.15"/>
    <row r="8345" ht="13.5" customHeight="1" x14ac:dyDescent="0.15"/>
    <row r="8347" ht="13.5" customHeight="1" x14ac:dyDescent="0.15"/>
    <row r="8349" ht="13.5" customHeight="1" x14ac:dyDescent="0.15"/>
    <row r="8351" ht="13.5" customHeight="1" x14ac:dyDescent="0.15"/>
    <row r="8353" ht="13.5" customHeight="1" x14ac:dyDescent="0.15"/>
    <row r="8355" ht="13.5" customHeight="1" x14ac:dyDescent="0.15"/>
    <row r="8357" ht="13.5" customHeight="1" x14ac:dyDescent="0.15"/>
    <row r="8359" ht="13.5" customHeight="1" x14ac:dyDescent="0.15"/>
    <row r="8361" ht="13.5" customHeight="1" x14ac:dyDescent="0.15"/>
    <row r="8363" ht="13.5" customHeight="1" x14ac:dyDescent="0.15"/>
    <row r="8365" ht="13.5" customHeight="1" x14ac:dyDescent="0.15"/>
    <row r="8367" ht="13.5" customHeight="1" x14ac:dyDescent="0.15"/>
    <row r="8369" ht="13.5" customHeight="1" x14ac:dyDescent="0.15"/>
    <row r="8371" ht="13.5" customHeight="1" x14ac:dyDescent="0.15"/>
    <row r="8373" ht="13.5" customHeight="1" x14ac:dyDescent="0.15"/>
    <row r="8375" ht="13.5" customHeight="1" x14ac:dyDescent="0.15"/>
    <row r="8377" ht="13.5" customHeight="1" x14ac:dyDescent="0.15"/>
    <row r="8379" ht="13.5" customHeight="1" x14ac:dyDescent="0.15"/>
    <row r="8381" ht="13.5" customHeight="1" x14ac:dyDescent="0.15"/>
    <row r="8383" ht="13.5" customHeight="1" x14ac:dyDescent="0.15"/>
    <row r="8385" ht="13.5" customHeight="1" x14ac:dyDescent="0.15"/>
    <row r="8387" ht="13.5" customHeight="1" x14ac:dyDescent="0.15"/>
    <row r="8389" ht="13.5" customHeight="1" x14ac:dyDescent="0.15"/>
    <row r="8391" ht="13.5" customHeight="1" x14ac:dyDescent="0.15"/>
    <row r="8393" ht="13.5" customHeight="1" x14ac:dyDescent="0.15"/>
    <row r="8395" ht="13.5" customHeight="1" x14ac:dyDescent="0.15"/>
    <row r="8397" ht="13.5" customHeight="1" x14ac:dyDescent="0.15"/>
    <row r="8399" ht="13.5" customHeight="1" x14ac:dyDescent="0.15"/>
    <row r="8401" ht="13.5" customHeight="1" x14ac:dyDescent="0.15"/>
    <row r="8403" ht="13.5" customHeight="1" x14ac:dyDescent="0.15"/>
    <row r="8405" ht="13.5" customHeight="1" x14ac:dyDescent="0.15"/>
    <row r="8407" ht="13.5" customHeight="1" x14ac:dyDescent="0.15"/>
    <row r="8409" ht="13.5" customHeight="1" x14ac:dyDescent="0.15"/>
    <row r="8411" ht="13.5" customHeight="1" x14ac:dyDescent="0.15"/>
    <row r="8413" ht="13.5" customHeight="1" x14ac:dyDescent="0.15"/>
    <row r="8415" ht="13.5" customHeight="1" x14ac:dyDescent="0.15"/>
    <row r="8417" ht="13.5" customHeight="1" x14ac:dyDescent="0.15"/>
    <row r="8419" ht="13.5" customHeight="1" x14ac:dyDescent="0.15"/>
    <row r="8421" ht="13.5" customHeight="1" x14ac:dyDescent="0.15"/>
    <row r="8423" ht="13.5" customHeight="1" x14ac:dyDescent="0.15"/>
    <row r="8425" ht="13.5" customHeight="1" x14ac:dyDescent="0.15"/>
    <row r="8427" ht="13.5" customHeight="1" x14ac:dyDescent="0.15"/>
    <row r="8429" ht="13.5" customHeight="1" x14ac:dyDescent="0.15"/>
    <row r="8431" ht="13.5" customHeight="1" x14ac:dyDescent="0.15"/>
    <row r="8433" ht="13.5" customHeight="1" x14ac:dyDescent="0.15"/>
    <row r="8435" ht="13.5" customHeight="1" x14ac:dyDescent="0.15"/>
    <row r="8437" ht="13.5" customHeight="1" x14ac:dyDescent="0.15"/>
    <row r="8439" ht="13.5" customHeight="1" x14ac:dyDescent="0.15"/>
    <row r="8441" ht="13.5" customHeight="1" x14ac:dyDescent="0.15"/>
    <row r="8443" ht="13.5" customHeight="1" x14ac:dyDescent="0.15"/>
    <row r="8445" ht="13.5" customHeight="1" x14ac:dyDescent="0.15"/>
    <row r="8447" ht="13.5" customHeight="1" x14ac:dyDescent="0.15"/>
    <row r="8449" ht="13.5" customHeight="1" x14ac:dyDescent="0.15"/>
    <row r="8451" ht="13.5" customHeight="1" x14ac:dyDescent="0.15"/>
    <row r="8453" ht="13.5" customHeight="1" x14ac:dyDescent="0.15"/>
    <row r="8455" ht="13.5" customHeight="1" x14ac:dyDescent="0.15"/>
    <row r="8457" ht="13.5" customHeight="1" x14ac:dyDescent="0.15"/>
    <row r="8459" ht="13.5" customHeight="1" x14ac:dyDescent="0.15"/>
    <row r="8461" ht="13.5" customHeight="1" x14ac:dyDescent="0.15"/>
    <row r="8463" ht="13.5" customHeight="1" x14ac:dyDescent="0.15"/>
    <row r="8465" ht="13.5" customHeight="1" x14ac:dyDescent="0.15"/>
    <row r="8467" ht="13.5" customHeight="1" x14ac:dyDescent="0.15"/>
    <row r="8469" ht="13.5" customHeight="1" x14ac:dyDescent="0.15"/>
    <row r="8471" ht="13.5" customHeight="1" x14ac:dyDescent="0.15"/>
    <row r="8473" ht="13.5" customHeight="1" x14ac:dyDescent="0.15"/>
    <row r="8475" ht="13.5" customHeight="1" x14ac:dyDescent="0.15"/>
    <row r="8477" ht="13.5" customHeight="1" x14ac:dyDescent="0.15"/>
    <row r="8479" ht="13.5" customHeight="1" x14ac:dyDescent="0.15"/>
    <row r="8481" ht="13.5" customHeight="1" x14ac:dyDescent="0.15"/>
    <row r="8483" ht="13.5" customHeight="1" x14ac:dyDescent="0.15"/>
    <row r="8485" ht="13.5" customHeight="1" x14ac:dyDescent="0.15"/>
    <row r="8487" ht="13.5" customHeight="1" x14ac:dyDescent="0.15"/>
    <row r="8489" ht="13.5" customHeight="1" x14ac:dyDescent="0.15"/>
    <row r="8491" ht="13.5" customHeight="1" x14ac:dyDescent="0.15"/>
    <row r="8493" ht="13.5" customHeight="1" x14ac:dyDescent="0.15"/>
    <row r="8495" ht="13.5" customHeight="1" x14ac:dyDescent="0.15"/>
    <row r="8497" ht="13.5" customHeight="1" x14ac:dyDescent="0.15"/>
    <row r="8499" ht="13.5" customHeight="1" x14ac:dyDescent="0.15"/>
    <row r="8501" ht="13.5" customHeight="1" x14ac:dyDescent="0.15"/>
    <row r="8503" ht="13.5" customHeight="1" x14ac:dyDescent="0.15"/>
    <row r="8505" ht="13.5" customHeight="1" x14ac:dyDescent="0.15"/>
    <row r="8507" ht="13.5" customHeight="1" x14ac:dyDescent="0.15"/>
    <row r="8509" ht="13.5" customHeight="1" x14ac:dyDescent="0.15"/>
    <row r="8511" ht="13.5" customHeight="1" x14ac:dyDescent="0.15"/>
    <row r="8513" ht="13.5" customHeight="1" x14ac:dyDescent="0.15"/>
    <row r="8515" ht="13.5" customHeight="1" x14ac:dyDescent="0.15"/>
    <row r="8517" ht="13.5" customHeight="1" x14ac:dyDescent="0.15"/>
    <row r="8519" ht="13.5" customHeight="1" x14ac:dyDescent="0.15"/>
    <row r="8521" ht="13.5" customHeight="1" x14ac:dyDescent="0.15"/>
    <row r="8523" ht="13.5" customHeight="1" x14ac:dyDescent="0.15"/>
    <row r="8525" ht="13.5" customHeight="1" x14ac:dyDescent="0.15"/>
    <row r="8527" ht="13.5" customHeight="1" x14ac:dyDescent="0.15"/>
    <row r="8529" ht="13.5" customHeight="1" x14ac:dyDescent="0.15"/>
    <row r="8531" ht="13.5" customHeight="1" x14ac:dyDescent="0.15"/>
    <row r="8533" ht="13.5" customHeight="1" x14ac:dyDescent="0.15"/>
    <row r="8535" ht="13.5" customHeight="1" x14ac:dyDescent="0.15"/>
    <row r="8537" ht="13.5" customHeight="1" x14ac:dyDescent="0.15"/>
    <row r="8539" ht="13.5" customHeight="1" x14ac:dyDescent="0.15"/>
    <row r="8541" ht="13.5" customHeight="1" x14ac:dyDescent="0.15"/>
    <row r="8543" ht="13.5" customHeight="1" x14ac:dyDescent="0.15"/>
    <row r="8545" ht="13.5" customHeight="1" x14ac:dyDescent="0.15"/>
    <row r="8547" ht="13.5" customHeight="1" x14ac:dyDescent="0.15"/>
    <row r="8549" ht="13.5" customHeight="1" x14ac:dyDescent="0.15"/>
    <row r="8551" ht="13.5" customHeight="1" x14ac:dyDescent="0.15"/>
    <row r="8553" ht="13.5" customHeight="1" x14ac:dyDescent="0.15"/>
    <row r="8555" ht="13.5" customHeight="1" x14ac:dyDescent="0.15"/>
    <row r="8557" ht="13.5" customHeight="1" x14ac:dyDescent="0.15"/>
    <row r="8559" ht="13.5" customHeight="1" x14ac:dyDescent="0.15"/>
    <row r="8561" ht="13.5" customHeight="1" x14ac:dyDescent="0.15"/>
    <row r="8563" ht="13.5" customHeight="1" x14ac:dyDescent="0.15"/>
    <row r="8565" ht="13.5" customHeight="1" x14ac:dyDescent="0.15"/>
    <row r="8567" ht="13.5" customHeight="1" x14ac:dyDescent="0.15"/>
    <row r="8569" ht="13.5" customHeight="1" x14ac:dyDescent="0.15"/>
    <row r="8571" ht="13.5" customHeight="1" x14ac:dyDescent="0.15"/>
    <row r="8573" ht="13.5" customHeight="1" x14ac:dyDescent="0.15"/>
    <row r="8575" ht="13.5" customHeight="1" x14ac:dyDescent="0.15"/>
    <row r="8577" ht="13.5" customHeight="1" x14ac:dyDescent="0.15"/>
    <row r="8579" ht="13.5" customHeight="1" x14ac:dyDescent="0.15"/>
    <row r="8581" ht="13.5" customHeight="1" x14ac:dyDescent="0.15"/>
    <row r="8583" ht="13.5" customHeight="1" x14ac:dyDescent="0.15"/>
    <row r="8585" ht="13.5" customHeight="1" x14ac:dyDescent="0.15"/>
    <row r="8587" ht="13.5" customHeight="1" x14ac:dyDescent="0.15"/>
    <row r="8589" ht="13.5" customHeight="1" x14ac:dyDescent="0.15"/>
    <row r="8591" ht="13.5" customHeight="1" x14ac:dyDescent="0.15"/>
    <row r="8593" ht="13.5" customHeight="1" x14ac:dyDescent="0.15"/>
    <row r="8595" ht="13.5" customHeight="1" x14ac:dyDescent="0.15"/>
    <row r="8597" ht="13.5" customHeight="1" x14ac:dyDescent="0.15"/>
    <row r="8599" ht="13.5" customHeight="1" x14ac:dyDescent="0.15"/>
    <row r="8601" ht="13.5" customHeight="1" x14ac:dyDescent="0.15"/>
    <row r="8603" ht="13.5" customHeight="1" x14ac:dyDescent="0.15"/>
    <row r="8605" ht="13.5" customHeight="1" x14ac:dyDescent="0.15"/>
    <row r="8607" ht="13.5" customHeight="1" x14ac:dyDescent="0.15"/>
    <row r="8609" ht="13.5" customHeight="1" x14ac:dyDescent="0.15"/>
    <row r="8611" ht="13.5" customHeight="1" x14ac:dyDescent="0.15"/>
    <row r="8613" ht="13.5" customHeight="1" x14ac:dyDescent="0.15"/>
    <row r="8615" ht="13.5" customHeight="1" x14ac:dyDescent="0.15"/>
    <row r="8617" ht="13.5" customHeight="1" x14ac:dyDescent="0.15"/>
    <row r="8619" ht="13.5" customHeight="1" x14ac:dyDescent="0.15"/>
    <row r="8621" ht="13.5" customHeight="1" x14ac:dyDescent="0.15"/>
    <row r="8623" ht="13.5" customHeight="1" x14ac:dyDescent="0.15"/>
    <row r="8625" ht="13.5" customHeight="1" x14ac:dyDescent="0.15"/>
    <row r="8627" ht="13.5" customHeight="1" x14ac:dyDescent="0.15"/>
    <row r="8629" ht="13.5" customHeight="1" x14ac:dyDescent="0.15"/>
    <row r="8631" ht="13.5" customHeight="1" x14ac:dyDescent="0.15"/>
    <row r="8633" ht="13.5" customHeight="1" x14ac:dyDescent="0.15"/>
    <row r="8635" ht="13.5" customHeight="1" x14ac:dyDescent="0.15"/>
    <row r="8637" ht="13.5" customHeight="1" x14ac:dyDescent="0.15"/>
    <row r="8639" ht="13.5" customHeight="1" x14ac:dyDescent="0.15"/>
    <row r="8641" ht="13.5" customHeight="1" x14ac:dyDescent="0.15"/>
    <row r="8643" ht="13.5" customHeight="1" x14ac:dyDescent="0.15"/>
    <row r="8645" ht="13.5" customHeight="1" x14ac:dyDescent="0.15"/>
    <row r="8647" ht="13.5" customHeight="1" x14ac:dyDescent="0.15"/>
    <row r="8649" ht="13.5" customHeight="1" x14ac:dyDescent="0.15"/>
    <row r="8651" ht="13.5" customHeight="1" x14ac:dyDescent="0.15"/>
    <row r="8653" ht="13.5" customHeight="1" x14ac:dyDescent="0.15"/>
    <row r="8655" ht="13.5" customHeight="1" x14ac:dyDescent="0.15"/>
    <row r="8657" ht="13.5" customHeight="1" x14ac:dyDescent="0.15"/>
    <row r="8659" ht="13.5" customHeight="1" x14ac:dyDescent="0.15"/>
    <row r="8661" ht="13.5" customHeight="1" x14ac:dyDescent="0.15"/>
    <row r="8663" ht="13.5" customHeight="1" x14ac:dyDescent="0.15"/>
    <row r="8665" ht="13.5" customHeight="1" x14ac:dyDescent="0.15"/>
    <row r="8667" ht="13.5" customHeight="1" x14ac:dyDescent="0.15"/>
    <row r="8669" ht="13.5" customHeight="1" x14ac:dyDescent="0.15"/>
    <row r="8671" ht="13.5" customHeight="1" x14ac:dyDescent="0.15"/>
    <row r="8673" ht="13.5" customHeight="1" x14ac:dyDescent="0.15"/>
    <row r="8675" ht="13.5" customHeight="1" x14ac:dyDescent="0.15"/>
    <row r="8677" ht="13.5" customHeight="1" x14ac:dyDescent="0.15"/>
    <row r="8679" ht="13.5" customHeight="1" x14ac:dyDescent="0.15"/>
    <row r="8681" ht="13.5" customHeight="1" x14ac:dyDescent="0.15"/>
    <row r="8683" ht="13.5" customHeight="1" x14ac:dyDescent="0.15"/>
    <row r="8685" ht="13.5" customHeight="1" x14ac:dyDescent="0.15"/>
    <row r="8687" ht="13.5" customHeight="1" x14ac:dyDescent="0.15"/>
    <row r="8689" ht="13.5" customHeight="1" x14ac:dyDescent="0.15"/>
    <row r="8691" ht="13.5" customHeight="1" x14ac:dyDescent="0.15"/>
    <row r="8693" ht="13.5" customHeight="1" x14ac:dyDescent="0.15"/>
    <row r="8695" ht="13.5" customHeight="1" x14ac:dyDescent="0.15"/>
    <row r="8697" ht="13.5" customHeight="1" x14ac:dyDescent="0.15"/>
    <row r="8699" ht="13.5" customHeight="1" x14ac:dyDescent="0.15"/>
    <row r="8701" ht="13.5" customHeight="1" x14ac:dyDescent="0.15"/>
    <row r="8703" ht="13.5" customHeight="1" x14ac:dyDescent="0.15"/>
    <row r="8705" ht="13.5" customHeight="1" x14ac:dyDescent="0.15"/>
    <row r="8707" ht="13.5" customHeight="1" x14ac:dyDescent="0.15"/>
    <row r="8709" ht="13.5" customHeight="1" x14ac:dyDescent="0.15"/>
    <row r="8711" ht="13.5" customHeight="1" x14ac:dyDescent="0.15"/>
    <row r="8713" ht="13.5" customHeight="1" x14ac:dyDescent="0.15"/>
    <row r="8715" ht="13.5" customHeight="1" x14ac:dyDescent="0.15"/>
    <row r="8717" ht="13.5" customHeight="1" x14ac:dyDescent="0.15"/>
    <row r="8719" ht="13.5" customHeight="1" x14ac:dyDescent="0.15"/>
    <row r="8721" ht="13.5" customHeight="1" x14ac:dyDescent="0.15"/>
    <row r="8723" ht="13.5" customHeight="1" x14ac:dyDescent="0.15"/>
    <row r="8725" ht="13.5" customHeight="1" x14ac:dyDescent="0.15"/>
    <row r="8727" ht="13.5" customHeight="1" x14ac:dyDescent="0.15"/>
    <row r="8729" ht="13.5" customHeight="1" x14ac:dyDescent="0.15"/>
    <row r="8731" ht="13.5" customHeight="1" x14ac:dyDescent="0.15"/>
    <row r="8733" ht="13.5" customHeight="1" x14ac:dyDescent="0.15"/>
    <row r="8735" ht="13.5" customHeight="1" x14ac:dyDescent="0.15"/>
    <row r="8737" ht="13.5" customHeight="1" x14ac:dyDescent="0.15"/>
    <row r="8739" ht="13.5" customHeight="1" x14ac:dyDescent="0.15"/>
    <row r="8741" ht="13.5" customHeight="1" x14ac:dyDescent="0.15"/>
    <row r="8743" ht="13.5" customHeight="1" x14ac:dyDescent="0.15"/>
    <row r="8745" ht="13.5" customHeight="1" x14ac:dyDescent="0.15"/>
    <row r="8747" ht="13.5" customHeight="1" x14ac:dyDescent="0.15"/>
    <row r="8749" ht="13.5" customHeight="1" x14ac:dyDescent="0.15"/>
    <row r="8751" ht="13.5" customHeight="1" x14ac:dyDescent="0.15"/>
    <row r="8753" ht="13.5" customHeight="1" x14ac:dyDescent="0.15"/>
    <row r="8755" ht="13.5" customHeight="1" x14ac:dyDescent="0.15"/>
    <row r="8757" ht="13.5" customHeight="1" x14ac:dyDescent="0.15"/>
    <row r="8759" ht="13.5" customHeight="1" x14ac:dyDescent="0.15"/>
    <row r="8761" ht="13.5" customHeight="1" x14ac:dyDescent="0.15"/>
    <row r="8763" ht="13.5" customHeight="1" x14ac:dyDescent="0.15"/>
    <row r="8765" ht="13.5" customHeight="1" x14ac:dyDescent="0.15"/>
    <row r="8767" ht="13.5" customHeight="1" x14ac:dyDescent="0.15"/>
    <row r="8769" ht="13.5" customHeight="1" x14ac:dyDescent="0.15"/>
    <row r="8771" ht="13.5" customHeight="1" x14ac:dyDescent="0.15"/>
    <row r="8773" ht="13.5" customHeight="1" x14ac:dyDescent="0.15"/>
    <row r="8775" ht="13.5" customHeight="1" x14ac:dyDescent="0.15"/>
    <row r="8777" ht="13.5" customHeight="1" x14ac:dyDescent="0.15"/>
    <row r="8779" ht="13.5" customHeight="1" x14ac:dyDescent="0.15"/>
    <row r="8781" ht="13.5" customHeight="1" x14ac:dyDescent="0.15"/>
    <row r="8783" ht="13.5" customHeight="1" x14ac:dyDescent="0.15"/>
    <row r="8785" ht="13.5" customHeight="1" x14ac:dyDescent="0.15"/>
    <row r="8787" ht="13.5" customHeight="1" x14ac:dyDescent="0.15"/>
    <row r="8789" ht="13.5" customHeight="1" x14ac:dyDescent="0.15"/>
    <row r="8791" ht="13.5" customHeight="1" x14ac:dyDescent="0.15"/>
    <row r="8793" ht="13.5" customHeight="1" x14ac:dyDescent="0.15"/>
    <row r="8795" ht="13.5" customHeight="1" x14ac:dyDescent="0.15"/>
    <row r="8797" ht="13.5" customHeight="1" x14ac:dyDescent="0.15"/>
    <row r="8799" ht="13.5" customHeight="1" x14ac:dyDescent="0.15"/>
    <row r="8801" ht="13.5" customHeight="1" x14ac:dyDescent="0.15"/>
    <row r="8803" ht="13.5" customHeight="1" x14ac:dyDescent="0.15"/>
    <row r="8805" ht="13.5" customHeight="1" x14ac:dyDescent="0.15"/>
    <row r="8807" ht="13.5" customHeight="1" x14ac:dyDescent="0.15"/>
    <row r="8809" ht="13.5" customHeight="1" x14ac:dyDescent="0.15"/>
    <row r="8811" ht="13.5" customHeight="1" x14ac:dyDescent="0.15"/>
    <row r="8813" ht="13.5" customHeight="1" x14ac:dyDescent="0.15"/>
    <row r="8815" ht="13.5" customHeight="1" x14ac:dyDescent="0.15"/>
    <row r="8817" ht="13.5" customHeight="1" x14ac:dyDescent="0.15"/>
    <row r="8819" ht="13.5" customHeight="1" x14ac:dyDescent="0.15"/>
    <row r="8821" ht="13.5" customHeight="1" x14ac:dyDescent="0.15"/>
    <row r="8823" ht="13.5" customHeight="1" x14ac:dyDescent="0.15"/>
    <row r="8825" ht="13.5" customHeight="1" x14ac:dyDescent="0.15"/>
    <row r="8827" ht="13.5" customHeight="1" x14ac:dyDescent="0.15"/>
    <row r="8829" ht="13.5" customHeight="1" x14ac:dyDescent="0.15"/>
    <row r="8831" ht="13.5" customHeight="1" x14ac:dyDescent="0.15"/>
    <row r="8833" ht="13.5" customHeight="1" x14ac:dyDescent="0.15"/>
    <row r="8835" ht="13.5" customHeight="1" x14ac:dyDescent="0.15"/>
    <row r="8837" ht="13.5" customHeight="1" x14ac:dyDescent="0.15"/>
    <row r="8839" ht="13.5" customHeight="1" x14ac:dyDescent="0.15"/>
    <row r="8841" ht="13.5" customHeight="1" x14ac:dyDescent="0.15"/>
    <row r="8843" ht="13.5" customHeight="1" x14ac:dyDescent="0.15"/>
    <row r="8845" ht="13.5" customHeight="1" x14ac:dyDescent="0.15"/>
    <row r="8847" ht="13.5" customHeight="1" x14ac:dyDescent="0.15"/>
    <row r="8849" ht="13.5" customHeight="1" x14ac:dyDescent="0.15"/>
    <row r="8851" ht="13.5" customHeight="1" x14ac:dyDescent="0.15"/>
    <row r="8853" ht="13.5" customHeight="1" x14ac:dyDescent="0.15"/>
    <row r="8855" ht="13.5" customHeight="1" x14ac:dyDescent="0.15"/>
    <row r="8857" ht="13.5" customHeight="1" x14ac:dyDescent="0.15"/>
    <row r="8859" ht="13.5" customHeight="1" x14ac:dyDescent="0.15"/>
    <row r="8861" ht="13.5" customHeight="1" x14ac:dyDescent="0.15"/>
    <row r="8863" ht="13.5" customHeight="1" x14ac:dyDescent="0.15"/>
    <row r="8865" ht="13.5" customHeight="1" x14ac:dyDescent="0.15"/>
    <row r="8867" ht="13.5" customHeight="1" x14ac:dyDescent="0.15"/>
    <row r="8869" ht="13.5" customHeight="1" x14ac:dyDescent="0.15"/>
    <row r="8871" ht="13.5" customHeight="1" x14ac:dyDescent="0.15"/>
    <row r="8873" ht="13.5" customHeight="1" x14ac:dyDescent="0.15"/>
    <row r="8875" ht="13.5" customHeight="1" x14ac:dyDescent="0.15"/>
    <row r="8877" ht="13.5" customHeight="1" x14ac:dyDescent="0.15"/>
    <row r="8879" ht="13.5" customHeight="1" x14ac:dyDescent="0.15"/>
    <row r="8881" ht="13.5" customHeight="1" x14ac:dyDescent="0.15"/>
    <row r="8883" ht="13.5" customHeight="1" x14ac:dyDescent="0.15"/>
    <row r="8885" ht="13.5" customHeight="1" x14ac:dyDescent="0.15"/>
    <row r="8887" ht="13.5" customHeight="1" x14ac:dyDescent="0.15"/>
    <row r="8889" ht="13.5" customHeight="1" x14ac:dyDescent="0.15"/>
    <row r="8891" ht="13.5" customHeight="1" x14ac:dyDescent="0.15"/>
    <row r="8893" ht="13.5" customHeight="1" x14ac:dyDescent="0.15"/>
    <row r="8895" ht="13.5" customHeight="1" x14ac:dyDescent="0.15"/>
    <row r="8897" ht="13.5" customHeight="1" x14ac:dyDescent="0.15"/>
    <row r="8899" ht="13.5" customHeight="1" x14ac:dyDescent="0.15"/>
    <row r="8901" ht="13.5" customHeight="1" x14ac:dyDescent="0.15"/>
    <row r="8903" ht="13.5" customHeight="1" x14ac:dyDescent="0.15"/>
    <row r="8905" ht="13.5" customHeight="1" x14ac:dyDescent="0.15"/>
    <row r="8907" ht="13.5" customHeight="1" x14ac:dyDescent="0.15"/>
    <row r="8909" ht="13.5" customHeight="1" x14ac:dyDescent="0.15"/>
    <row r="8911" ht="13.5" customHeight="1" x14ac:dyDescent="0.15"/>
    <row r="8913" ht="13.5" customHeight="1" x14ac:dyDescent="0.15"/>
    <row r="8915" ht="13.5" customHeight="1" x14ac:dyDescent="0.15"/>
    <row r="8917" ht="13.5" customHeight="1" x14ac:dyDescent="0.15"/>
    <row r="8919" ht="13.5" customHeight="1" x14ac:dyDescent="0.15"/>
    <row r="8921" ht="13.5" customHeight="1" x14ac:dyDescent="0.15"/>
    <row r="8923" ht="13.5" customHeight="1" x14ac:dyDescent="0.15"/>
    <row r="8925" ht="13.5" customHeight="1" x14ac:dyDescent="0.15"/>
    <row r="8927" ht="13.5" customHeight="1" x14ac:dyDescent="0.15"/>
    <row r="8929" ht="13.5" customHeight="1" x14ac:dyDescent="0.15"/>
    <row r="8931" ht="13.5" customHeight="1" x14ac:dyDescent="0.15"/>
    <row r="8933" ht="13.5" customHeight="1" x14ac:dyDescent="0.15"/>
    <row r="8935" ht="13.5" customHeight="1" x14ac:dyDescent="0.15"/>
    <row r="8937" ht="13.5" customHeight="1" x14ac:dyDescent="0.15"/>
    <row r="8939" ht="13.5" customHeight="1" x14ac:dyDescent="0.15"/>
    <row r="8941" ht="13.5" customHeight="1" x14ac:dyDescent="0.15"/>
    <row r="8943" ht="13.5" customHeight="1" x14ac:dyDescent="0.15"/>
    <row r="8945" ht="13.5" customHeight="1" x14ac:dyDescent="0.15"/>
    <row r="8947" ht="13.5" customHeight="1" x14ac:dyDescent="0.15"/>
    <row r="8949" ht="13.5" customHeight="1" x14ac:dyDescent="0.15"/>
    <row r="8951" ht="13.5" customHeight="1" x14ac:dyDescent="0.15"/>
    <row r="8953" ht="13.5" customHeight="1" x14ac:dyDescent="0.15"/>
    <row r="8955" ht="13.5" customHeight="1" x14ac:dyDescent="0.15"/>
    <row r="8957" ht="13.5" customHeight="1" x14ac:dyDescent="0.15"/>
    <row r="8959" ht="13.5" customHeight="1" x14ac:dyDescent="0.15"/>
    <row r="8961" ht="13.5" customHeight="1" x14ac:dyDescent="0.15"/>
    <row r="8963" ht="13.5" customHeight="1" x14ac:dyDescent="0.15"/>
    <row r="8965" ht="13.5" customHeight="1" x14ac:dyDescent="0.15"/>
    <row r="8967" ht="13.5" customHeight="1" x14ac:dyDescent="0.15"/>
    <row r="8969" ht="13.5" customHeight="1" x14ac:dyDescent="0.15"/>
    <row r="8971" ht="13.5" customHeight="1" x14ac:dyDescent="0.15"/>
    <row r="8973" ht="13.5" customHeight="1" x14ac:dyDescent="0.15"/>
    <row r="8975" ht="13.5" customHeight="1" x14ac:dyDescent="0.15"/>
    <row r="8977" ht="13.5" customHeight="1" x14ac:dyDescent="0.15"/>
    <row r="8979" ht="13.5" customHeight="1" x14ac:dyDescent="0.15"/>
    <row r="8981" ht="13.5" customHeight="1" x14ac:dyDescent="0.15"/>
    <row r="8983" ht="13.5" customHeight="1" x14ac:dyDescent="0.15"/>
    <row r="8985" ht="13.5" customHeight="1" x14ac:dyDescent="0.15"/>
    <row r="8987" ht="13.5" customHeight="1" x14ac:dyDescent="0.15"/>
    <row r="8989" ht="13.5" customHeight="1" x14ac:dyDescent="0.15"/>
    <row r="8991" ht="13.5" customHeight="1" x14ac:dyDescent="0.15"/>
    <row r="8993" ht="13.5" customHeight="1" x14ac:dyDescent="0.15"/>
    <row r="8995" ht="13.5" customHeight="1" x14ac:dyDescent="0.15"/>
    <row r="8997" ht="13.5" customHeight="1" x14ac:dyDescent="0.15"/>
    <row r="8999" ht="13.5" customHeight="1" x14ac:dyDescent="0.15"/>
    <row r="9001" ht="13.5" customHeight="1" x14ac:dyDescent="0.15"/>
    <row r="9003" ht="13.5" customHeight="1" x14ac:dyDescent="0.15"/>
    <row r="9005" ht="13.5" customHeight="1" x14ac:dyDescent="0.15"/>
    <row r="9007" ht="13.5" customHeight="1" x14ac:dyDescent="0.15"/>
    <row r="9009" ht="13.5" customHeight="1" x14ac:dyDescent="0.15"/>
    <row r="9011" ht="13.5" customHeight="1" x14ac:dyDescent="0.15"/>
    <row r="9013" ht="13.5" customHeight="1" x14ac:dyDescent="0.15"/>
    <row r="9015" ht="13.5" customHeight="1" x14ac:dyDescent="0.15"/>
    <row r="9017" ht="13.5" customHeight="1" x14ac:dyDescent="0.15"/>
    <row r="9019" ht="13.5" customHeight="1" x14ac:dyDescent="0.15"/>
    <row r="9021" ht="13.5" customHeight="1" x14ac:dyDescent="0.15"/>
    <row r="9023" ht="13.5" customHeight="1" x14ac:dyDescent="0.15"/>
    <row r="9025" ht="13.5" customHeight="1" x14ac:dyDescent="0.15"/>
    <row r="9027" ht="13.5" customHeight="1" x14ac:dyDescent="0.15"/>
    <row r="9029" ht="13.5" customHeight="1" x14ac:dyDescent="0.15"/>
    <row r="9031" ht="13.5" customHeight="1" x14ac:dyDescent="0.15"/>
    <row r="9033" ht="13.5" customHeight="1" x14ac:dyDescent="0.15"/>
    <row r="9035" ht="13.5" customHeight="1" x14ac:dyDescent="0.15"/>
    <row r="9037" ht="13.5" customHeight="1" x14ac:dyDescent="0.15"/>
    <row r="9039" ht="13.5" customHeight="1" x14ac:dyDescent="0.15"/>
    <row r="9041" ht="13.5" customHeight="1" x14ac:dyDescent="0.15"/>
    <row r="9043" ht="13.5" customHeight="1" x14ac:dyDescent="0.15"/>
    <row r="9045" ht="13.5" customHeight="1" x14ac:dyDescent="0.15"/>
    <row r="9047" ht="13.5" customHeight="1" x14ac:dyDescent="0.15"/>
    <row r="9049" ht="13.5" customHeight="1" x14ac:dyDescent="0.15"/>
    <row r="9051" ht="13.5" customHeight="1" x14ac:dyDescent="0.15"/>
    <row r="9053" ht="13.5" customHeight="1" x14ac:dyDescent="0.15"/>
    <row r="9055" ht="13.5" customHeight="1" x14ac:dyDescent="0.15"/>
    <row r="9057" ht="13.5" customHeight="1" x14ac:dyDescent="0.15"/>
    <row r="9059" ht="13.5" customHeight="1" x14ac:dyDescent="0.15"/>
    <row r="9061" ht="13.5" customHeight="1" x14ac:dyDescent="0.15"/>
    <row r="9063" ht="13.5" customHeight="1" x14ac:dyDescent="0.15"/>
    <row r="9065" ht="13.5" customHeight="1" x14ac:dyDescent="0.15"/>
    <row r="9067" ht="13.5" customHeight="1" x14ac:dyDescent="0.15"/>
    <row r="9069" ht="13.5" customHeight="1" x14ac:dyDescent="0.15"/>
    <row r="9071" ht="13.5" customHeight="1" x14ac:dyDescent="0.15"/>
    <row r="9073" ht="13.5" customHeight="1" x14ac:dyDescent="0.15"/>
    <row r="9075" ht="13.5" customHeight="1" x14ac:dyDescent="0.15"/>
    <row r="9077" ht="13.5" customHeight="1" x14ac:dyDescent="0.15"/>
    <row r="9079" ht="13.5" customHeight="1" x14ac:dyDescent="0.15"/>
    <row r="9081" ht="13.5" customHeight="1" x14ac:dyDescent="0.15"/>
    <row r="9083" ht="13.5" customHeight="1" x14ac:dyDescent="0.15"/>
    <row r="9085" ht="13.5" customHeight="1" x14ac:dyDescent="0.15"/>
    <row r="9087" ht="13.5" customHeight="1" x14ac:dyDescent="0.15"/>
    <row r="9089" ht="13.5" customHeight="1" x14ac:dyDescent="0.15"/>
    <row r="9091" ht="13.5" customHeight="1" x14ac:dyDescent="0.15"/>
    <row r="9093" ht="13.5" customHeight="1" x14ac:dyDescent="0.15"/>
    <row r="9095" ht="13.5" customHeight="1" x14ac:dyDescent="0.15"/>
    <row r="9097" ht="13.5" customHeight="1" x14ac:dyDescent="0.15"/>
    <row r="9099" ht="13.5" customHeight="1" x14ac:dyDescent="0.15"/>
    <row r="9101" ht="13.5" customHeight="1" x14ac:dyDescent="0.15"/>
    <row r="9103" ht="13.5" customHeight="1" x14ac:dyDescent="0.15"/>
    <row r="9105" ht="13.5" customHeight="1" x14ac:dyDescent="0.15"/>
    <row r="9107" ht="13.5" customHeight="1" x14ac:dyDescent="0.15"/>
    <row r="9109" ht="13.5" customHeight="1" x14ac:dyDescent="0.15"/>
    <row r="9111" ht="13.5" customHeight="1" x14ac:dyDescent="0.15"/>
    <row r="9113" ht="13.5" customHeight="1" x14ac:dyDescent="0.15"/>
    <row r="9115" ht="13.5" customHeight="1" x14ac:dyDescent="0.15"/>
    <row r="9117" ht="13.5" customHeight="1" x14ac:dyDescent="0.15"/>
    <row r="9119" ht="13.5" customHeight="1" x14ac:dyDescent="0.15"/>
    <row r="9121" ht="13.5" customHeight="1" x14ac:dyDescent="0.15"/>
    <row r="9123" ht="13.5" customHeight="1" x14ac:dyDescent="0.15"/>
    <row r="9125" ht="13.5" customHeight="1" x14ac:dyDescent="0.15"/>
    <row r="9127" ht="13.5" customHeight="1" x14ac:dyDescent="0.15"/>
    <row r="9129" ht="13.5" customHeight="1" x14ac:dyDescent="0.15"/>
    <row r="9131" ht="13.5" customHeight="1" x14ac:dyDescent="0.15"/>
    <row r="9133" ht="13.5" customHeight="1" x14ac:dyDescent="0.15"/>
    <row r="9135" ht="13.5" customHeight="1" x14ac:dyDescent="0.15"/>
    <row r="9137" ht="13.5" customHeight="1" x14ac:dyDescent="0.15"/>
    <row r="9139" ht="13.5" customHeight="1" x14ac:dyDescent="0.15"/>
    <row r="9141" ht="13.5" customHeight="1" x14ac:dyDescent="0.15"/>
    <row r="9143" ht="13.5" customHeight="1" x14ac:dyDescent="0.15"/>
    <row r="9145" ht="13.5" customHeight="1" x14ac:dyDescent="0.15"/>
    <row r="9147" ht="13.5" customHeight="1" x14ac:dyDescent="0.15"/>
    <row r="9149" ht="13.5" customHeight="1" x14ac:dyDescent="0.15"/>
    <row r="9151" ht="13.5" customHeight="1" x14ac:dyDescent="0.15"/>
    <row r="9153" ht="13.5" customHeight="1" x14ac:dyDescent="0.15"/>
    <row r="9155" ht="13.5" customHeight="1" x14ac:dyDescent="0.15"/>
    <row r="9157" ht="13.5" customHeight="1" x14ac:dyDescent="0.15"/>
    <row r="9159" ht="13.5" customHeight="1" x14ac:dyDescent="0.15"/>
    <row r="9161" ht="13.5" customHeight="1" x14ac:dyDescent="0.15"/>
    <row r="9163" ht="13.5" customHeight="1" x14ac:dyDescent="0.15"/>
    <row r="9165" ht="13.5" customHeight="1" x14ac:dyDescent="0.15"/>
    <row r="9167" ht="13.5" customHeight="1" x14ac:dyDescent="0.15"/>
    <row r="9169" ht="13.5" customHeight="1" x14ac:dyDescent="0.15"/>
    <row r="9171" ht="13.5" customHeight="1" x14ac:dyDescent="0.15"/>
    <row r="9173" ht="13.5" customHeight="1" x14ac:dyDescent="0.15"/>
    <row r="9175" ht="13.5" customHeight="1" x14ac:dyDescent="0.15"/>
    <row r="9177" ht="13.5" customHeight="1" x14ac:dyDescent="0.15"/>
    <row r="9179" ht="13.5" customHeight="1" x14ac:dyDescent="0.15"/>
    <row r="9181" ht="13.5" customHeight="1" x14ac:dyDescent="0.15"/>
    <row r="9183" ht="13.5" customHeight="1" x14ac:dyDescent="0.15"/>
    <row r="9185" ht="13.5" customHeight="1" x14ac:dyDescent="0.15"/>
    <row r="9187" ht="13.5" customHeight="1" x14ac:dyDescent="0.15"/>
    <row r="9189" ht="13.5" customHeight="1" x14ac:dyDescent="0.15"/>
    <row r="9191" ht="13.5" customHeight="1" x14ac:dyDescent="0.15"/>
    <row r="9193" ht="13.5" customHeight="1" x14ac:dyDescent="0.15"/>
    <row r="9195" ht="13.5" customHeight="1" x14ac:dyDescent="0.15"/>
    <row r="9197" ht="13.5" customHeight="1" x14ac:dyDescent="0.15"/>
    <row r="9199" ht="13.5" customHeight="1" x14ac:dyDescent="0.15"/>
    <row r="9201" ht="13.5" customHeight="1" x14ac:dyDescent="0.15"/>
    <row r="9203" ht="13.5" customHeight="1" x14ac:dyDescent="0.15"/>
    <row r="9205" ht="13.5" customHeight="1" x14ac:dyDescent="0.15"/>
    <row r="9207" ht="13.5" customHeight="1" x14ac:dyDescent="0.15"/>
    <row r="9209" ht="13.5" customHeight="1" x14ac:dyDescent="0.15"/>
    <row r="9211" ht="13.5" customHeight="1" x14ac:dyDescent="0.15"/>
    <row r="9213" ht="13.5" customHeight="1" x14ac:dyDescent="0.15"/>
    <row r="9215" ht="13.5" customHeight="1" x14ac:dyDescent="0.15"/>
    <row r="9217" ht="13.5" customHeight="1" x14ac:dyDescent="0.15"/>
    <row r="9219" ht="13.5" customHeight="1" x14ac:dyDescent="0.15"/>
    <row r="9221" ht="13.5" customHeight="1" x14ac:dyDescent="0.15"/>
    <row r="9223" ht="13.5" customHeight="1" x14ac:dyDescent="0.15"/>
    <row r="9225" ht="13.5" customHeight="1" x14ac:dyDescent="0.15"/>
    <row r="9227" ht="13.5" customHeight="1" x14ac:dyDescent="0.15"/>
    <row r="9229" ht="13.5" customHeight="1" x14ac:dyDescent="0.15"/>
    <row r="9231" ht="13.5" customHeight="1" x14ac:dyDescent="0.15"/>
    <row r="9233" ht="13.5" customHeight="1" x14ac:dyDescent="0.15"/>
    <row r="9235" ht="13.5" customHeight="1" x14ac:dyDescent="0.15"/>
    <row r="9237" ht="13.5" customHeight="1" x14ac:dyDescent="0.15"/>
    <row r="9239" ht="13.5" customHeight="1" x14ac:dyDescent="0.15"/>
    <row r="9241" ht="13.5" customHeight="1" x14ac:dyDescent="0.15"/>
    <row r="9243" ht="13.5" customHeight="1" x14ac:dyDescent="0.15"/>
    <row r="9245" ht="13.5" customHeight="1" x14ac:dyDescent="0.15"/>
    <row r="9247" ht="13.5" customHeight="1" x14ac:dyDescent="0.15"/>
    <row r="9249" ht="13.5" customHeight="1" x14ac:dyDescent="0.15"/>
    <row r="9251" ht="13.5" customHeight="1" x14ac:dyDescent="0.15"/>
    <row r="9253" ht="13.5" customHeight="1" x14ac:dyDescent="0.15"/>
    <row r="9255" ht="13.5" customHeight="1" x14ac:dyDescent="0.15"/>
    <row r="9257" ht="13.5" customHeight="1" x14ac:dyDescent="0.15"/>
    <row r="9259" ht="13.5" customHeight="1" x14ac:dyDescent="0.15"/>
    <row r="9261" ht="13.5" customHeight="1" x14ac:dyDescent="0.15"/>
    <row r="9263" ht="13.5" customHeight="1" x14ac:dyDescent="0.15"/>
    <row r="9265" ht="13.5" customHeight="1" x14ac:dyDescent="0.15"/>
    <row r="9267" ht="13.5" customHeight="1" x14ac:dyDescent="0.15"/>
    <row r="9269" ht="13.5" customHeight="1" x14ac:dyDescent="0.15"/>
    <row r="9271" ht="13.5" customHeight="1" x14ac:dyDescent="0.15"/>
    <row r="9273" ht="13.5" customHeight="1" x14ac:dyDescent="0.15"/>
    <row r="9275" ht="13.5" customHeight="1" x14ac:dyDescent="0.15"/>
    <row r="9277" ht="13.5" customHeight="1" x14ac:dyDescent="0.15"/>
    <row r="9279" ht="13.5" customHeight="1" x14ac:dyDescent="0.15"/>
    <row r="9281" ht="13.5" customHeight="1" x14ac:dyDescent="0.15"/>
    <row r="9283" ht="13.5" customHeight="1" x14ac:dyDescent="0.15"/>
    <row r="9285" ht="13.5" customHeight="1" x14ac:dyDescent="0.15"/>
    <row r="9287" ht="13.5" customHeight="1" x14ac:dyDescent="0.15"/>
    <row r="9289" ht="13.5" customHeight="1" x14ac:dyDescent="0.15"/>
    <row r="9291" ht="13.5" customHeight="1" x14ac:dyDescent="0.15"/>
    <row r="9293" ht="13.5" customHeight="1" x14ac:dyDescent="0.15"/>
    <row r="9295" ht="13.5" customHeight="1" x14ac:dyDescent="0.15"/>
    <row r="9297" ht="13.5" customHeight="1" x14ac:dyDescent="0.15"/>
    <row r="9299" ht="13.5" customHeight="1" x14ac:dyDescent="0.15"/>
    <row r="9301" ht="13.5" customHeight="1" x14ac:dyDescent="0.15"/>
    <row r="9303" ht="13.5" customHeight="1" x14ac:dyDescent="0.15"/>
    <row r="9305" ht="13.5" customHeight="1" x14ac:dyDescent="0.15"/>
    <row r="9307" ht="13.5" customHeight="1" x14ac:dyDescent="0.15"/>
    <row r="9309" ht="13.5" customHeight="1" x14ac:dyDescent="0.15"/>
    <row r="9311" ht="13.5" customHeight="1" x14ac:dyDescent="0.15"/>
    <row r="9313" ht="13.5" customHeight="1" x14ac:dyDescent="0.15"/>
    <row r="9315" ht="13.5" customHeight="1" x14ac:dyDescent="0.15"/>
    <row r="9317" ht="13.5" customHeight="1" x14ac:dyDescent="0.15"/>
    <row r="9319" ht="13.5" customHeight="1" x14ac:dyDescent="0.15"/>
    <row r="9321" ht="13.5" customHeight="1" x14ac:dyDescent="0.15"/>
    <row r="9323" ht="13.5" customHeight="1" x14ac:dyDescent="0.15"/>
    <row r="9325" ht="13.5" customHeight="1" x14ac:dyDescent="0.15"/>
    <row r="9327" ht="13.5" customHeight="1" x14ac:dyDescent="0.15"/>
    <row r="9329" ht="13.5" customHeight="1" x14ac:dyDescent="0.15"/>
    <row r="9331" ht="13.5" customHeight="1" x14ac:dyDescent="0.15"/>
    <row r="9333" ht="13.5" customHeight="1" x14ac:dyDescent="0.15"/>
    <row r="9335" ht="13.5" customHeight="1" x14ac:dyDescent="0.15"/>
    <row r="9337" ht="13.5" customHeight="1" x14ac:dyDescent="0.15"/>
    <row r="9339" ht="13.5" customHeight="1" x14ac:dyDescent="0.15"/>
    <row r="9341" ht="13.5" customHeight="1" x14ac:dyDescent="0.15"/>
    <row r="9343" ht="13.5" customHeight="1" x14ac:dyDescent="0.15"/>
    <row r="9345" ht="13.5" customHeight="1" x14ac:dyDescent="0.15"/>
    <row r="9347" ht="13.5" customHeight="1" x14ac:dyDescent="0.15"/>
    <row r="9349" ht="13.5" customHeight="1" x14ac:dyDescent="0.15"/>
    <row r="9351" ht="13.5" customHeight="1" x14ac:dyDescent="0.15"/>
    <row r="9353" ht="13.5" customHeight="1" x14ac:dyDescent="0.15"/>
    <row r="9355" ht="13.5" customHeight="1" x14ac:dyDescent="0.15"/>
    <row r="9357" ht="13.5" customHeight="1" x14ac:dyDescent="0.15"/>
    <row r="9359" ht="13.5" customHeight="1" x14ac:dyDescent="0.15"/>
    <row r="9361" ht="13.5" customHeight="1" x14ac:dyDescent="0.15"/>
    <row r="9363" ht="13.5" customHeight="1" x14ac:dyDescent="0.15"/>
    <row r="9365" ht="13.5" customHeight="1" x14ac:dyDescent="0.15"/>
    <row r="9367" ht="13.5" customHeight="1" x14ac:dyDescent="0.15"/>
    <row r="9369" ht="13.5" customHeight="1" x14ac:dyDescent="0.15"/>
    <row r="9371" ht="13.5" customHeight="1" x14ac:dyDescent="0.15"/>
    <row r="9373" ht="13.5" customHeight="1" x14ac:dyDescent="0.15"/>
    <row r="9375" ht="13.5" customHeight="1" x14ac:dyDescent="0.15"/>
    <row r="9377" ht="13.5" customHeight="1" x14ac:dyDescent="0.15"/>
    <row r="9379" ht="13.5" customHeight="1" x14ac:dyDescent="0.15"/>
    <row r="9381" ht="13.5" customHeight="1" x14ac:dyDescent="0.15"/>
    <row r="9383" ht="13.5" customHeight="1" x14ac:dyDescent="0.15"/>
    <row r="9385" ht="13.5" customHeight="1" x14ac:dyDescent="0.15"/>
    <row r="9387" ht="13.5" customHeight="1" x14ac:dyDescent="0.15"/>
    <row r="9389" ht="13.5" customHeight="1" x14ac:dyDescent="0.15"/>
    <row r="9391" ht="13.5" customHeight="1" x14ac:dyDescent="0.15"/>
    <row r="9393" ht="13.5" customHeight="1" x14ac:dyDescent="0.15"/>
    <row r="9395" ht="13.5" customHeight="1" x14ac:dyDescent="0.15"/>
    <row r="9397" ht="13.5" customHeight="1" x14ac:dyDescent="0.15"/>
    <row r="9399" ht="13.5" customHeight="1" x14ac:dyDescent="0.15"/>
    <row r="9401" ht="13.5" customHeight="1" x14ac:dyDescent="0.15"/>
    <row r="9403" ht="13.5" customHeight="1" x14ac:dyDescent="0.15"/>
    <row r="9405" ht="13.5" customHeight="1" x14ac:dyDescent="0.15"/>
    <row r="9407" ht="13.5" customHeight="1" x14ac:dyDescent="0.15"/>
    <row r="9409" ht="13.5" customHeight="1" x14ac:dyDescent="0.15"/>
    <row r="9411" ht="13.5" customHeight="1" x14ac:dyDescent="0.15"/>
    <row r="9413" ht="13.5" customHeight="1" x14ac:dyDescent="0.15"/>
    <row r="9415" ht="13.5" customHeight="1" x14ac:dyDescent="0.15"/>
    <row r="9417" ht="13.5" customHeight="1" x14ac:dyDescent="0.15"/>
    <row r="9419" ht="13.5" customHeight="1" x14ac:dyDescent="0.15"/>
    <row r="9421" ht="13.5" customHeight="1" x14ac:dyDescent="0.15"/>
    <row r="9423" ht="13.5" customHeight="1" x14ac:dyDescent="0.15"/>
    <row r="9425" ht="13.5" customHeight="1" x14ac:dyDescent="0.15"/>
    <row r="9427" ht="13.5" customHeight="1" x14ac:dyDescent="0.15"/>
    <row r="9429" ht="13.5" customHeight="1" x14ac:dyDescent="0.15"/>
    <row r="9431" ht="13.5" customHeight="1" x14ac:dyDescent="0.15"/>
    <row r="9433" ht="13.5" customHeight="1" x14ac:dyDescent="0.15"/>
    <row r="9435" ht="13.5" customHeight="1" x14ac:dyDescent="0.15"/>
    <row r="9437" ht="13.5" customHeight="1" x14ac:dyDescent="0.15"/>
    <row r="9439" ht="13.5" customHeight="1" x14ac:dyDescent="0.15"/>
    <row r="9441" ht="13.5" customHeight="1" x14ac:dyDescent="0.15"/>
    <row r="9443" ht="13.5" customHeight="1" x14ac:dyDescent="0.15"/>
    <row r="9445" ht="13.5" customHeight="1" x14ac:dyDescent="0.15"/>
    <row r="9447" ht="13.5" customHeight="1" x14ac:dyDescent="0.15"/>
    <row r="9449" ht="13.5" customHeight="1" x14ac:dyDescent="0.15"/>
    <row r="9451" ht="13.5" customHeight="1" x14ac:dyDescent="0.15"/>
    <row r="9453" ht="13.5" customHeight="1" x14ac:dyDescent="0.15"/>
    <row r="9455" ht="13.5" customHeight="1" x14ac:dyDescent="0.15"/>
    <row r="9457" ht="13.5" customHeight="1" x14ac:dyDescent="0.15"/>
    <row r="9459" ht="13.5" customHeight="1" x14ac:dyDescent="0.15"/>
    <row r="9461" ht="13.5" customHeight="1" x14ac:dyDescent="0.15"/>
    <row r="9463" ht="13.5" customHeight="1" x14ac:dyDescent="0.15"/>
    <row r="9465" ht="13.5" customHeight="1" x14ac:dyDescent="0.15"/>
    <row r="9467" ht="13.5" customHeight="1" x14ac:dyDescent="0.15"/>
    <row r="9469" ht="13.5" customHeight="1" x14ac:dyDescent="0.15"/>
    <row r="9471" ht="13.5" customHeight="1" x14ac:dyDescent="0.15"/>
    <row r="9473" ht="13.5" customHeight="1" x14ac:dyDescent="0.15"/>
    <row r="9475" ht="13.5" customHeight="1" x14ac:dyDescent="0.15"/>
    <row r="9477" ht="13.5" customHeight="1" x14ac:dyDescent="0.15"/>
    <row r="9479" ht="13.5" customHeight="1" x14ac:dyDescent="0.15"/>
    <row r="9481" ht="13.5" customHeight="1" x14ac:dyDescent="0.15"/>
    <row r="9483" ht="13.5" customHeight="1" x14ac:dyDescent="0.15"/>
    <row r="9485" ht="13.5" customHeight="1" x14ac:dyDescent="0.15"/>
    <row r="9487" ht="13.5" customHeight="1" x14ac:dyDescent="0.15"/>
    <row r="9489" ht="13.5" customHeight="1" x14ac:dyDescent="0.15"/>
    <row r="9491" ht="13.5" customHeight="1" x14ac:dyDescent="0.15"/>
    <row r="9493" ht="13.5" customHeight="1" x14ac:dyDescent="0.15"/>
    <row r="9495" ht="13.5" customHeight="1" x14ac:dyDescent="0.15"/>
    <row r="9497" ht="13.5" customHeight="1" x14ac:dyDescent="0.15"/>
    <row r="9499" ht="13.5" customHeight="1" x14ac:dyDescent="0.15"/>
    <row r="9501" ht="13.5" customHeight="1" x14ac:dyDescent="0.15"/>
    <row r="9503" ht="13.5" customHeight="1" x14ac:dyDescent="0.15"/>
    <row r="9505" ht="13.5" customHeight="1" x14ac:dyDescent="0.15"/>
    <row r="9507" ht="13.5" customHeight="1" x14ac:dyDescent="0.15"/>
    <row r="9509" ht="13.5" customHeight="1" x14ac:dyDescent="0.15"/>
    <row r="9511" ht="13.5" customHeight="1" x14ac:dyDescent="0.15"/>
    <row r="9513" ht="13.5" customHeight="1" x14ac:dyDescent="0.15"/>
    <row r="9515" ht="13.5" customHeight="1" x14ac:dyDescent="0.15"/>
    <row r="9517" ht="13.5" customHeight="1" x14ac:dyDescent="0.15"/>
    <row r="9519" ht="13.5" customHeight="1" x14ac:dyDescent="0.15"/>
    <row r="9521" ht="13.5" customHeight="1" x14ac:dyDescent="0.15"/>
    <row r="9523" ht="13.5" customHeight="1" x14ac:dyDescent="0.15"/>
    <row r="9525" ht="13.5" customHeight="1" x14ac:dyDescent="0.15"/>
    <row r="9527" ht="13.5" customHeight="1" x14ac:dyDescent="0.15"/>
    <row r="9529" ht="13.5" customHeight="1" x14ac:dyDescent="0.15"/>
    <row r="9531" ht="13.5" customHeight="1" x14ac:dyDescent="0.15"/>
    <row r="9533" ht="13.5" customHeight="1" x14ac:dyDescent="0.15"/>
    <row r="9535" ht="13.5" customHeight="1" x14ac:dyDescent="0.15"/>
    <row r="9537" ht="13.5" customHeight="1" x14ac:dyDescent="0.15"/>
    <row r="9539" ht="13.5" customHeight="1" x14ac:dyDescent="0.15"/>
    <row r="9541" ht="13.5" customHeight="1" x14ac:dyDescent="0.15"/>
    <row r="9543" ht="13.5" customHeight="1" x14ac:dyDescent="0.15"/>
    <row r="9545" ht="13.5" customHeight="1" x14ac:dyDescent="0.15"/>
    <row r="9547" ht="13.5" customHeight="1" x14ac:dyDescent="0.15"/>
    <row r="9549" ht="13.5" customHeight="1" x14ac:dyDescent="0.15"/>
    <row r="9551" ht="13.5" customHeight="1" x14ac:dyDescent="0.15"/>
    <row r="9553" ht="13.5" customHeight="1" x14ac:dyDescent="0.15"/>
    <row r="9555" ht="13.5" customHeight="1" x14ac:dyDescent="0.15"/>
    <row r="9557" ht="13.5" customHeight="1" x14ac:dyDescent="0.15"/>
    <row r="9559" ht="13.5" customHeight="1" x14ac:dyDescent="0.15"/>
    <row r="9561" ht="13.5" customHeight="1" x14ac:dyDescent="0.15"/>
    <row r="9563" ht="13.5" customHeight="1" x14ac:dyDescent="0.15"/>
    <row r="9565" ht="13.5" customHeight="1" x14ac:dyDescent="0.15"/>
    <row r="9567" ht="13.5" customHeight="1" x14ac:dyDescent="0.15"/>
    <row r="9569" ht="13.5" customHeight="1" x14ac:dyDescent="0.15"/>
    <row r="9571" ht="13.5" customHeight="1" x14ac:dyDescent="0.15"/>
    <row r="9573" ht="13.5" customHeight="1" x14ac:dyDescent="0.15"/>
    <row r="9575" ht="13.5" customHeight="1" x14ac:dyDescent="0.15"/>
    <row r="9577" ht="13.5" customHeight="1" x14ac:dyDescent="0.15"/>
    <row r="9579" ht="13.5" customHeight="1" x14ac:dyDescent="0.15"/>
    <row r="9581" ht="13.5" customHeight="1" x14ac:dyDescent="0.15"/>
    <row r="9583" ht="13.5" customHeight="1" x14ac:dyDescent="0.15"/>
    <row r="9585" ht="13.5" customHeight="1" x14ac:dyDescent="0.15"/>
    <row r="9587" ht="13.5" customHeight="1" x14ac:dyDescent="0.15"/>
    <row r="9589" ht="13.5" customHeight="1" x14ac:dyDescent="0.15"/>
    <row r="9591" ht="13.5" customHeight="1" x14ac:dyDescent="0.15"/>
    <row r="9593" ht="13.5" customHeight="1" x14ac:dyDescent="0.15"/>
    <row r="9595" ht="13.5" customHeight="1" x14ac:dyDescent="0.15"/>
    <row r="9597" ht="13.5" customHeight="1" x14ac:dyDescent="0.15"/>
    <row r="9599" ht="13.5" customHeight="1" x14ac:dyDescent="0.15"/>
    <row r="9601" ht="13.5" customHeight="1" x14ac:dyDescent="0.15"/>
    <row r="9603" ht="13.5" customHeight="1" x14ac:dyDescent="0.15"/>
    <row r="9605" ht="13.5" customHeight="1" x14ac:dyDescent="0.15"/>
    <row r="9607" ht="13.5" customHeight="1" x14ac:dyDescent="0.15"/>
    <row r="9609" ht="13.5" customHeight="1" x14ac:dyDescent="0.15"/>
    <row r="9611" ht="13.5" customHeight="1" x14ac:dyDescent="0.15"/>
    <row r="9613" ht="13.5" customHeight="1" x14ac:dyDescent="0.15"/>
    <row r="9615" ht="13.5" customHeight="1" x14ac:dyDescent="0.15"/>
    <row r="9617" ht="13.5" customHeight="1" x14ac:dyDescent="0.15"/>
    <row r="9619" ht="13.5" customHeight="1" x14ac:dyDescent="0.15"/>
    <row r="9621" ht="13.5" customHeight="1" x14ac:dyDescent="0.15"/>
    <row r="9623" ht="13.5" customHeight="1" x14ac:dyDescent="0.15"/>
    <row r="9625" ht="13.5" customHeight="1" x14ac:dyDescent="0.15"/>
    <row r="9627" ht="13.5" customHeight="1" x14ac:dyDescent="0.15"/>
    <row r="9629" ht="13.5" customHeight="1" x14ac:dyDescent="0.15"/>
    <row r="9631" ht="13.5" customHeight="1" x14ac:dyDescent="0.15"/>
    <row r="9633" ht="13.5" customHeight="1" x14ac:dyDescent="0.15"/>
    <row r="9635" ht="13.5" customHeight="1" x14ac:dyDescent="0.15"/>
    <row r="9637" ht="13.5" customHeight="1" x14ac:dyDescent="0.15"/>
    <row r="9639" ht="13.5" customHeight="1" x14ac:dyDescent="0.15"/>
    <row r="9641" ht="13.5" customHeight="1" x14ac:dyDescent="0.15"/>
    <row r="9643" ht="13.5" customHeight="1" x14ac:dyDescent="0.15"/>
    <row r="9645" ht="13.5" customHeight="1" x14ac:dyDescent="0.15"/>
    <row r="9647" ht="13.5" customHeight="1" x14ac:dyDescent="0.15"/>
    <row r="9649" ht="13.5" customHeight="1" x14ac:dyDescent="0.15"/>
    <row r="9651" ht="13.5" customHeight="1" x14ac:dyDescent="0.15"/>
    <row r="9653" ht="13.5" customHeight="1" x14ac:dyDescent="0.15"/>
    <row r="9655" ht="13.5" customHeight="1" x14ac:dyDescent="0.15"/>
    <row r="9657" ht="13.5" customHeight="1" x14ac:dyDescent="0.15"/>
    <row r="9659" ht="13.5" customHeight="1" x14ac:dyDescent="0.15"/>
    <row r="9661" ht="13.5" customHeight="1" x14ac:dyDescent="0.15"/>
    <row r="9663" ht="13.5" customHeight="1" x14ac:dyDescent="0.15"/>
    <row r="9665" ht="13.5" customHeight="1" x14ac:dyDescent="0.15"/>
    <row r="9667" ht="13.5" customHeight="1" x14ac:dyDescent="0.15"/>
    <row r="9669" ht="13.5" customHeight="1" x14ac:dyDescent="0.15"/>
    <row r="9671" ht="13.5" customHeight="1" x14ac:dyDescent="0.15"/>
    <row r="9673" ht="13.5" customHeight="1" x14ac:dyDescent="0.15"/>
    <row r="9675" ht="13.5" customHeight="1" x14ac:dyDescent="0.15"/>
    <row r="9677" ht="13.5" customHeight="1" x14ac:dyDescent="0.15"/>
    <row r="9679" ht="13.5" customHeight="1" x14ac:dyDescent="0.15"/>
    <row r="9681" ht="13.5" customHeight="1" x14ac:dyDescent="0.15"/>
    <row r="9683" ht="13.5" customHeight="1" x14ac:dyDescent="0.15"/>
    <row r="9685" ht="13.5" customHeight="1" x14ac:dyDescent="0.15"/>
    <row r="9687" ht="13.5" customHeight="1" x14ac:dyDescent="0.15"/>
    <row r="9689" ht="13.5" customHeight="1" x14ac:dyDescent="0.15"/>
    <row r="9691" ht="13.5" customHeight="1" x14ac:dyDescent="0.15"/>
    <row r="9693" ht="13.5" customHeight="1" x14ac:dyDescent="0.15"/>
    <row r="9695" ht="13.5" customHeight="1" x14ac:dyDescent="0.15"/>
    <row r="9697" ht="13.5" customHeight="1" x14ac:dyDescent="0.15"/>
    <row r="9699" ht="13.5" customHeight="1" x14ac:dyDescent="0.15"/>
    <row r="9701" ht="13.5" customHeight="1" x14ac:dyDescent="0.15"/>
    <row r="9703" ht="13.5" customHeight="1" x14ac:dyDescent="0.15"/>
    <row r="9705" ht="13.5" customHeight="1" x14ac:dyDescent="0.15"/>
    <row r="9707" ht="13.5" customHeight="1" x14ac:dyDescent="0.15"/>
    <row r="9709" ht="13.5" customHeight="1" x14ac:dyDescent="0.15"/>
    <row r="9711" ht="13.5" customHeight="1" x14ac:dyDescent="0.15"/>
    <row r="9713" ht="13.5" customHeight="1" x14ac:dyDescent="0.15"/>
    <row r="9715" ht="13.5" customHeight="1" x14ac:dyDescent="0.15"/>
    <row r="9717" ht="13.5" customHeight="1" x14ac:dyDescent="0.15"/>
    <row r="9719" ht="13.5" customHeight="1" x14ac:dyDescent="0.15"/>
    <row r="9721" ht="13.5" customHeight="1" x14ac:dyDescent="0.15"/>
    <row r="9723" ht="13.5" customHeight="1" x14ac:dyDescent="0.15"/>
    <row r="9725" ht="13.5" customHeight="1" x14ac:dyDescent="0.15"/>
    <row r="9727" ht="13.5" customHeight="1" x14ac:dyDescent="0.15"/>
    <row r="9729" ht="13.5" customHeight="1" x14ac:dyDescent="0.15"/>
    <row r="9731" ht="13.5" customHeight="1" x14ac:dyDescent="0.15"/>
    <row r="9733" ht="13.5" customHeight="1" x14ac:dyDescent="0.15"/>
    <row r="9735" ht="13.5" customHeight="1" x14ac:dyDescent="0.15"/>
    <row r="9737" ht="13.5" customHeight="1" x14ac:dyDescent="0.15"/>
    <row r="9739" ht="13.5" customHeight="1" x14ac:dyDescent="0.15"/>
    <row r="9741" ht="13.5" customHeight="1" x14ac:dyDescent="0.15"/>
    <row r="9743" ht="13.5" customHeight="1" x14ac:dyDescent="0.15"/>
    <row r="9745" ht="13.5" customHeight="1" x14ac:dyDescent="0.15"/>
    <row r="9747" ht="13.5" customHeight="1" x14ac:dyDescent="0.15"/>
    <row r="9749" ht="13.5" customHeight="1" x14ac:dyDescent="0.15"/>
    <row r="9751" ht="13.5" customHeight="1" x14ac:dyDescent="0.15"/>
    <row r="9753" ht="13.5" customHeight="1" x14ac:dyDescent="0.15"/>
    <row r="9755" ht="13.5" customHeight="1" x14ac:dyDescent="0.15"/>
    <row r="9757" ht="13.5" customHeight="1" x14ac:dyDescent="0.15"/>
    <row r="9759" ht="13.5" customHeight="1" x14ac:dyDescent="0.15"/>
    <row r="9761" ht="13.5" customHeight="1" x14ac:dyDescent="0.15"/>
    <row r="9763" ht="13.5" customHeight="1" x14ac:dyDescent="0.15"/>
    <row r="9765" ht="13.5" customHeight="1" x14ac:dyDescent="0.15"/>
    <row r="9767" ht="13.5" customHeight="1" x14ac:dyDescent="0.15"/>
    <row r="9769" ht="13.5" customHeight="1" x14ac:dyDescent="0.15"/>
    <row r="9771" ht="13.5" customHeight="1" x14ac:dyDescent="0.15"/>
    <row r="9773" ht="13.5" customHeight="1" x14ac:dyDescent="0.15"/>
    <row r="9775" ht="13.5" customHeight="1" x14ac:dyDescent="0.15"/>
    <row r="9777" ht="13.5" customHeight="1" x14ac:dyDescent="0.15"/>
    <row r="9779" ht="13.5" customHeight="1" x14ac:dyDescent="0.15"/>
    <row r="9781" ht="13.5" customHeight="1" x14ac:dyDescent="0.15"/>
    <row r="9783" ht="13.5" customHeight="1" x14ac:dyDescent="0.15"/>
    <row r="9785" ht="13.5" customHeight="1" x14ac:dyDescent="0.15"/>
    <row r="9787" ht="13.5" customHeight="1" x14ac:dyDescent="0.15"/>
    <row r="9789" ht="13.5" customHeight="1" x14ac:dyDescent="0.15"/>
    <row r="9791" ht="13.5" customHeight="1" x14ac:dyDescent="0.15"/>
    <row r="9793" ht="13.5" customHeight="1" x14ac:dyDescent="0.15"/>
    <row r="9795" ht="13.5" customHeight="1" x14ac:dyDescent="0.15"/>
    <row r="9797" ht="13.5" customHeight="1" x14ac:dyDescent="0.15"/>
    <row r="9799" ht="13.5" customHeight="1" x14ac:dyDescent="0.15"/>
    <row r="9801" ht="13.5" customHeight="1" x14ac:dyDescent="0.15"/>
    <row r="9803" ht="13.5" customHeight="1" x14ac:dyDescent="0.15"/>
    <row r="9805" ht="13.5" customHeight="1" x14ac:dyDescent="0.15"/>
    <row r="9807" ht="13.5" customHeight="1" x14ac:dyDescent="0.15"/>
    <row r="9809" ht="13.5" customHeight="1" x14ac:dyDescent="0.15"/>
    <row r="9811" ht="13.5" customHeight="1" x14ac:dyDescent="0.15"/>
    <row r="9813" ht="13.5" customHeight="1" x14ac:dyDescent="0.15"/>
    <row r="9815" ht="13.5" customHeight="1" x14ac:dyDescent="0.15"/>
    <row r="9817" ht="13.5" customHeight="1" x14ac:dyDescent="0.15"/>
    <row r="9819" ht="13.5" customHeight="1" x14ac:dyDescent="0.15"/>
    <row r="9821" ht="13.5" customHeight="1" x14ac:dyDescent="0.15"/>
    <row r="9823" ht="13.5" customHeight="1" x14ac:dyDescent="0.15"/>
    <row r="9825" ht="13.5" customHeight="1" x14ac:dyDescent="0.15"/>
    <row r="9827" ht="13.5" customHeight="1" x14ac:dyDescent="0.15"/>
    <row r="9829" ht="13.5" customHeight="1" x14ac:dyDescent="0.15"/>
    <row r="9831" ht="13.5" customHeight="1" x14ac:dyDescent="0.15"/>
    <row r="9833" ht="13.5" customHeight="1" x14ac:dyDescent="0.15"/>
    <row r="9835" ht="13.5" customHeight="1" x14ac:dyDescent="0.15"/>
    <row r="9837" ht="13.5" customHeight="1" x14ac:dyDescent="0.15"/>
    <row r="9839" ht="13.5" customHeight="1" x14ac:dyDescent="0.15"/>
    <row r="9841" ht="13.5" customHeight="1" x14ac:dyDescent="0.15"/>
    <row r="9843" ht="13.5" customHeight="1" x14ac:dyDescent="0.15"/>
    <row r="9845" ht="13.5" customHeight="1" x14ac:dyDescent="0.15"/>
    <row r="9847" ht="13.5" customHeight="1" x14ac:dyDescent="0.15"/>
    <row r="9849" ht="13.5" customHeight="1" x14ac:dyDescent="0.15"/>
    <row r="9851" ht="13.5" customHeight="1" x14ac:dyDescent="0.15"/>
    <row r="9853" ht="13.5" customHeight="1" x14ac:dyDescent="0.15"/>
    <row r="9855" ht="13.5" customHeight="1" x14ac:dyDescent="0.15"/>
    <row r="9857" ht="13.5" customHeight="1" x14ac:dyDescent="0.15"/>
    <row r="9859" ht="13.5" customHeight="1" x14ac:dyDescent="0.15"/>
    <row r="9861" ht="13.5" customHeight="1" x14ac:dyDescent="0.15"/>
    <row r="9863" ht="13.5" customHeight="1" x14ac:dyDescent="0.15"/>
    <row r="9865" ht="13.5" customHeight="1" x14ac:dyDescent="0.15"/>
    <row r="9867" ht="13.5" customHeight="1" x14ac:dyDescent="0.15"/>
    <row r="9869" ht="13.5" customHeight="1" x14ac:dyDescent="0.15"/>
    <row r="9871" ht="13.5" customHeight="1" x14ac:dyDescent="0.15"/>
    <row r="9873" ht="13.5" customHeight="1" x14ac:dyDescent="0.15"/>
    <row r="9875" ht="13.5" customHeight="1" x14ac:dyDescent="0.15"/>
    <row r="9877" ht="13.5" customHeight="1" x14ac:dyDescent="0.15"/>
    <row r="9879" ht="13.5" customHeight="1" x14ac:dyDescent="0.15"/>
    <row r="9881" ht="13.5" customHeight="1" x14ac:dyDescent="0.15"/>
    <row r="9883" ht="13.5" customHeight="1" x14ac:dyDescent="0.15"/>
    <row r="9885" ht="13.5" customHeight="1" x14ac:dyDescent="0.15"/>
    <row r="9887" ht="13.5" customHeight="1" x14ac:dyDescent="0.15"/>
    <row r="9889" ht="13.5" customHeight="1" x14ac:dyDescent="0.15"/>
    <row r="9891" ht="13.5" customHeight="1" x14ac:dyDescent="0.15"/>
    <row r="9893" ht="13.5" customHeight="1" x14ac:dyDescent="0.15"/>
    <row r="9895" ht="13.5" customHeight="1" x14ac:dyDescent="0.15"/>
    <row r="9897" ht="13.5" customHeight="1" x14ac:dyDescent="0.15"/>
    <row r="9899" ht="13.5" customHeight="1" x14ac:dyDescent="0.15"/>
    <row r="9901" ht="13.5" customHeight="1" x14ac:dyDescent="0.15"/>
    <row r="9903" ht="13.5" customHeight="1" x14ac:dyDescent="0.15"/>
    <row r="9905" ht="13.5" customHeight="1" x14ac:dyDescent="0.15"/>
    <row r="9907" ht="13.5" customHeight="1" x14ac:dyDescent="0.15"/>
    <row r="9909" ht="13.5" customHeight="1" x14ac:dyDescent="0.15"/>
    <row r="9911" ht="13.5" customHeight="1" x14ac:dyDescent="0.15"/>
    <row r="9913" ht="13.5" customHeight="1" x14ac:dyDescent="0.15"/>
    <row r="9915" ht="13.5" customHeight="1" x14ac:dyDescent="0.15"/>
    <row r="9917" ht="13.5" customHeight="1" x14ac:dyDescent="0.15"/>
    <row r="9919" ht="13.5" customHeight="1" x14ac:dyDescent="0.15"/>
    <row r="9921" ht="13.5" customHeight="1" x14ac:dyDescent="0.15"/>
    <row r="9923" ht="13.5" customHeight="1" x14ac:dyDescent="0.15"/>
    <row r="9925" ht="13.5" customHeight="1" x14ac:dyDescent="0.15"/>
    <row r="9927" ht="13.5" customHeight="1" x14ac:dyDescent="0.15"/>
    <row r="9929" ht="13.5" customHeight="1" x14ac:dyDescent="0.15"/>
    <row r="9931" ht="13.5" customHeight="1" x14ac:dyDescent="0.15"/>
    <row r="9933" ht="13.5" customHeight="1" x14ac:dyDescent="0.15"/>
    <row r="9935" ht="13.5" customHeight="1" x14ac:dyDescent="0.15"/>
    <row r="9937" ht="13.5" customHeight="1" x14ac:dyDescent="0.15"/>
    <row r="9939" ht="13.5" customHeight="1" x14ac:dyDescent="0.15"/>
    <row r="9941" ht="13.5" customHeight="1" x14ac:dyDescent="0.15"/>
    <row r="9943" ht="13.5" customHeight="1" x14ac:dyDescent="0.15"/>
    <row r="9945" ht="13.5" customHeight="1" x14ac:dyDescent="0.15"/>
    <row r="9947" ht="13.5" customHeight="1" x14ac:dyDescent="0.15"/>
    <row r="9949" ht="13.5" customHeight="1" x14ac:dyDescent="0.15"/>
    <row r="9951" ht="13.5" customHeight="1" x14ac:dyDescent="0.15"/>
    <row r="9953" ht="13.5" customHeight="1" x14ac:dyDescent="0.15"/>
    <row r="9955" ht="13.5" customHeight="1" x14ac:dyDescent="0.15"/>
    <row r="9957" ht="13.5" customHeight="1" x14ac:dyDescent="0.15"/>
    <row r="9959" ht="13.5" customHeight="1" x14ac:dyDescent="0.15"/>
    <row r="9961" ht="13.5" customHeight="1" x14ac:dyDescent="0.15"/>
    <row r="9963" ht="13.5" customHeight="1" x14ac:dyDescent="0.15"/>
    <row r="9965" ht="13.5" customHeight="1" x14ac:dyDescent="0.15"/>
    <row r="9967" ht="13.5" customHeight="1" x14ac:dyDescent="0.15"/>
    <row r="9969" ht="13.5" customHeight="1" x14ac:dyDescent="0.15"/>
    <row r="9971" ht="13.5" customHeight="1" x14ac:dyDescent="0.15"/>
    <row r="9973" ht="13.5" customHeight="1" x14ac:dyDescent="0.15"/>
    <row r="9975" ht="13.5" customHeight="1" x14ac:dyDescent="0.15"/>
    <row r="9977" ht="13.5" customHeight="1" x14ac:dyDescent="0.15"/>
    <row r="9979" ht="13.5" customHeight="1" x14ac:dyDescent="0.15"/>
    <row r="9981" ht="13.5" customHeight="1" x14ac:dyDescent="0.15"/>
    <row r="9983" ht="13.5" customHeight="1" x14ac:dyDescent="0.15"/>
    <row r="9985" ht="13.5" customHeight="1" x14ac:dyDescent="0.15"/>
    <row r="9987" ht="13.5" customHeight="1" x14ac:dyDescent="0.15"/>
    <row r="9989" ht="13.5" customHeight="1" x14ac:dyDescent="0.15"/>
    <row r="9991" ht="13.5" customHeight="1" x14ac:dyDescent="0.15"/>
    <row r="9993" ht="13.5" customHeight="1" x14ac:dyDescent="0.15"/>
    <row r="9995" ht="13.5" customHeight="1" x14ac:dyDescent="0.15"/>
    <row r="9997" ht="13.5" customHeight="1" x14ac:dyDescent="0.15"/>
    <row r="9999" ht="13.5" customHeight="1" x14ac:dyDescent="0.15"/>
    <row r="10001" ht="13.5" customHeight="1" x14ac:dyDescent="0.15"/>
    <row r="10003" ht="13.5" customHeight="1" x14ac:dyDescent="0.15"/>
    <row r="10005" ht="13.5" customHeight="1" x14ac:dyDescent="0.15"/>
    <row r="10007" ht="13.5" customHeight="1" x14ac:dyDescent="0.15"/>
    <row r="10009" ht="13.5" customHeight="1" x14ac:dyDescent="0.15"/>
    <row r="10011" ht="13.5" customHeight="1" x14ac:dyDescent="0.15"/>
    <row r="10013" ht="13.5" customHeight="1" x14ac:dyDescent="0.15"/>
    <row r="10015" ht="13.5" customHeight="1" x14ac:dyDescent="0.15"/>
    <row r="10017" ht="13.5" customHeight="1" x14ac:dyDescent="0.15"/>
    <row r="10019" ht="13.5" customHeight="1" x14ac:dyDescent="0.15"/>
    <row r="10021" ht="13.5" customHeight="1" x14ac:dyDescent="0.15"/>
    <row r="10023" ht="13.5" customHeight="1" x14ac:dyDescent="0.15"/>
    <row r="10025" ht="13.5" customHeight="1" x14ac:dyDescent="0.15"/>
    <row r="10027" ht="13.5" customHeight="1" x14ac:dyDescent="0.15"/>
    <row r="10029" ht="13.5" customHeight="1" x14ac:dyDescent="0.15"/>
    <row r="10031" ht="13.5" customHeight="1" x14ac:dyDescent="0.15"/>
    <row r="10033" ht="13.5" customHeight="1" x14ac:dyDescent="0.15"/>
    <row r="10035" ht="13.5" customHeight="1" x14ac:dyDescent="0.15"/>
    <row r="10037" ht="13.5" customHeight="1" x14ac:dyDescent="0.15"/>
    <row r="10039" ht="13.5" customHeight="1" x14ac:dyDescent="0.15"/>
    <row r="10041" ht="13.5" customHeight="1" x14ac:dyDescent="0.15"/>
    <row r="10043" ht="13.5" customHeight="1" x14ac:dyDescent="0.15"/>
    <row r="10045" ht="13.5" customHeight="1" x14ac:dyDescent="0.15"/>
    <row r="10047" ht="13.5" customHeight="1" x14ac:dyDescent="0.15"/>
    <row r="10049" ht="13.5" customHeight="1" x14ac:dyDescent="0.15"/>
    <row r="10051" ht="13.5" customHeight="1" x14ac:dyDescent="0.15"/>
    <row r="10053" ht="13.5" customHeight="1" x14ac:dyDescent="0.15"/>
    <row r="10055" ht="13.5" customHeight="1" x14ac:dyDescent="0.15"/>
    <row r="10057" ht="13.5" customHeight="1" x14ac:dyDescent="0.15"/>
    <row r="10059" ht="13.5" customHeight="1" x14ac:dyDescent="0.15"/>
    <row r="10061" ht="13.5" customHeight="1" x14ac:dyDescent="0.15"/>
    <row r="10063" ht="13.5" customHeight="1" x14ac:dyDescent="0.15"/>
    <row r="10065" ht="13.5" customHeight="1" x14ac:dyDescent="0.15"/>
    <row r="10067" ht="13.5" customHeight="1" x14ac:dyDescent="0.15"/>
    <row r="10069" ht="13.5" customHeight="1" x14ac:dyDescent="0.15"/>
    <row r="10071" ht="13.5" customHeight="1" x14ac:dyDescent="0.15"/>
    <row r="10073" ht="13.5" customHeight="1" x14ac:dyDescent="0.15"/>
    <row r="10075" ht="13.5" customHeight="1" x14ac:dyDescent="0.15"/>
    <row r="10077" ht="13.5" customHeight="1" x14ac:dyDescent="0.15"/>
    <row r="10079" ht="13.5" customHeight="1" x14ac:dyDescent="0.15"/>
    <row r="10081" ht="13.5" customHeight="1" x14ac:dyDescent="0.15"/>
    <row r="10083" ht="13.5" customHeight="1" x14ac:dyDescent="0.15"/>
    <row r="10085" ht="13.5" customHeight="1" x14ac:dyDescent="0.15"/>
    <row r="10087" ht="13.5" customHeight="1" x14ac:dyDescent="0.15"/>
    <row r="10089" ht="13.5" customHeight="1" x14ac:dyDescent="0.15"/>
    <row r="10091" ht="13.5" customHeight="1" x14ac:dyDescent="0.15"/>
    <row r="10093" ht="13.5" customHeight="1" x14ac:dyDescent="0.15"/>
    <row r="10095" ht="13.5" customHeight="1" x14ac:dyDescent="0.15"/>
    <row r="10097" ht="13.5" customHeight="1" x14ac:dyDescent="0.15"/>
    <row r="10099" ht="13.5" customHeight="1" x14ac:dyDescent="0.15"/>
    <row r="10101" ht="13.5" customHeight="1" x14ac:dyDescent="0.15"/>
    <row r="10103" ht="13.5" customHeight="1" x14ac:dyDescent="0.15"/>
    <row r="10105" ht="13.5" customHeight="1" x14ac:dyDescent="0.15"/>
    <row r="10107" ht="13.5" customHeight="1" x14ac:dyDescent="0.15"/>
    <row r="10109" ht="13.5" customHeight="1" x14ac:dyDescent="0.15"/>
    <row r="10111" ht="13.5" customHeight="1" x14ac:dyDescent="0.15"/>
    <row r="10113" ht="13.5" customHeight="1" x14ac:dyDescent="0.15"/>
    <row r="10115" ht="13.5" customHeight="1" x14ac:dyDescent="0.15"/>
    <row r="10117" ht="13.5" customHeight="1" x14ac:dyDescent="0.15"/>
    <row r="10119" ht="13.5" customHeight="1" x14ac:dyDescent="0.15"/>
    <row r="10121" ht="13.5" customHeight="1" x14ac:dyDescent="0.15"/>
    <row r="10123" ht="13.5" customHeight="1" x14ac:dyDescent="0.15"/>
    <row r="10125" ht="13.5" customHeight="1" x14ac:dyDescent="0.15"/>
    <row r="10127" ht="13.5" customHeight="1" x14ac:dyDescent="0.15"/>
    <row r="10129" ht="13.5" customHeight="1" x14ac:dyDescent="0.15"/>
    <row r="10131" ht="13.5" customHeight="1" x14ac:dyDescent="0.15"/>
    <row r="10133" ht="13.5" customHeight="1" x14ac:dyDescent="0.15"/>
    <row r="10135" ht="13.5" customHeight="1" x14ac:dyDescent="0.15"/>
    <row r="10137" ht="13.5" customHeight="1" x14ac:dyDescent="0.15"/>
    <row r="10139" ht="13.5" customHeight="1" x14ac:dyDescent="0.15"/>
    <row r="10141" ht="13.5" customHeight="1" x14ac:dyDescent="0.15"/>
    <row r="10143" ht="13.5" customHeight="1" x14ac:dyDescent="0.15"/>
    <row r="10145" ht="13.5" customHeight="1" x14ac:dyDescent="0.15"/>
    <row r="10147" ht="13.5" customHeight="1" x14ac:dyDescent="0.15"/>
    <row r="10149" ht="13.5" customHeight="1" x14ac:dyDescent="0.15"/>
    <row r="10151" ht="13.5" customHeight="1" x14ac:dyDescent="0.15"/>
    <row r="10153" ht="13.5" customHeight="1" x14ac:dyDescent="0.15"/>
    <row r="10155" ht="13.5" customHeight="1" x14ac:dyDescent="0.15"/>
    <row r="10157" ht="13.5" customHeight="1" x14ac:dyDescent="0.15"/>
    <row r="10159" ht="13.5" customHeight="1" x14ac:dyDescent="0.15"/>
    <row r="10161" ht="13.5" customHeight="1" x14ac:dyDescent="0.15"/>
    <row r="10163" ht="13.5" customHeight="1" x14ac:dyDescent="0.15"/>
    <row r="10165" ht="13.5" customHeight="1" x14ac:dyDescent="0.15"/>
    <row r="10167" ht="13.5" customHeight="1" x14ac:dyDescent="0.15"/>
    <row r="10169" ht="13.5" customHeight="1" x14ac:dyDescent="0.15"/>
    <row r="10171" ht="13.5" customHeight="1" x14ac:dyDescent="0.15"/>
    <row r="10173" ht="13.5" customHeight="1" x14ac:dyDescent="0.15"/>
    <row r="10175" ht="13.5" customHeight="1" x14ac:dyDescent="0.15"/>
    <row r="10177" ht="13.5" customHeight="1" x14ac:dyDescent="0.15"/>
    <row r="10179" ht="13.5" customHeight="1" x14ac:dyDescent="0.15"/>
    <row r="10181" ht="13.5" customHeight="1" x14ac:dyDescent="0.15"/>
    <row r="10183" ht="13.5" customHeight="1" x14ac:dyDescent="0.15"/>
    <row r="10185" ht="13.5" customHeight="1" x14ac:dyDescent="0.15"/>
    <row r="10187" ht="13.5" customHeight="1" x14ac:dyDescent="0.15"/>
    <row r="10189" ht="13.5" customHeight="1" x14ac:dyDescent="0.15"/>
    <row r="10191" ht="13.5" customHeight="1" x14ac:dyDescent="0.15"/>
    <row r="10193" ht="13.5" customHeight="1" x14ac:dyDescent="0.15"/>
    <row r="10195" ht="13.5" customHeight="1" x14ac:dyDescent="0.15"/>
    <row r="10197" ht="13.5" customHeight="1" x14ac:dyDescent="0.15"/>
    <row r="10199" ht="13.5" customHeight="1" x14ac:dyDescent="0.15"/>
    <row r="10201" ht="13.5" customHeight="1" x14ac:dyDescent="0.15"/>
    <row r="10203" ht="13.5" customHeight="1" x14ac:dyDescent="0.15"/>
    <row r="10205" ht="13.5" customHeight="1" x14ac:dyDescent="0.15"/>
    <row r="10207" ht="13.5" customHeight="1" x14ac:dyDescent="0.15"/>
    <row r="10209" ht="13.5" customHeight="1" x14ac:dyDescent="0.15"/>
    <row r="10211" ht="13.5" customHeight="1" x14ac:dyDescent="0.15"/>
    <row r="10213" ht="13.5" customHeight="1" x14ac:dyDescent="0.15"/>
    <row r="10215" ht="13.5" customHeight="1" x14ac:dyDescent="0.15"/>
    <row r="10217" ht="13.5" customHeight="1" x14ac:dyDescent="0.15"/>
    <row r="10219" ht="13.5" customHeight="1" x14ac:dyDescent="0.15"/>
    <row r="10221" ht="13.5" customHeight="1" x14ac:dyDescent="0.15"/>
    <row r="10223" ht="13.5" customHeight="1" x14ac:dyDescent="0.15"/>
    <row r="10225" ht="13.5" customHeight="1" x14ac:dyDescent="0.15"/>
    <row r="10227" ht="13.5" customHeight="1" x14ac:dyDescent="0.15"/>
    <row r="10229" ht="13.5" customHeight="1" x14ac:dyDescent="0.15"/>
    <row r="10231" ht="13.5" customHeight="1" x14ac:dyDescent="0.15"/>
    <row r="10233" ht="13.5" customHeight="1" x14ac:dyDescent="0.15"/>
    <row r="10235" ht="13.5" customHeight="1" x14ac:dyDescent="0.15"/>
    <row r="10237" ht="13.5" customHeight="1" x14ac:dyDescent="0.15"/>
    <row r="10239" ht="13.5" customHeight="1" x14ac:dyDescent="0.15"/>
    <row r="10241" ht="13.5" customHeight="1" x14ac:dyDescent="0.15"/>
    <row r="10243" ht="13.5" customHeight="1" x14ac:dyDescent="0.15"/>
    <row r="10245" ht="13.5" customHeight="1" x14ac:dyDescent="0.15"/>
    <row r="10247" ht="13.5" customHeight="1" x14ac:dyDescent="0.15"/>
    <row r="10249" ht="13.5" customHeight="1" x14ac:dyDescent="0.15"/>
    <row r="10251" ht="13.5" customHeight="1" x14ac:dyDescent="0.15"/>
    <row r="10253" ht="13.5" customHeight="1" x14ac:dyDescent="0.15"/>
    <row r="10255" ht="13.5" customHeight="1" x14ac:dyDescent="0.15"/>
    <row r="10257" ht="13.5" customHeight="1" x14ac:dyDescent="0.15"/>
    <row r="10259" ht="13.5" customHeight="1" x14ac:dyDescent="0.15"/>
    <row r="10261" ht="13.5" customHeight="1" x14ac:dyDescent="0.15"/>
    <row r="10263" ht="13.5" customHeight="1" x14ac:dyDescent="0.15"/>
    <row r="10265" ht="13.5" customHeight="1" x14ac:dyDescent="0.15"/>
    <row r="10267" ht="13.5" customHeight="1" x14ac:dyDescent="0.15"/>
    <row r="10269" ht="13.5" customHeight="1" x14ac:dyDescent="0.15"/>
    <row r="10271" ht="13.5" customHeight="1" x14ac:dyDescent="0.15"/>
    <row r="10273" ht="13.5" customHeight="1" x14ac:dyDescent="0.15"/>
    <row r="10275" ht="13.5" customHeight="1" x14ac:dyDescent="0.15"/>
    <row r="10277" ht="13.5" customHeight="1" x14ac:dyDescent="0.15"/>
    <row r="10279" ht="13.5" customHeight="1" x14ac:dyDescent="0.15"/>
    <row r="10281" ht="13.5" customHeight="1" x14ac:dyDescent="0.15"/>
    <row r="10283" ht="13.5" customHeight="1" x14ac:dyDescent="0.15"/>
    <row r="10285" ht="13.5" customHeight="1" x14ac:dyDescent="0.15"/>
    <row r="10287" ht="13.5" customHeight="1" x14ac:dyDescent="0.15"/>
    <row r="10289" ht="13.5" customHeight="1" x14ac:dyDescent="0.15"/>
    <row r="10291" ht="13.5" customHeight="1" x14ac:dyDescent="0.15"/>
    <row r="10293" ht="13.5" customHeight="1" x14ac:dyDescent="0.15"/>
    <row r="10295" ht="13.5" customHeight="1" x14ac:dyDescent="0.15"/>
    <row r="10297" ht="13.5" customHeight="1" x14ac:dyDescent="0.15"/>
    <row r="10299" ht="13.5" customHeight="1" x14ac:dyDescent="0.15"/>
    <row r="10301" ht="13.5" customHeight="1" x14ac:dyDescent="0.15"/>
    <row r="10303" ht="13.5" customHeight="1" x14ac:dyDescent="0.15"/>
    <row r="10305" ht="13.5" customHeight="1" x14ac:dyDescent="0.15"/>
    <row r="10307" ht="13.5" customHeight="1" x14ac:dyDescent="0.15"/>
    <row r="10309" ht="13.5" customHeight="1" x14ac:dyDescent="0.15"/>
    <row r="10311" ht="13.5" customHeight="1" x14ac:dyDescent="0.15"/>
    <row r="10313" ht="13.5" customHeight="1" x14ac:dyDescent="0.15"/>
    <row r="10315" ht="13.5" customHeight="1" x14ac:dyDescent="0.15"/>
    <row r="10317" ht="13.5" customHeight="1" x14ac:dyDescent="0.15"/>
    <row r="10319" ht="13.5" customHeight="1" x14ac:dyDescent="0.15"/>
    <row r="10321" ht="13.5" customHeight="1" x14ac:dyDescent="0.15"/>
    <row r="10323" ht="13.5" customHeight="1" x14ac:dyDescent="0.15"/>
    <row r="10325" ht="13.5" customHeight="1" x14ac:dyDescent="0.15"/>
    <row r="10327" ht="13.5" customHeight="1" x14ac:dyDescent="0.15"/>
    <row r="10329" ht="13.5" customHeight="1" x14ac:dyDescent="0.15"/>
    <row r="10331" ht="13.5" customHeight="1" x14ac:dyDescent="0.15"/>
    <row r="10333" ht="13.5" customHeight="1" x14ac:dyDescent="0.15"/>
    <row r="10335" ht="13.5" customHeight="1" x14ac:dyDescent="0.15"/>
    <row r="10337" ht="13.5" customHeight="1" x14ac:dyDescent="0.15"/>
    <row r="10339" ht="13.5" customHeight="1" x14ac:dyDescent="0.15"/>
    <row r="10341" ht="13.5" customHeight="1" x14ac:dyDescent="0.15"/>
    <row r="10343" ht="13.5" customHeight="1" x14ac:dyDescent="0.15"/>
    <row r="10345" ht="13.5" customHeight="1" x14ac:dyDescent="0.15"/>
    <row r="10347" ht="13.5" customHeight="1" x14ac:dyDescent="0.15"/>
    <row r="10349" ht="13.5" customHeight="1" x14ac:dyDescent="0.15"/>
    <row r="10351" ht="13.5" customHeight="1" x14ac:dyDescent="0.15"/>
    <row r="10353" ht="13.5" customHeight="1" x14ac:dyDescent="0.15"/>
    <row r="10355" ht="13.5" customHeight="1" x14ac:dyDescent="0.15"/>
    <row r="10357" ht="13.5" customHeight="1" x14ac:dyDescent="0.15"/>
    <row r="10359" ht="13.5" customHeight="1" x14ac:dyDescent="0.15"/>
    <row r="10361" ht="13.5" customHeight="1" x14ac:dyDescent="0.15"/>
    <row r="10363" ht="13.5" customHeight="1" x14ac:dyDescent="0.15"/>
    <row r="10365" ht="13.5" customHeight="1" x14ac:dyDescent="0.15"/>
    <row r="10367" ht="13.5" customHeight="1" x14ac:dyDescent="0.15"/>
    <row r="10369" ht="13.5" customHeight="1" x14ac:dyDescent="0.15"/>
    <row r="10371" ht="13.5" customHeight="1" x14ac:dyDescent="0.15"/>
    <row r="10373" ht="13.5" customHeight="1" x14ac:dyDescent="0.15"/>
    <row r="10375" ht="13.5" customHeight="1" x14ac:dyDescent="0.15"/>
    <row r="10377" ht="13.5" customHeight="1" x14ac:dyDescent="0.15"/>
    <row r="10379" ht="13.5" customHeight="1" x14ac:dyDescent="0.15"/>
    <row r="10381" ht="13.5" customHeight="1" x14ac:dyDescent="0.15"/>
    <row r="10383" ht="13.5" customHeight="1" x14ac:dyDescent="0.15"/>
    <row r="10385" ht="13.5" customHeight="1" x14ac:dyDescent="0.15"/>
    <row r="10387" ht="13.5" customHeight="1" x14ac:dyDescent="0.15"/>
    <row r="10389" ht="13.5" customHeight="1" x14ac:dyDescent="0.15"/>
    <row r="10391" ht="13.5" customHeight="1" x14ac:dyDescent="0.15"/>
    <row r="10393" ht="13.5" customHeight="1" x14ac:dyDescent="0.15"/>
    <row r="10395" ht="13.5" customHeight="1" x14ac:dyDescent="0.15"/>
    <row r="10397" ht="13.5" customHeight="1" x14ac:dyDescent="0.15"/>
    <row r="10399" ht="13.5" customHeight="1" x14ac:dyDescent="0.15"/>
    <row r="10401" ht="13.5" customHeight="1" x14ac:dyDescent="0.15"/>
    <row r="10403" ht="13.5" customHeight="1" x14ac:dyDescent="0.15"/>
    <row r="10405" ht="13.5" customHeight="1" x14ac:dyDescent="0.15"/>
    <row r="10407" ht="13.5" customHeight="1" x14ac:dyDescent="0.15"/>
    <row r="10409" ht="13.5" customHeight="1" x14ac:dyDescent="0.15"/>
    <row r="10411" ht="13.5" customHeight="1" x14ac:dyDescent="0.15"/>
    <row r="10413" ht="13.5" customHeight="1" x14ac:dyDescent="0.15"/>
    <row r="10415" ht="13.5" customHeight="1" x14ac:dyDescent="0.15"/>
    <row r="10417" ht="13.5" customHeight="1" x14ac:dyDescent="0.15"/>
    <row r="10419" ht="13.5" customHeight="1" x14ac:dyDescent="0.15"/>
    <row r="10421" ht="13.5" customHeight="1" x14ac:dyDescent="0.15"/>
    <row r="10423" ht="13.5" customHeight="1" x14ac:dyDescent="0.15"/>
    <row r="10425" ht="13.5" customHeight="1" x14ac:dyDescent="0.15"/>
    <row r="10427" ht="13.5" customHeight="1" x14ac:dyDescent="0.15"/>
    <row r="10429" ht="13.5" customHeight="1" x14ac:dyDescent="0.15"/>
    <row r="10431" ht="13.5" customHeight="1" x14ac:dyDescent="0.15"/>
    <row r="10433" ht="13.5" customHeight="1" x14ac:dyDescent="0.15"/>
    <row r="10435" ht="13.5" customHeight="1" x14ac:dyDescent="0.15"/>
    <row r="10437" ht="13.5" customHeight="1" x14ac:dyDescent="0.15"/>
    <row r="10439" ht="13.5" customHeight="1" x14ac:dyDescent="0.15"/>
    <row r="10441" ht="13.5" customHeight="1" x14ac:dyDescent="0.15"/>
    <row r="10443" ht="13.5" customHeight="1" x14ac:dyDescent="0.15"/>
    <row r="10445" ht="13.5" customHeight="1" x14ac:dyDescent="0.15"/>
    <row r="10447" ht="13.5" customHeight="1" x14ac:dyDescent="0.15"/>
    <row r="10449" ht="13.5" customHeight="1" x14ac:dyDescent="0.15"/>
    <row r="10451" ht="13.5" customHeight="1" x14ac:dyDescent="0.15"/>
    <row r="10453" ht="13.5" customHeight="1" x14ac:dyDescent="0.15"/>
    <row r="10455" ht="13.5" customHeight="1" x14ac:dyDescent="0.15"/>
    <row r="10457" ht="13.5" customHeight="1" x14ac:dyDescent="0.15"/>
    <row r="10459" ht="13.5" customHeight="1" x14ac:dyDescent="0.15"/>
    <row r="10461" ht="13.5" customHeight="1" x14ac:dyDescent="0.15"/>
    <row r="10463" ht="13.5" customHeight="1" x14ac:dyDescent="0.15"/>
    <row r="10465" ht="13.5" customHeight="1" x14ac:dyDescent="0.15"/>
    <row r="10467" ht="13.5" customHeight="1" x14ac:dyDescent="0.15"/>
    <row r="10469" ht="13.5" customHeight="1" x14ac:dyDescent="0.15"/>
    <row r="10471" ht="13.5" customHeight="1" x14ac:dyDescent="0.15"/>
    <row r="10473" ht="13.5" customHeight="1" x14ac:dyDescent="0.15"/>
    <row r="10475" ht="13.5" customHeight="1" x14ac:dyDescent="0.15"/>
    <row r="10477" ht="13.5" customHeight="1" x14ac:dyDescent="0.15"/>
    <row r="10479" ht="13.5" customHeight="1" x14ac:dyDescent="0.15"/>
    <row r="10481" ht="13.5" customHeight="1" x14ac:dyDescent="0.15"/>
    <row r="10483" ht="13.5" customHeight="1" x14ac:dyDescent="0.15"/>
    <row r="10485" ht="13.5" customHeight="1" x14ac:dyDescent="0.15"/>
    <row r="10487" ht="13.5" customHeight="1" x14ac:dyDescent="0.15"/>
    <row r="10489" ht="13.5" customHeight="1" x14ac:dyDescent="0.15"/>
    <row r="10491" ht="13.5" customHeight="1" x14ac:dyDescent="0.15"/>
    <row r="10493" ht="13.5" customHeight="1" x14ac:dyDescent="0.15"/>
    <row r="10495" ht="13.5" customHeight="1" x14ac:dyDescent="0.15"/>
    <row r="10497" ht="13.5" customHeight="1" x14ac:dyDescent="0.15"/>
    <row r="10499" ht="13.5" customHeight="1" x14ac:dyDescent="0.15"/>
    <row r="10501" ht="13.5" customHeight="1" x14ac:dyDescent="0.15"/>
    <row r="10503" ht="13.5" customHeight="1" x14ac:dyDescent="0.15"/>
    <row r="10505" ht="13.5" customHeight="1" x14ac:dyDescent="0.15"/>
    <row r="10507" ht="13.5" customHeight="1" x14ac:dyDescent="0.15"/>
    <row r="10509" ht="13.5" customHeight="1" x14ac:dyDescent="0.15"/>
    <row r="10511" ht="13.5" customHeight="1" x14ac:dyDescent="0.15"/>
    <row r="10513" ht="13.5" customHeight="1" x14ac:dyDescent="0.15"/>
    <row r="10515" ht="13.5" customHeight="1" x14ac:dyDescent="0.15"/>
    <row r="10517" ht="13.5" customHeight="1" x14ac:dyDescent="0.15"/>
    <row r="10519" ht="13.5" customHeight="1" x14ac:dyDescent="0.15"/>
    <row r="10521" ht="13.5" customHeight="1" x14ac:dyDescent="0.15"/>
    <row r="10523" ht="13.5" customHeight="1" x14ac:dyDescent="0.15"/>
    <row r="10525" ht="13.5" customHeight="1" x14ac:dyDescent="0.15"/>
    <row r="10527" ht="13.5" customHeight="1" x14ac:dyDescent="0.15"/>
    <row r="10529" ht="13.5" customHeight="1" x14ac:dyDescent="0.15"/>
    <row r="10531" ht="13.5" customHeight="1" x14ac:dyDescent="0.15"/>
    <row r="10533" ht="13.5" customHeight="1" x14ac:dyDescent="0.15"/>
    <row r="10535" ht="13.5" customHeight="1" x14ac:dyDescent="0.15"/>
    <row r="10537" ht="13.5" customHeight="1" x14ac:dyDescent="0.15"/>
    <row r="10539" ht="13.5" customHeight="1" x14ac:dyDescent="0.15"/>
    <row r="10541" ht="13.5" customHeight="1" x14ac:dyDescent="0.15"/>
    <row r="10543" ht="13.5" customHeight="1" x14ac:dyDescent="0.15"/>
    <row r="10545" ht="13.5" customHeight="1" x14ac:dyDescent="0.15"/>
    <row r="10547" ht="13.5" customHeight="1" x14ac:dyDescent="0.15"/>
    <row r="10549" ht="13.5" customHeight="1" x14ac:dyDescent="0.15"/>
    <row r="10551" ht="13.5" customHeight="1" x14ac:dyDescent="0.15"/>
    <row r="10553" ht="13.5" customHeight="1" x14ac:dyDescent="0.15"/>
    <row r="10555" ht="13.5" customHeight="1" x14ac:dyDescent="0.15"/>
    <row r="10557" ht="13.5" customHeight="1" x14ac:dyDescent="0.15"/>
    <row r="10559" ht="13.5" customHeight="1" x14ac:dyDescent="0.15"/>
    <row r="10561" ht="13.5" customHeight="1" x14ac:dyDescent="0.15"/>
    <row r="10563" ht="13.5" customHeight="1" x14ac:dyDescent="0.15"/>
    <row r="10565" ht="13.5" customHeight="1" x14ac:dyDescent="0.15"/>
    <row r="10567" ht="13.5" customHeight="1" x14ac:dyDescent="0.15"/>
    <row r="10569" ht="13.5" customHeight="1" x14ac:dyDescent="0.15"/>
    <row r="10571" ht="13.5" customHeight="1" x14ac:dyDescent="0.15"/>
    <row r="10573" ht="13.5" customHeight="1" x14ac:dyDescent="0.15"/>
    <row r="10575" ht="13.5" customHeight="1" x14ac:dyDescent="0.15"/>
    <row r="10577" ht="13.5" customHeight="1" x14ac:dyDescent="0.15"/>
    <row r="10579" ht="13.5" customHeight="1" x14ac:dyDescent="0.15"/>
    <row r="10581" ht="13.5" customHeight="1" x14ac:dyDescent="0.15"/>
    <row r="10583" ht="13.5" customHeight="1" x14ac:dyDescent="0.15"/>
    <row r="10585" ht="13.5" customHeight="1" x14ac:dyDescent="0.15"/>
    <row r="10587" ht="13.5" customHeight="1" x14ac:dyDescent="0.15"/>
    <row r="10589" ht="13.5" customHeight="1" x14ac:dyDescent="0.15"/>
    <row r="10591" ht="13.5" customHeight="1" x14ac:dyDescent="0.15"/>
    <row r="10593" ht="13.5" customHeight="1" x14ac:dyDescent="0.15"/>
    <row r="10595" ht="13.5" customHeight="1" x14ac:dyDescent="0.15"/>
    <row r="10597" ht="13.5" customHeight="1" x14ac:dyDescent="0.15"/>
    <row r="10599" ht="13.5" customHeight="1" x14ac:dyDescent="0.15"/>
    <row r="10601" ht="13.5" customHeight="1" x14ac:dyDescent="0.15"/>
    <row r="10603" ht="13.5" customHeight="1" x14ac:dyDescent="0.15"/>
    <row r="10605" ht="13.5" customHeight="1" x14ac:dyDescent="0.15"/>
    <row r="10607" ht="13.5" customHeight="1" x14ac:dyDescent="0.15"/>
    <row r="10609" ht="13.5" customHeight="1" x14ac:dyDescent="0.15"/>
    <row r="10611" ht="13.5" customHeight="1" x14ac:dyDescent="0.15"/>
    <row r="10613" ht="13.5" customHeight="1" x14ac:dyDescent="0.15"/>
    <row r="10615" ht="13.5" customHeight="1" x14ac:dyDescent="0.15"/>
    <row r="10617" ht="13.5" customHeight="1" x14ac:dyDescent="0.15"/>
    <row r="10619" ht="13.5" customHeight="1" x14ac:dyDescent="0.15"/>
    <row r="10621" ht="13.5" customHeight="1" x14ac:dyDescent="0.15"/>
    <row r="10623" ht="13.5" customHeight="1" x14ac:dyDescent="0.15"/>
    <row r="10625" ht="13.5" customHeight="1" x14ac:dyDescent="0.15"/>
    <row r="10627" ht="13.5" customHeight="1" x14ac:dyDescent="0.15"/>
    <row r="10629" ht="13.5" customHeight="1" x14ac:dyDescent="0.15"/>
    <row r="10631" ht="13.5" customHeight="1" x14ac:dyDescent="0.15"/>
    <row r="10633" ht="13.5" customHeight="1" x14ac:dyDescent="0.15"/>
    <row r="10635" ht="13.5" customHeight="1" x14ac:dyDescent="0.15"/>
    <row r="10637" ht="13.5" customHeight="1" x14ac:dyDescent="0.15"/>
    <row r="10639" ht="13.5" customHeight="1" x14ac:dyDescent="0.15"/>
    <row r="10641" ht="13.5" customHeight="1" x14ac:dyDescent="0.15"/>
    <row r="10643" ht="13.5" customHeight="1" x14ac:dyDescent="0.15"/>
    <row r="10645" ht="13.5" customHeight="1" x14ac:dyDescent="0.15"/>
    <row r="10647" ht="13.5" customHeight="1" x14ac:dyDescent="0.15"/>
    <row r="10649" ht="13.5" customHeight="1" x14ac:dyDescent="0.15"/>
    <row r="10651" ht="13.5" customHeight="1" x14ac:dyDescent="0.15"/>
    <row r="10653" ht="13.5" customHeight="1" x14ac:dyDescent="0.15"/>
    <row r="10655" ht="13.5" customHeight="1" x14ac:dyDescent="0.15"/>
    <row r="10657" ht="13.5" customHeight="1" x14ac:dyDescent="0.15"/>
    <row r="10659" ht="13.5" customHeight="1" x14ac:dyDescent="0.15"/>
    <row r="10661" ht="13.5" customHeight="1" x14ac:dyDescent="0.15"/>
    <row r="10663" ht="13.5" customHeight="1" x14ac:dyDescent="0.15"/>
    <row r="10665" ht="13.5" customHeight="1" x14ac:dyDescent="0.15"/>
    <row r="10667" ht="13.5" customHeight="1" x14ac:dyDescent="0.15"/>
    <row r="10669" ht="13.5" customHeight="1" x14ac:dyDescent="0.15"/>
    <row r="10671" ht="13.5" customHeight="1" x14ac:dyDescent="0.15"/>
    <row r="10673" ht="13.5" customHeight="1" x14ac:dyDescent="0.15"/>
    <row r="10675" ht="13.5" customHeight="1" x14ac:dyDescent="0.15"/>
    <row r="10677" ht="13.5" customHeight="1" x14ac:dyDescent="0.15"/>
    <row r="10679" ht="13.5" customHeight="1" x14ac:dyDescent="0.15"/>
    <row r="10681" ht="13.5" customHeight="1" x14ac:dyDescent="0.15"/>
    <row r="10683" ht="13.5" customHeight="1" x14ac:dyDescent="0.15"/>
    <row r="10685" ht="13.5" customHeight="1" x14ac:dyDescent="0.15"/>
    <row r="10687" ht="13.5" customHeight="1" x14ac:dyDescent="0.15"/>
    <row r="10689" ht="13.5" customHeight="1" x14ac:dyDescent="0.15"/>
    <row r="10691" ht="13.5" customHeight="1" x14ac:dyDescent="0.15"/>
    <row r="10693" ht="13.5" customHeight="1" x14ac:dyDescent="0.15"/>
    <row r="10695" ht="13.5" customHeight="1" x14ac:dyDescent="0.15"/>
    <row r="10697" ht="13.5" customHeight="1" x14ac:dyDescent="0.15"/>
    <row r="10699" ht="13.5" customHeight="1" x14ac:dyDescent="0.15"/>
    <row r="10701" ht="13.5" customHeight="1" x14ac:dyDescent="0.15"/>
    <row r="10703" ht="13.5" customHeight="1" x14ac:dyDescent="0.15"/>
    <row r="10705" ht="13.5" customHeight="1" x14ac:dyDescent="0.15"/>
    <row r="10707" ht="13.5" customHeight="1" x14ac:dyDescent="0.15"/>
    <row r="10709" ht="13.5" customHeight="1" x14ac:dyDescent="0.15"/>
    <row r="10711" ht="13.5" customHeight="1" x14ac:dyDescent="0.15"/>
    <row r="10713" ht="13.5" customHeight="1" x14ac:dyDescent="0.15"/>
    <row r="10715" ht="13.5" customHeight="1" x14ac:dyDescent="0.15"/>
    <row r="10717" ht="13.5" customHeight="1" x14ac:dyDescent="0.15"/>
    <row r="10719" ht="13.5" customHeight="1" x14ac:dyDescent="0.15"/>
    <row r="10721" ht="13.5" customHeight="1" x14ac:dyDescent="0.15"/>
    <row r="10723" ht="13.5" customHeight="1" x14ac:dyDescent="0.15"/>
    <row r="10725" ht="13.5" customHeight="1" x14ac:dyDescent="0.15"/>
    <row r="10727" ht="13.5" customHeight="1" x14ac:dyDescent="0.15"/>
    <row r="10729" ht="13.5" customHeight="1" x14ac:dyDescent="0.15"/>
    <row r="10731" ht="13.5" customHeight="1" x14ac:dyDescent="0.15"/>
    <row r="10733" ht="13.5" customHeight="1" x14ac:dyDescent="0.15"/>
    <row r="10735" ht="13.5" customHeight="1" x14ac:dyDescent="0.15"/>
    <row r="10737" ht="13.5" customHeight="1" x14ac:dyDescent="0.15"/>
    <row r="10739" ht="13.5" customHeight="1" x14ac:dyDescent="0.15"/>
    <row r="10741" ht="13.5" customHeight="1" x14ac:dyDescent="0.15"/>
    <row r="10743" ht="13.5" customHeight="1" x14ac:dyDescent="0.15"/>
    <row r="10745" ht="13.5" customHeight="1" x14ac:dyDescent="0.15"/>
    <row r="10747" ht="13.5" customHeight="1" x14ac:dyDescent="0.15"/>
    <row r="10749" ht="13.5" customHeight="1" x14ac:dyDescent="0.15"/>
    <row r="10751" ht="13.5" customHeight="1" x14ac:dyDescent="0.15"/>
    <row r="10753" ht="13.5" customHeight="1" x14ac:dyDescent="0.15"/>
    <row r="10755" ht="13.5" customHeight="1" x14ac:dyDescent="0.15"/>
    <row r="10757" ht="13.5" customHeight="1" x14ac:dyDescent="0.15"/>
    <row r="10759" ht="13.5" customHeight="1" x14ac:dyDescent="0.15"/>
    <row r="10761" ht="13.5" customHeight="1" x14ac:dyDescent="0.15"/>
    <row r="10763" ht="13.5" customHeight="1" x14ac:dyDescent="0.15"/>
    <row r="10765" ht="13.5" customHeight="1" x14ac:dyDescent="0.15"/>
    <row r="10767" ht="13.5" customHeight="1" x14ac:dyDescent="0.15"/>
    <row r="10769" ht="13.5" customHeight="1" x14ac:dyDescent="0.15"/>
    <row r="10771" ht="13.5" customHeight="1" x14ac:dyDescent="0.15"/>
    <row r="10773" ht="13.5" customHeight="1" x14ac:dyDescent="0.15"/>
    <row r="10775" ht="13.5" customHeight="1" x14ac:dyDescent="0.15"/>
    <row r="10777" ht="13.5" customHeight="1" x14ac:dyDescent="0.15"/>
    <row r="10779" ht="13.5" customHeight="1" x14ac:dyDescent="0.15"/>
    <row r="10781" ht="13.5" customHeight="1" x14ac:dyDescent="0.15"/>
    <row r="10783" ht="13.5" customHeight="1" x14ac:dyDescent="0.15"/>
    <row r="10785" ht="13.5" customHeight="1" x14ac:dyDescent="0.15"/>
    <row r="10787" ht="13.5" customHeight="1" x14ac:dyDescent="0.15"/>
    <row r="10789" ht="13.5" customHeight="1" x14ac:dyDescent="0.15"/>
    <row r="10791" ht="13.5" customHeight="1" x14ac:dyDescent="0.15"/>
    <row r="10793" ht="13.5" customHeight="1" x14ac:dyDescent="0.15"/>
    <row r="10795" ht="13.5" customHeight="1" x14ac:dyDescent="0.15"/>
    <row r="10797" ht="13.5" customHeight="1" x14ac:dyDescent="0.15"/>
    <row r="10799" ht="13.5" customHeight="1" x14ac:dyDescent="0.15"/>
    <row r="10801" ht="13.5" customHeight="1" x14ac:dyDescent="0.15"/>
    <row r="10803" ht="13.5" customHeight="1" x14ac:dyDescent="0.15"/>
    <row r="10805" ht="13.5" customHeight="1" x14ac:dyDescent="0.15"/>
    <row r="10807" ht="13.5" customHeight="1" x14ac:dyDescent="0.15"/>
    <row r="10809" ht="13.5" customHeight="1" x14ac:dyDescent="0.15"/>
    <row r="10811" ht="13.5" customHeight="1" x14ac:dyDescent="0.15"/>
    <row r="10813" ht="13.5" customHeight="1" x14ac:dyDescent="0.15"/>
    <row r="10815" ht="13.5" customHeight="1" x14ac:dyDescent="0.15"/>
    <row r="10817" ht="13.5" customHeight="1" x14ac:dyDescent="0.15"/>
    <row r="10819" ht="13.5" customHeight="1" x14ac:dyDescent="0.15"/>
    <row r="10821" ht="13.5" customHeight="1" x14ac:dyDescent="0.15"/>
    <row r="10823" ht="13.5" customHeight="1" x14ac:dyDescent="0.15"/>
    <row r="10825" ht="13.5" customHeight="1" x14ac:dyDescent="0.15"/>
    <row r="10827" ht="13.5" customHeight="1" x14ac:dyDescent="0.15"/>
    <row r="10829" ht="13.5" customHeight="1" x14ac:dyDescent="0.15"/>
    <row r="10831" ht="13.5" customHeight="1" x14ac:dyDescent="0.15"/>
    <row r="10833" ht="13.5" customHeight="1" x14ac:dyDescent="0.15"/>
    <row r="10835" ht="13.5" customHeight="1" x14ac:dyDescent="0.15"/>
    <row r="10837" ht="13.5" customHeight="1" x14ac:dyDescent="0.15"/>
    <row r="10839" ht="13.5" customHeight="1" x14ac:dyDescent="0.15"/>
    <row r="10841" ht="13.5" customHeight="1" x14ac:dyDescent="0.15"/>
    <row r="10843" ht="13.5" customHeight="1" x14ac:dyDescent="0.15"/>
    <row r="10845" ht="13.5" customHeight="1" x14ac:dyDescent="0.15"/>
    <row r="10847" ht="13.5" customHeight="1" x14ac:dyDescent="0.15"/>
    <row r="10849" ht="13.5" customHeight="1" x14ac:dyDescent="0.15"/>
    <row r="10851" ht="13.5" customHeight="1" x14ac:dyDescent="0.15"/>
    <row r="10853" ht="13.5" customHeight="1" x14ac:dyDescent="0.15"/>
    <row r="10855" ht="13.5" customHeight="1" x14ac:dyDescent="0.15"/>
    <row r="10857" ht="13.5" customHeight="1" x14ac:dyDescent="0.15"/>
    <row r="10859" ht="13.5" customHeight="1" x14ac:dyDescent="0.15"/>
    <row r="10861" ht="13.5" customHeight="1" x14ac:dyDescent="0.15"/>
    <row r="10863" ht="13.5" customHeight="1" x14ac:dyDescent="0.15"/>
    <row r="10865" ht="13.5" customHeight="1" x14ac:dyDescent="0.15"/>
    <row r="10867" ht="13.5" customHeight="1" x14ac:dyDescent="0.15"/>
    <row r="10869" ht="13.5" customHeight="1" x14ac:dyDescent="0.15"/>
    <row r="10871" ht="13.5" customHeight="1" x14ac:dyDescent="0.15"/>
    <row r="10873" ht="13.5" customHeight="1" x14ac:dyDescent="0.15"/>
    <row r="10875" ht="13.5" customHeight="1" x14ac:dyDescent="0.15"/>
    <row r="10877" ht="13.5" customHeight="1" x14ac:dyDescent="0.15"/>
    <row r="10879" ht="13.5" customHeight="1" x14ac:dyDescent="0.15"/>
    <row r="10881" ht="13.5" customHeight="1" x14ac:dyDescent="0.15"/>
    <row r="10883" ht="13.5" customHeight="1" x14ac:dyDescent="0.15"/>
    <row r="10885" ht="13.5" customHeight="1" x14ac:dyDescent="0.15"/>
    <row r="10887" ht="13.5" customHeight="1" x14ac:dyDescent="0.15"/>
    <row r="10889" ht="13.5" customHeight="1" x14ac:dyDescent="0.15"/>
    <row r="10891" ht="13.5" customHeight="1" x14ac:dyDescent="0.15"/>
    <row r="10893" ht="13.5" customHeight="1" x14ac:dyDescent="0.15"/>
    <row r="10895" ht="13.5" customHeight="1" x14ac:dyDescent="0.15"/>
    <row r="10897" ht="13.5" customHeight="1" x14ac:dyDescent="0.15"/>
    <row r="10899" ht="13.5" customHeight="1" x14ac:dyDescent="0.15"/>
    <row r="10901" ht="13.5" customHeight="1" x14ac:dyDescent="0.15"/>
    <row r="10903" ht="13.5" customHeight="1" x14ac:dyDescent="0.15"/>
    <row r="10905" ht="13.5" customHeight="1" x14ac:dyDescent="0.15"/>
    <row r="10907" ht="13.5" customHeight="1" x14ac:dyDescent="0.15"/>
    <row r="10909" ht="13.5" customHeight="1" x14ac:dyDescent="0.15"/>
    <row r="10911" ht="13.5" customHeight="1" x14ac:dyDescent="0.15"/>
    <row r="10913" ht="13.5" customHeight="1" x14ac:dyDescent="0.15"/>
    <row r="10915" ht="13.5" customHeight="1" x14ac:dyDescent="0.15"/>
    <row r="10917" ht="13.5" customHeight="1" x14ac:dyDescent="0.15"/>
    <row r="10919" ht="13.5" customHeight="1" x14ac:dyDescent="0.15"/>
    <row r="10921" ht="13.5" customHeight="1" x14ac:dyDescent="0.15"/>
    <row r="10923" ht="13.5" customHeight="1" x14ac:dyDescent="0.15"/>
    <row r="10925" ht="13.5" customHeight="1" x14ac:dyDescent="0.15"/>
    <row r="10927" ht="13.5" customHeight="1" x14ac:dyDescent="0.15"/>
    <row r="10929" ht="13.5" customHeight="1" x14ac:dyDescent="0.15"/>
    <row r="10931" ht="13.5" customHeight="1" x14ac:dyDescent="0.15"/>
    <row r="10933" ht="13.5" customHeight="1" x14ac:dyDescent="0.15"/>
    <row r="10935" ht="13.5" customHeight="1" x14ac:dyDescent="0.15"/>
    <row r="10937" ht="13.5" customHeight="1" x14ac:dyDescent="0.15"/>
    <row r="10939" ht="13.5" customHeight="1" x14ac:dyDescent="0.15"/>
    <row r="10941" ht="13.5" customHeight="1" x14ac:dyDescent="0.15"/>
    <row r="10943" ht="13.5" customHeight="1" x14ac:dyDescent="0.15"/>
    <row r="10945" ht="13.5" customHeight="1" x14ac:dyDescent="0.15"/>
    <row r="10947" ht="13.5" customHeight="1" x14ac:dyDescent="0.15"/>
    <row r="10949" ht="13.5" customHeight="1" x14ac:dyDescent="0.15"/>
    <row r="10951" ht="13.5" customHeight="1" x14ac:dyDescent="0.15"/>
    <row r="10953" ht="13.5" customHeight="1" x14ac:dyDescent="0.15"/>
    <row r="10955" ht="13.5" customHeight="1" x14ac:dyDescent="0.15"/>
    <row r="10957" ht="13.5" customHeight="1" x14ac:dyDescent="0.15"/>
    <row r="10959" ht="13.5" customHeight="1" x14ac:dyDescent="0.15"/>
    <row r="10961" ht="13.5" customHeight="1" x14ac:dyDescent="0.15"/>
    <row r="10963" ht="13.5" customHeight="1" x14ac:dyDescent="0.15"/>
    <row r="10965" ht="13.5" customHeight="1" x14ac:dyDescent="0.15"/>
    <row r="10967" ht="13.5" customHeight="1" x14ac:dyDescent="0.15"/>
    <row r="10969" ht="13.5" customHeight="1" x14ac:dyDescent="0.15"/>
    <row r="10971" ht="13.5" customHeight="1" x14ac:dyDescent="0.15"/>
    <row r="10973" ht="13.5" customHeight="1" x14ac:dyDescent="0.15"/>
    <row r="10975" ht="13.5" customHeight="1" x14ac:dyDescent="0.15"/>
    <row r="10977" ht="13.5" customHeight="1" x14ac:dyDescent="0.15"/>
    <row r="10979" ht="13.5" customHeight="1" x14ac:dyDescent="0.15"/>
    <row r="10981" ht="13.5" customHeight="1" x14ac:dyDescent="0.15"/>
    <row r="10983" ht="13.5" customHeight="1" x14ac:dyDescent="0.15"/>
    <row r="10985" ht="13.5" customHeight="1" x14ac:dyDescent="0.15"/>
    <row r="10987" ht="13.5" customHeight="1" x14ac:dyDescent="0.15"/>
    <row r="10989" ht="13.5" customHeight="1" x14ac:dyDescent="0.15"/>
    <row r="10991" ht="13.5" customHeight="1" x14ac:dyDescent="0.15"/>
    <row r="10993" ht="13.5" customHeight="1" x14ac:dyDescent="0.15"/>
    <row r="10995" ht="13.5" customHeight="1" x14ac:dyDescent="0.15"/>
    <row r="10997" ht="13.5" customHeight="1" x14ac:dyDescent="0.15"/>
    <row r="10999" ht="13.5" customHeight="1" x14ac:dyDescent="0.15"/>
    <row r="11001" ht="13.5" customHeight="1" x14ac:dyDescent="0.15"/>
    <row r="11003" ht="13.5" customHeight="1" x14ac:dyDescent="0.15"/>
    <row r="11005" ht="13.5" customHeight="1" x14ac:dyDescent="0.15"/>
    <row r="11007" ht="13.5" customHeight="1" x14ac:dyDescent="0.15"/>
    <row r="11009" ht="13.5" customHeight="1" x14ac:dyDescent="0.15"/>
    <row r="11011" ht="13.5" customHeight="1" x14ac:dyDescent="0.15"/>
    <row r="11013" ht="13.5" customHeight="1" x14ac:dyDescent="0.15"/>
    <row r="11015" ht="13.5" customHeight="1" x14ac:dyDescent="0.15"/>
    <row r="11017" ht="13.5" customHeight="1" x14ac:dyDescent="0.15"/>
    <row r="11019" ht="13.5" customHeight="1" x14ac:dyDescent="0.15"/>
    <row r="11021" ht="13.5" customHeight="1" x14ac:dyDescent="0.15"/>
    <row r="11023" ht="13.5" customHeight="1" x14ac:dyDescent="0.15"/>
    <row r="11025" ht="13.5" customHeight="1" x14ac:dyDescent="0.15"/>
    <row r="11027" ht="13.5" customHeight="1" x14ac:dyDescent="0.15"/>
    <row r="11029" ht="13.5" customHeight="1" x14ac:dyDescent="0.15"/>
    <row r="11031" ht="13.5" customHeight="1" x14ac:dyDescent="0.15"/>
    <row r="11033" ht="13.5" customHeight="1" x14ac:dyDescent="0.15"/>
    <row r="11035" ht="13.5" customHeight="1" x14ac:dyDescent="0.15"/>
    <row r="11037" ht="13.5" customHeight="1" x14ac:dyDescent="0.15"/>
    <row r="11039" ht="13.5" customHeight="1" x14ac:dyDescent="0.15"/>
    <row r="11041" ht="13.5" customHeight="1" x14ac:dyDescent="0.15"/>
    <row r="11043" ht="13.5" customHeight="1" x14ac:dyDescent="0.15"/>
    <row r="11045" ht="13.5" customHeight="1" x14ac:dyDescent="0.15"/>
    <row r="11047" ht="13.5" customHeight="1" x14ac:dyDescent="0.15"/>
    <row r="11049" ht="13.5" customHeight="1" x14ac:dyDescent="0.15"/>
    <row r="11051" ht="13.5" customHeight="1" x14ac:dyDescent="0.15"/>
    <row r="11053" ht="13.5" customHeight="1" x14ac:dyDescent="0.15"/>
    <row r="11055" ht="13.5" customHeight="1" x14ac:dyDescent="0.15"/>
    <row r="11057" ht="13.5" customHeight="1" x14ac:dyDescent="0.15"/>
    <row r="11059" ht="13.5" customHeight="1" x14ac:dyDescent="0.15"/>
    <row r="11061" ht="13.5" customHeight="1" x14ac:dyDescent="0.15"/>
    <row r="11063" ht="13.5" customHeight="1" x14ac:dyDescent="0.15"/>
    <row r="11065" ht="13.5" customHeight="1" x14ac:dyDescent="0.15"/>
    <row r="11067" ht="13.5" customHeight="1" x14ac:dyDescent="0.15"/>
    <row r="11069" ht="13.5" customHeight="1" x14ac:dyDescent="0.15"/>
    <row r="11071" ht="13.5" customHeight="1" x14ac:dyDescent="0.15"/>
    <row r="11073" ht="13.5" customHeight="1" x14ac:dyDescent="0.15"/>
    <row r="11075" ht="13.5" customHeight="1" x14ac:dyDescent="0.15"/>
    <row r="11077" ht="13.5" customHeight="1" x14ac:dyDescent="0.15"/>
    <row r="11079" ht="13.5" customHeight="1" x14ac:dyDescent="0.15"/>
    <row r="11081" ht="13.5" customHeight="1" x14ac:dyDescent="0.15"/>
    <row r="11083" ht="13.5" customHeight="1" x14ac:dyDescent="0.15"/>
    <row r="11085" ht="13.5" customHeight="1" x14ac:dyDescent="0.15"/>
    <row r="11087" ht="13.5" customHeight="1" x14ac:dyDescent="0.15"/>
    <row r="11089" ht="13.5" customHeight="1" x14ac:dyDescent="0.15"/>
    <row r="11091" ht="13.5" customHeight="1" x14ac:dyDescent="0.15"/>
    <row r="11093" ht="13.5" customHeight="1" x14ac:dyDescent="0.15"/>
    <row r="11095" ht="13.5" customHeight="1" x14ac:dyDescent="0.15"/>
    <row r="11097" ht="13.5" customHeight="1" x14ac:dyDescent="0.15"/>
    <row r="11099" ht="13.5" customHeight="1" x14ac:dyDescent="0.15"/>
    <row r="11101" ht="13.5" customHeight="1" x14ac:dyDescent="0.15"/>
    <row r="11103" ht="13.5" customHeight="1" x14ac:dyDescent="0.15"/>
    <row r="11105" ht="13.5" customHeight="1" x14ac:dyDescent="0.15"/>
    <row r="11107" ht="13.5" customHeight="1" x14ac:dyDescent="0.15"/>
    <row r="11109" ht="13.5" customHeight="1" x14ac:dyDescent="0.15"/>
    <row r="11111" ht="13.5" customHeight="1" x14ac:dyDescent="0.15"/>
    <row r="11113" ht="13.5" customHeight="1" x14ac:dyDescent="0.15"/>
    <row r="11115" ht="13.5" customHeight="1" x14ac:dyDescent="0.15"/>
    <row r="11117" ht="13.5" customHeight="1" x14ac:dyDescent="0.15"/>
    <row r="11119" ht="13.5" customHeight="1" x14ac:dyDescent="0.15"/>
    <row r="11121" ht="13.5" customHeight="1" x14ac:dyDescent="0.15"/>
    <row r="11123" ht="13.5" customHeight="1" x14ac:dyDescent="0.15"/>
    <row r="11125" ht="13.5" customHeight="1" x14ac:dyDescent="0.15"/>
    <row r="11127" ht="13.5" customHeight="1" x14ac:dyDescent="0.15"/>
    <row r="11129" ht="13.5" customHeight="1" x14ac:dyDescent="0.15"/>
    <row r="11131" ht="13.5" customHeight="1" x14ac:dyDescent="0.15"/>
    <row r="11133" ht="13.5" customHeight="1" x14ac:dyDescent="0.15"/>
    <row r="11135" ht="13.5" customHeight="1" x14ac:dyDescent="0.15"/>
    <row r="11137" ht="13.5" customHeight="1" x14ac:dyDescent="0.15"/>
    <row r="11139" ht="13.5" customHeight="1" x14ac:dyDescent="0.15"/>
    <row r="11141" ht="13.5" customHeight="1" x14ac:dyDescent="0.15"/>
    <row r="11143" ht="13.5" customHeight="1" x14ac:dyDescent="0.15"/>
    <row r="11145" ht="13.5" customHeight="1" x14ac:dyDescent="0.15"/>
    <row r="11147" ht="13.5" customHeight="1" x14ac:dyDescent="0.15"/>
    <row r="11149" ht="13.5" customHeight="1" x14ac:dyDescent="0.15"/>
    <row r="11151" ht="13.5" customHeight="1" x14ac:dyDescent="0.15"/>
    <row r="11153" ht="13.5" customHeight="1" x14ac:dyDescent="0.15"/>
    <row r="11155" ht="13.5" customHeight="1" x14ac:dyDescent="0.15"/>
    <row r="11157" ht="13.5" customHeight="1" x14ac:dyDescent="0.15"/>
    <row r="11159" ht="13.5" customHeight="1" x14ac:dyDescent="0.15"/>
    <row r="11161" ht="13.5" customHeight="1" x14ac:dyDescent="0.15"/>
    <row r="11163" ht="13.5" customHeight="1" x14ac:dyDescent="0.15"/>
    <row r="11165" ht="13.5" customHeight="1" x14ac:dyDescent="0.15"/>
    <row r="11167" ht="13.5" customHeight="1" x14ac:dyDescent="0.15"/>
    <row r="11169" ht="13.5" customHeight="1" x14ac:dyDescent="0.15"/>
    <row r="11171" ht="13.5" customHeight="1" x14ac:dyDescent="0.15"/>
    <row r="11173" ht="13.5" customHeight="1" x14ac:dyDescent="0.15"/>
    <row r="11175" ht="13.5" customHeight="1" x14ac:dyDescent="0.15"/>
    <row r="11177" ht="13.5" customHeight="1" x14ac:dyDescent="0.15"/>
    <row r="11179" ht="13.5" customHeight="1" x14ac:dyDescent="0.15"/>
    <row r="11181" ht="13.5" customHeight="1" x14ac:dyDescent="0.15"/>
    <row r="11183" ht="13.5" customHeight="1" x14ac:dyDescent="0.15"/>
    <row r="11185" ht="13.5" customHeight="1" x14ac:dyDescent="0.15"/>
    <row r="11187" ht="13.5" customHeight="1" x14ac:dyDescent="0.15"/>
    <row r="11189" ht="13.5" customHeight="1" x14ac:dyDescent="0.15"/>
    <row r="11191" ht="13.5" customHeight="1" x14ac:dyDescent="0.15"/>
    <row r="11193" ht="13.5" customHeight="1" x14ac:dyDescent="0.15"/>
    <row r="11195" ht="13.5" customHeight="1" x14ac:dyDescent="0.15"/>
    <row r="11197" ht="13.5" customHeight="1" x14ac:dyDescent="0.15"/>
    <row r="11199" ht="13.5" customHeight="1" x14ac:dyDescent="0.15"/>
    <row r="11201" ht="13.5" customHeight="1" x14ac:dyDescent="0.15"/>
    <row r="11203" ht="13.5" customHeight="1" x14ac:dyDescent="0.15"/>
    <row r="11205" ht="13.5" customHeight="1" x14ac:dyDescent="0.15"/>
    <row r="11207" ht="13.5" customHeight="1" x14ac:dyDescent="0.15"/>
    <row r="11209" ht="13.5" customHeight="1" x14ac:dyDescent="0.15"/>
    <row r="11211" ht="13.5" customHeight="1" x14ac:dyDescent="0.15"/>
    <row r="11213" ht="13.5" customHeight="1" x14ac:dyDescent="0.15"/>
    <row r="11215" ht="13.5" customHeight="1" x14ac:dyDescent="0.15"/>
    <row r="11217" ht="13.5" customHeight="1" x14ac:dyDescent="0.15"/>
    <row r="11219" ht="13.5" customHeight="1" x14ac:dyDescent="0.15"/>
    <row r="11221" ht="13.5" customHeight="1" x14ac:dyDescent="0.15"/>
    <row r="11223" ht="13.5" customHeight="1" x14ac:dyDescent="0.15"/>
    <row r="11225" ht="13.5" customHeight="1" x14ac:dyDescent="0.15"/>
    <row r="11227" ht="13.5" customHeight="1" x14ac:dyDescent="0.15"/>
    <row r="11229" ht="13.5" customHeight="1" x14ac:dyDescent="0.15"/>
    <row r="11231" ht="13.5" customHeight="1" x14ac:dyDescent="0.15"/>
    <row r="11233" ht="13.5" customHeight="1" x14ac:dyDescent="0.15"/>
    <row r="11235" ht="13.5" customHeight="1" x14ac:dyDescent="0.15"/>
    <row r="11237" ht="13.5" customHeight="1" x14ac:dyDescent="0.15"/>
    <row r="11239" ht="13.5" customHeight="1" x14ac:dyDescent="0.15"/>
    <row r="11241" ht="13.5" customHeight="1" x14ac:dyDescent="0.15"/>
    <row r="11243" ht="13.5" customHeight="1" x14ac:dyDescent="0.15"/>
    <row r="11245" ht="13.5" customHeight="1" x14ac:dyDescent="0.15"/>
    <row r="11247" ht="13.5" customHeight="1" x14ac:dyDescent="0.15"/>
    <row r="11249" ht="13.5" customHeight="1" x14ac:dyDescent="0.15"/>
    <row r="11251" ht="13.5" customHeight="1" x14ac:dyDescent="0.15"/>
    <row r="11253" ht="13.5" customHeight="1" x14ac:dyDescent="0.15"/>
    <row r="11255" ht="13.5" customHeight="1" x14ac:dyDescent="0.15"/>
    <row r="11257" ht="13.5" customHeight="1" x14ac:dyDescent="0.15"/>
    <row r="11259" ht="13.5" customHeight="1" x14ac:dyDescent="0.15"/>
    <row r="11261" ht="13.5" customHeight="1" x14ac:dyDescent="0.15"/>
    <row r="11263" ht="13.5" customHeight="1" x14ac:dyDescent="0.15"/>
    <row r="11265" ht="13.5" customHeight="1" x14ac:dyDescent="0.15"/>
    <row r="11267" ht="13.5" customHeight="1" x14ac:dyDescent="0.15"/>
    <row r="11269" ht="13.5" customHeight="1" x14ac:dyDescent="0.15"/>
    <row r="11271" ht="13.5" customHeight="1" x14ac:dyDescent="0.15"/>
    <row r="11273" ht="13.5" customHeight="1" x14ac:dyDescent="0.15"/>
    <row r="11275" ht="13.5" customHeight="1" x14ac:dyDescent="0.15"/>
    <row r="11277" ht="13.5" customHeight="1" x14ac:dyDescent="0.15"/>
    <row r="11279" ht="13.5" customHeight="1" x14ac:dyDescent="0.15"/>
    <row r="11281" ht="13.5" customHeight="1" x14ac:dyDescent="0.15"/>
    <row r="11283" ht="13.5" customHeight="1" x14ac:dyDescent="0.15"/>
    <row r="11285" ht="13.5" customHeight="1" x14ac:dyDescent="0.15"/>
    <row r="11287" ht="13.5" customHeight="1" x14ac:dyDescent="0.15"/>
    <row r="11289" ht="13.5" customHeight="1" x14ac:dyDescent="0.15"/>
    <row r="11291" ht="13.5" customHeight="1" x14ac:dyDescent="0.15"/>
    <row r="11293" ht="13.5" customHeight="1" x14ac:dyDescent="0.15"/>
    <row r="11295" ht="13.5" customHeight="1" x14ac:dyDescent="0.15"/>
    <row r="11297" ht="13.5" customHeight="1" x14ac:dyDescent="0.15"/>
    <row r="11299" ht="13.5" customHeight="1" x14ac:dyDescent="0.15"/>
    <row r="11301" ht="13.5" customHeight="1" x14ac:dyDescent="0.15"/>
    <row r="11303" ht="13.5" customHeight="1" x14ac:dyDescent="0.15"/>
    <row r="11305" ht="13.5" customHeight="1" x14ac:dyDescent="0.15"/>
    <row r="11307" ht="13.5" customHeight="1" x14ac:dyDescent="0.15"/>
    <row r="11309" ht="13.5" customHeight="1" x14ac:dyDescent="0.15"/>
    <row r="11311" ht="13.5" customHeight="1" x14ac:dyDescent="0.15"/>
    <row r="11313" ht="13.5" customHeight="1" x14ac:dyDescent="0.15"/>
    <row r="11315" ht="13.5" customHeight="1" x14ac:dyDescent="0.15"/>
    <row r="11317" ht="13.5" customHeight="1" x14ac:dyDescent="0.15"/>
    <row r="11319" ht="13.5" customHeight="1" x14ac:dyDescent="0.15"/>
    <row r="11321" ht="13.5" customHeight="1" x14ac:dyDescent="0.15"/>
    <row r="11323" ht="13.5" customHeight="1" x14ac:dyDescent="0.15"/>
    <row r="11325" ht="13.5" customHeight="1" x14ac:dyDescent="0.15"/>
    <row r="11327" ht="13.5" customHeight="1" x14ac:dyDescent="0.15"/>
    <row r="11329" ht="13.5" customHeight="1" x14ac:dyDescent="0.15"/>
    <row r="11331" ht="13.5" customHeight="1" x14ac:dyDescent="0.15"/>
    <row r="11333" ht="13.5" customHeight="1" x14ac:dyDescent="0.15"/>
    <row r="11335" ht="13.5" customHeight="1" x14ac:dyDescent="0.15"/>
    <row r="11337" ht="13.5" customHeight="1" x14ac:dyDescent="0.15"/>
    <row r="11339" ht="13.5" customHeight="1" x14ac:dyDescent="0.15"/>
    <row r="11341" ht="13.5" customHeight="1" x14ac:dyDescent="0.15"/>
    <row r="11343" ht="13.5" customHeight="1" x14ac:dyDescent="0.15"/>
    <row r="11345" ht="13.5" customHeight="1" x14ac:dyDescent="0.15"/>
    <row r="11347" ht="13.5" customHeight="1" x14ac:dyDescent="0.15"/>
    <row r="11349" ht="13.5" customHeight="1" x14ac:dyDescent="0.15"/>
    <row r="11351" ht="13.5" customHeight="1" x14ac:dyDescent="0.15"/>
    <row r="11353" ht="13.5" customHeight="1" x14ac:dyDescent="0.15"/>
    <row r="11355" ht="13.5" customHeight="1" x14ac:dyDescent="0.15"/>
    <row r="11357" ht="13.5" customHeight="1" x14ac:dyDescent="0.15"/>
    <row r="11359" ht="13.5" customHeight="1" x14ac:dyDescent="0.15"/>
    <row r="11361" ht="13.5" customHeight="1" x14ac:dyDescent="0.15"/>
    <row r="11363" ht="13.5" customHeight="1" x14ac:dyDescent="0.15"/>
    <row r="11365" ht="13.5" customHeight="1" x14ac:dyDescent="0.15"/>
    <row r="11367" ht="13.5" customHeight="1" x14ac:dyDescent="0.15"/>
    <row r="11369" ht="13.5" customHeight="1" x14ac:dyDescent="0.15"/>
    <row r="11371" ht="13.5" customHeight="1" x14ac:dyDescent="0.15"/>
    <row r="11373" ht="13.5" customHeight="1" x14ac:dyDescent="0.15"/>
    <row r="11375" ht="13.5" customHeight="1" x14ac:dyDescent="0.15"/>
    <row r="11377" ht="13.5" customHeight="1" x14ac:dyDescent="0.15"/>
    <row r="11379" ht="13.5" customHeight="1" x14ac:dyDescent="0.15"/>
    <row r="11381" ht="13.5" customHeight="1" x14ac:dyDescent="0.15"/>
    <row r="11383" ht="13.5" customHeight="1" x14ac:dyDescent="0.15"/>
    <row r="11385" ht="13.5" customHeight="1" x14ac:dyDescent="0.15"/>
    <row r="11387" ht="13.5" customHeight="1" x14ac:dyDescent="0.15"/>
    <row r="11389" ht="13.5" customHeight="1" x14ac:dyDescent="0.15"/>
    <row r="11391" ht="13.5" customHeight="1" x14ac:dyDescent="0.15"/>
    <row r="11393" ht="13.5" customHeight="1" x14ac:dyDescent="0.15"/>
    <row r="11395" ht="13.5" customHeight="1" x14ac:dyDescent="0.15"/>
    <row r="11397" ht="13.5" customHeight="1" x14ac:dyDescent="0.15"/>
    <row r="11399" ht="13.5" customHeight="1" x14ac:dyDescent="0.15"/>
    <row r="11401" ht="13.5" customHeight="1" x14ac:dyDescent="0.15"/>
    <row r="11403" ht="13.5" customHeight="1" x14ac:dyDescent="0.15"/>
    <row r="11405" ht="13.5" customHeight="1" x14ac:dyDescent="0.15"/>
    <row r="11407" ht="13.5" customHeight="1" x14ac:dyDescent="0.15"/>
    <row r="11409" ht="13.5" customHeight="1" x14ac:dyDescent="0.15"/>
    <row r="11411" ht="13.5" customHeight="1" x14ac:dyDescent="0.15"/>
    <row r="11413" ht="13.5" customHeight="1" x14ac:dyDescent="0.15"/>
    <row r="11415" ht="13.5" customHeight="1" x14ac:dyDescent="0.15"/>
    <row r="11417" ht="13.5" customHeight="1" x14ac:dyDescent="0.15"/>
    <row r="11419" ht="13.5" customHeight="1" x14ac:dyDescent="0.15"/>
    <row r="11421" ht="13.5" customHeight="1" x14ac:dyDescent="0.15"/>
    <row r="11423" ht="13.5" customHeight="1" x14ac:dyDescent="0.15"/>
    <row r="11425" ht="13.5" customHeight="1" x14ac:dyDescent="0.15"/>
    <row r="11427" ht="13.5" customHeight="1" x14ac:dyDescent="0.15"/>
    <row r="11429" ht="13.5" customHeight="1" x14ac:dyDescent="0.15"/>
    <row r="11431" ht="13.5" customHeight="1" x14ac:dyDescent="0.15"/>
    <row r="11433" ht="13.5" customHeight="1" x14ac:dyDescent="0.15"/>
    <row r="11435" ht="13.5" customHeight="1" x14ac:dyDescent="0.15"/>
    <row r="11437" ht="13.5" customHeight="1" x14ac:dyDescent="0.15"/>
    <row r="11439" ht="13.5" customHeight="1" x14ac:dyDescent="0.15"/>
    <row r="11441" ht="13.5" customHeight="1" x14ac:dyDescent="0.15"/>
    <row r="11443" ht="13.5" customHeight="1" x14ac:dyDescent="0.15"/>
    <row r="11445" ht="13.5" customHeight="1" x14ac:dyDescent="0.15"/>
    <row r="11447" ht="13.5" customHeight="1" x14ac:dyDescent="0.15"/>
    <row r="11449" ht="13.5" customHeight="1" x14ac:dyDescent="0.15"/>
    <row r="11451" ht="13.5" customHeight="1" x14ac:dyDescent="0.15"/>
    <row r="11453" ht="13.5" customHeight="1" x14ac:dyDescent="0.15"/>
    <row r="11455" ht="13.5" customHeight="1" x14ac:dyDescent="0.15"/>
    <row r="11457" ht="13.5" customHeight="1" x14ac:dyDescent="0.15"/>
    <row r="11459" ht="13.5" customHeight="1" x14ac:dyDescent="0.15"/>
    <row r="11461" ht="13.5" customHeight="1" x14ac:dyDescent="0.15"/>
    <row r="11463" ht="13.5" customHeight="1" x14ac:dyDescent="0.15"/>
    <row r="11465" ht="13.5" customHeight="1" x14ac:dyDescent="0.15"/>
    <row r="11467" ht="13.5" customHeight="1" x14ac:dyDescent="0.15"/>
    <row r="11469" ht="13.5" customHeight="1" x14ac:dyDescent="0.15"/>
    <row r="11471" ht="13.5" customHeight="1" x14ac:dyDescent="0.15"/>
    <row r="11473" ht="13.5" customHeight="1" x14ac:dyDescent="0.15"/>
    <row r="11475" ht="13.5" customHeight="1" x14ac:dyDescent="0.15"/>
    <row r="11477" ht="13.5" customHeight="1" x14ac:dyDescent="0.15"/>
    <row r="11479" ht="13.5" customHeight="1" x14ac:dyDescent="0.15"/>
    <row r="11481" ht="13.5" customHeight="1" x14ac:dyDescent="0.15"/>
    <row r="11483" ht="13.5" customHeight="1" x14ac:dyDescent="0.15"/>
    <row r="11485" ht="13.5" customHeight="1" x14ac:dyDescent="0.15"/>
    <row r="11487" ht="13.5" customHeight="1" x14ac:dyDescent="0.15"/>
    <row r="11489" ht="13.5" customHeight="1" x14ac:dyDescent="0.15"/>
    <row r="11491" ht="13.5" customHeight="1" x14ac:dyDescent="0.15"/>
    <row r="11493" ht="13.5" customHeight="1" x14ac:dyDescent="0.15"/>
    <row r="11495" ht="13.5" customHeight="1" x14ac:dyDescent="0.15"/>
    <row r="11497" ht="13.5" customHeight="1" x14ac:dyDescent="0.15"/>
    <row r="11499" ht="13.5" customHeight="1" x14ac:dyDescent="0.15"/>
    <row r="11501" ht="13.5" customHeight="1" x14ac:dyDescent="0.15"/>
    <row r="11503" ht="13.5" customHeight="1" x14ac:dyDescent="0.15"/>
    <row r="11505" ht="13.5" customHeight="1" x14ac:dyDescent="0.15"/>
    <row r="11507" ht="13.5" customHeight="1" x14ac:dyDescent="0.15"/>
    <row r="11509" ht="13.5" customHeight="1" x14ac:dyDescent="0.15"/>
    <row r="11511" ht="13.5" customHeight="1" x14ac:dyDescent="0.15"/>
    <row r="11513" ht="13.5" customHeight="1" x14ac:dyDescent="0.15"/>
    <row r="11515" ht="13.5" customHeight="1" x14ac:dyDescent="0.15"/>
    <row r="11517" ht="13.5" customHeight="1" x14ac:dyDescent="0.15"/>
    <row r="11519" ht="13.5" customHeight="1" x14ac:dyDescent="0.15"/>
    <row r="11521" ht="13.5" customHeight="1" x14ac:dyDescent="0.15"/>
    <row r="11523" ht="13.5" customHeight="1" x14ac:dyDescent="0.15"/>
    <row r="11525" ht="13.5" customHeight="1" x14ac:dyDescent="0.15"/>
    <row r="11527" ht="13.5" customHeight="1" x14ac:dyDescent="0.15"/>
    <row r="11529" ht="13.5" customHeight="1" x14ac:dyDescent="0.15"/>
    <row r="11531" ht="13.5" customHeight="1" x14ac:dyDescent="0.15"/>
    <row r="11533" ht="13.5" customHeight="1" x14ac:dyDescent="0.15"/>
    <row r="11535" ht="13.5" customHeight="1" x14ac:dyDescent="0.15"/>
    <row r="11537" ht="13.5" customHeight="1" x14ac:dyDescent="0.15"/>
    <row r="11539" ht="13.5" customHeight="1" x14ac:dyDescent="0.15"/>
    <row r="11541" ht="13.5" customHeight="1" x14ac:dyDescent="0.15"/>
    <row r="11543" ht="13.5" customHeight="1" x14ac:dyDescent="0.15"/>
    <row r="11545" ht="13.5" customHeight="1" x14ac:dyDescent="0.15"/>
    <row r="11547" ht="13.5" customHeight="1" x14ac:dyDescent="0.15"/>
    <row r="11549" ht="13.5" customHeight="1" x14ac:dyDescent="0.15"/>
    <row r="11551" ht="13.5" customHeight="1" x14ac:dyDescent="0.15"/>
    <row r="11553" ht="13.5" customHeight="1" x14ac:dyDescent="0.15"/>
    <row r="11555" ht="13.5" customHeight="1" x14ac:dyDescent="0.15"/>
    <row r="11557" ht="13.5" customHeight="1" x14ac:dyDescent="0.15"/>
    <row r="11559" ht="13.5" customHeight="1" x14ac:dyDescent="0.15"/>
    <row r="11561" ht="13.5" customHeight="1" x14ac:dyDescent="0.15"/>
    <row r="11563" ht="13.5" customHeight="1" x14ac:dyDescent="0.15"/>
    <row r="11565" ht="13.5" customHeight="1" x14ac:dyDescent="0.15"/>
    <row r="11567" ht="13.5" customHeight="1" x14ac:dyDescent="0.15"/>
    <row r="11569" ht="13.5" customHeight="1" x14ac:dyDescent="0.15"/>
    <row r="11571" ht="13.5" customHeight="1" x14ac:dyDescent="0.15"/>
    <row r="11573" ht="13.5" customHeight="1" x14ac:dyDescent="0.15"/>
    <row r="11575" ht="13.5" customHeight="1" x14ac:dyDescent="0.15"/>
    <row r="11577" ht="13.5" customHeight="1" x14ac:dyDescent="0.15"/>
    <row r="11579" ht="13.5" customHeight="1" x14ac:dyDescent="0.15"/>
    <row r="11581" ht="13.5" customHeight="1" x14ac:dyDescent="0.15"/>
    <row r="11583" ht="13.5" customHeight="1" x14ac:dyDescent="0.15"/>
    <row r="11585" ht="13.5" customHeight="1" x14ac:dyDescent="0.15"/>
    <row r="11587" ht="13.5" customHeight="1" x14ac:dyDescent="0.15"/>
    <row r="11589" ht="13.5" customHeight="1" x14ac:dyDescent="0.15"/>
    <row r="11591" ht="13.5" customHeight="1" x14ac:dyDescent="0.15"/>
    <row r="11593" ht="13.5" customHeight="1" x14ac:dyDescent="0.15"/>
    <row r="11595" ht="13.5" customHeight="1" x14ac:dyDescent="0.15"/>
    <row r="11597" ht="13.5" customHeight="1" x14ac:dyDescent="0.15"/>
    <row r="11599" ht="13.5" customHeight="1" x14ac:dyDescent="0.15"/>
    <row r="11601" ht="13.5" customHeight="1" x14ac:dyDescent="0.15"/>
    <row r="11603" ht="13.5" customHeight="1" x14ac:dyDescent="0.15"/>
    <row r="11605" ht="13.5" customHeight="1" x14ac:dyDescent="0.15"/>
    <row r="11607" ht="13.5" customHeight="1" x14ac:dyDescent="0.15"/>
    <row r="11609" ht="13.5" customHeight="1" x14ac:dyDescent="0.15"/>
    <row r="11611" ht="13.5" customHeight="1" x14ac:dyDescent="0.15"/>
    <row r="11613" ht="13.5" customHeight="1" x14ac:dyDescent="0.15"/>
    <row r="11615" ht="13.5" customHeight="1" x14ac:dyDescent="0.15"/>
    <row r="11617" ht="13.5" customHeight="1" x14ac:dyDescent="0.15"/>
    <row r="11619" ht="13.5" customHeight="1" x14ac:dyDescent="0.15"/>
    <row r="11621" ht="13.5" customHeight="1" x14ac:dyDescent="0.15"/>
    <row r="11623" ht="13.5" customHeight="1" x14ac:dyDescent="0.15"/>
    <row r="11625" ht="13.5" customHeight="1" x14ac:dyDescent="0.15"/>
    <row r="11627" ht="13.5" customHeight="1" x14ac:dyDescent="0.15"/>
    <row r="11629" ht="13.5" customHeight="1" x14ac:dyDescent="0.15"/>
    <row r="11631" ht="13.5" customHeight="1" x14ac:dyDescent="0.15"/>
    <row r="11633" ht="13.5" customHeight="1" x14ac:dyDescent="0.15"/>
    <row r="11635" ht="13.5" customHeight="1" x14ac:dyDescent="0.15"/>
    <row r="11637" ht="13.5" customHeight="1" x14ac:dyDescent="0.15"/>
    <row r="11639" ht="13.5" customHeight="1" x14ac:dyDescent="0.15"/>
    <row r="11641" ht="13.5" customHeight="1" x14ac:dyDescent="0.15"/>
    <row r="11643" ht="13.5" customHeight="1" x14ac:dyDescent="0.15"/>
    <row r="11645" ht="13.5" customHeight="1" x14ac:dyDescent="0.15"/>
    <row r="11647" ht="13.5" customHeight="1" x14ac:dyDescent="0.15"/>
    <row r="11649" ht="13.5" customHeight="1" x14ac:dyDescent="0.15"/>
    <row r="11651" ht="13.5" customHeight="1" x14ac:dyDescent="0.15"/>
    <row r="11653" ht="13.5" customHeight="1" x14ac:dyDescent="0.15"/>
    <row r="11655" ht="13.5" customHeight="1" x14ac:dyDescent="0.15"/>
    <row r="11657" ht="13.5" customHeight="1" x14ac:dyDescent="0.15"/>
    <row r="11659" ht="13.5" customHeight="1" x14ac:dyDescent="0.15"/>
    <row r="11661" ht="13.5" customHeight="1" x14ac:dyDescent="0.15"/>
    <row r="11663" ht="13.5" customHeight="1" x14ac:dyDescent="0.15"/>
    <row r="11665" ht="13.5" customHeight="1" x14ac:dyDescent="0.15"/>
    <row r="11667" ht="13.5" customHeight="1" x14ac:dyDescent="0.15"/>
    <row r="11669" ht="13.5" customHeight="1" x14ac:dyDescent="0.15"/>
    <row r="11671" ht="13.5" customHeight="1" x14ac:dyDescent="0.15"/>
    <row r="11673" ht="13.5" customHeight="1" x14ac:dyDescent="0.15"/>
    <row r="11675" ht="13.5" customHeight="1" x14ac:dyDescent="0.15"/>
    <row r="11677" ht="13.5" customHeight="1" x14ac:dyDescent="0.15"/>
    <row r="11679" ht="13.5" customHeight="1" x14ac:dyDescent="0.15"/>
    <row r="11681" ht="13.5" customHeight="1" x14ac:dyDescent="0.15"/>
    <row r="11683" ht="13.5" customHeight="1" x14ac:dyDescent="0.15"/>
    <row r="11685" ht="13.5" customHeight="1" x14ac:dyDescent="0.15"/>
    <row r="11687" ht="13.5" customHeight="1" x14ac:dyDescent="0.15"/>
    <row r="11689" ht="13.5" customHeight="1" x14ac:dyDescent="0.15"/>
    <row r="11691" ht="13.5" customHeight="1" x14ac:dyDescent="0.15"/>
    <row r="11693" ht="13.5" customHeight="1" x14ac:dyDescent="0.15"/>
    <row r="11695" ht="13.5" customHeight="1" x14ac:dyDescent="0.15"/>
    <row r="11697" ht="13.5" customHeight="1" x14ac:dyDescent="0.15"/>
    <row r="11699" ht="13.5" customHeight="1" x14ac:dyDescent="0.15"/>
    <row r="11701" ht="13.5" customHeight="1" x14ac:dyDescent="0.15"/>
    <row r="11703" ht="13.5" customHeight="1" x14ac:dyDescent="0.15"/>
    <row r="11705" ht="13.5" customHeight="1" x14ac:dyDescent="0.15"/>
    <row r="11707" ht="13.5" customHeight="1" x14ac:dyDescent="0.15"/>
    <row r="11709" ht="13.5" customHeight="1" x14ac:dyDescent="0.15"/>
    <row r="11711" ht="13.5" customHeight="1" x14ac:dyDescent="0.15"/>
    <row r="11713" ht="13.5" customHeight="1" x14ac:dyDescent="0.15"/>
    <row r="11715" ht="13.5" customHeight="1" x14ac:dyDescent="0.15"/>
    <row r="11717" ht="13.5" customHeight="1" x14ac:dyDescent="0.15"/>
    <row r="11719" ht="13.5" customHeight="1" x14ac:dyDescent="0.15"/>
    <row r="11721" ht="13.5" customHeight="1" x14ac:dyDescent="0.15"/>
    <row r="11723" ht="13.5" customHeight="1" x14ac:dyDescent="0.15"/>
    <row r="11725" ht="13.5" customHeight="1" x14ac:dyDescent="0.15"/>
    <row r="11727" ht="13.5" customHeight="1" x14ac:dyDescent="0.15"/>
    <row r="11729" ht="13.5" customHeight="1" x14ac:dyDescent="0.15"/>
    <row r="11731" ht="13.5" customHeight="1" x14ac:dyDescent="0.15"/>
    <row r="11733" ht="13.5" customHeight="1" x14ac:dyDescent="0.15"/>
    <row r="11735" ht="13.5" customHeight="1" x14ac:dyDescent="0.15"/>
    <row r="11737" ht="13.5" customHeight="1" x14ac:dyDescent="0.15"/>
    <row r="11739" ht="13.5" customHeight="1" x14ac:dyDescent="0.15"/>
    <row r="11741" ht="13.5" customHeight="1" x14ac:dyDescent="0.15"/>
    <row r="11743" ht="13.5" customHeight="1" x14ac:dyDescent="0.15"/>
    <row r="11745" ht="13.5" customHeight="1" x14ac:dyDescent="0.15"/>
    <row r="11747" ht="13.5" customHeight="1" x14ac:dyDescent="0.15"/>
    <row r="11749" ht="13.5" customHeight="1" x14ac:dyDescent="0.15"/>
    <row r="11751" ht="13.5" customHeight="1" x14ac:dyDescent="0.15"/>
    <row r="11753" ht="13.5" customHeight="1" x14ac:dyDescent="0.15"/>
    <row r="11755" ht="13.5" customHeight="1" x14ac:dyDescent="0.15"/>
    <row r="11757" ht="13.5" customHeight="1" x14ac:dyDescent="0.15"/>
    <row r="11759" ht="13.5" customHeight="1" x14ac:dyDescent="0.15"/>
    <row r="11761" ht="13.5" customHeight="1" x14ac:dyDescent="0.15"/>
    <row r="11763" ht="13.5" customHeight="1" x14ac:dyDescent="0.15"/>
    <row r="11765" ht="13.5" customHeight="1" x14ac:dyDescent="0.15"/>
    <row r="11767" ht="13.5" customHeight="1" x14ac:dyDescent="0.15"/>
    <row r="11769" ht="13.5" customHeight="1" x14ac:dyDescent="0.15"/>
    <row r="11771" ht="13.5" customHeight="1" x14ac:dyDescent="0.15"/>
    <row r="11773" ht="13.5" customHeight="1" x14ac:dyDescent="0.15"/>
    <row r="11775" ht="13.5" customHeight="1" x14ac:dyDescent="0.15"/>
    <row r="11777" ht="13.5" customHeight="1" x14ac:dyDescent="0.15"/>
    <row r="11779" ht="13.5" customHeight="1" x14ac:dyDescent="0.15"/>
    <row r="11781" ht="13.5" customHeight="1" x14ac:dyDescent="0.15"/>
    <row r="11783" ht="13.5" customHeight="1" x14ac:dyDescent="0.15"/>
    <row r="11785" ht="13.5" customHeight="1" x14ac:dyDescent="0.15"/>
    <row r="11787" ht="13.5" customHeight="1" x14ac:dyDescent="0.15"/>
    <row r="11789" ht="13.5" customHeight="1" x14ac:dyDescent="0.15"/>
    <row r="11791" ht="13.5" customHeight="1" x14ac:dyDescent="0.15"/>
    <row r="11793" ht="13.5" customHeight="1" x14ac:dyDescent="0.15"/>
    <row r="11795" ht="13.5" customHeight="1" x14ac:dyDescent="0.15"/>
    <row r="11797" ht="13.5" customHeight="1" x14ac:dyDescent="0.15"/>
    <row r="11799" ht="13.5" customHeight="1" x14ac:dyDescent="0.15"/>
    <row r="11801" ht="13.5" customHeight="1" x14ac:dyDescent="0.15"/>
    <row r="11803" ht="13.5" customHeight="1" x14ac:dyDescent="0.15"/>
    <row r="11805" ht="13.5" customHeight="1" x14ac:dyDescent="0.15"/>
    <row r="11807" ht="13.5" customHeight="1" x14ac:dyDescent="0.15"/>
    <row r="11809" ht="13.5" customHeight="1" x14ac:dyDescent="0.15"/>
    <row r="11811" ht="13.5" customHeight="1" x14ac:dyDescent="0.15"/>
    <row r="11813" ht="13.5" customHeight="1" x14ac:dyDescent="0.15"/>
    <row r="11815" ht="13.5" customHeight="1" x14ac:dyDescent="0.15"/>
    <row r="11817" ht="13.5" customHeight="1" x14ac:dyDescent="0.15"/>
    <row r="11819" ht="13.5" customHeight="1" x14ac:dyDescent="0.15"/>
    <row r="11821" ht="13.5" customHeight="1" x14ac:dyDescent="0.15"/>
    <row r="11823" ht="13.5" customHeight="1" x14ac:dyDescent="0.15"/>
    <row r="11825" ht="13.5" customHeight="1" x14ac:dyDescent="0.15"/>
    <row r="11827" ht="13.5" customHeight="1" x14ac:dyDescent="0.15"/>
    <row r="11829" ht="13.5" customHeight="1" x14ac:dyDescent="0.15"/>
    <row r="11831" ht="13.5" customHeight="1" x14ac:dyDescent="0.15"/>
    <row r="11833" ht="13.5" customHeight="1" x14ac:dyDescent="0.15"/>
    <row r="11835" ht="13.5" customHeight="1" x14ac:dyDescent="0.15"/>
    <row r="11837" ht="13.5" customHeight="1" x14ac:dyDescent="0.15"/>
    <row r="11839" ht="13.5" customHeight="1" x14ac:dyDescent="0.15"/>
    <row r="11841" ht="13.5" customHeight="1" x14ac:dyDescent="0.15"/>
    <row r="11843" ht="13.5" customHeight="1" x14ac:dyDescent="0.15"/>
    <row r="11845" ht="13.5" customHeight="1" x14ac:dyDescent="0.15"/>
    <row r="11847" ht="13.5" customHeight="1" x14ac:dyDescent="0.15"/>
    <row r="11849" ht="13.5" customHeight="1" x14ac:dyDescent="0.15"/>
    <row r="11851" ht="13.5" customHeight="1" x14ac:dyDescent="0.15"/>
    <row r="11853" ht="13.5" customHeight="1" x14ac:dyDescent="0.15"/>
    <row r="11855" ht="13.5" customHeight="1" x14ac:dyDescent="0.15"/>
    <row r="11857" ht="13.5" customHeight="1" x14ac:dyDescent="0.15"/>
    <row r="11859" ht="13.5" customHeight="1" x14ac:dyDescent="0.15"/>
    <row r="11861" ht="13.5" customHeight="1" x14ac:dyDescent="0.15"/>
    <row r="11863" ht="13.5" customHeight="1" x14ac:dyDescent="0.15"/>
    <row r="11865" ht="13.5" customHeight="1" x14ac:dyDescent="0.15"/>
    <row r="11867" ht="13.5" customHeight="1" x14ac:dyDescent="0.15"/>
    <row r="11869" ht="13.5" customHeight="1" x14ac:dyDescent="0.15"/>
    <row r="11871" ht="13.5" customHeight="1" x14ac:dyDescent="0.15"/>
    <row r="11873" ht="13.5" customHeight="1" x14ac:dyDescent="0.15"/>
    <row r="11875" ht="13.5" customHeight="1" x14ac:dyDescent="0.15"/>
    <row r="11877" ht="13.5" customHeight="1" x14ac:dyDescent="0.15"/>
    <row r="11879" ht="13.5" customHeight="1" x14ac:dyDescent="0.15"/>
    <row r="11881" ht="13.5" customHeight="1" x14ac:dyDescent="0.15"/>
    <row r="11883" ht="13.5" customHeight="1" x14ac:dyDescent="0.15"/>
    <row r="11885" ht="13.5" customHeight="1" x14ac:dyDescent="0.15"/>
    <row r="11887" ht="13.5" customHeight="1" x14ac:dyDescent="0.15"/>
    <row r="11889" ht="13.5" customHeight="1" x14ac:dyDescent="0.15"/>
    <row r="11891" ht="13.5" customHeight="1" x14ac:dyDescent="0.15"/>
    <row r="11893" ht="13.5" customHeight="1" x14ac:dyDescent="0.15"/>
    <row r="11895" ht="13.5" customHeight="1" x14ac:dyDescent="0.15"/>
    <row r="11897" ht="13.5" customHeight="1" x14ac:dyDescent="0.15"/>
    <row r="11899" ht="13.5" customHeight="1" x14ac:dyDescent="0.15"/>
    <row r="11901" ht="13.5" customHeight="1" x14ac:dyDescent="0.15"/>
    <row r="11903" ht="13.5" customHeight="1" x14ac:dyDescent="0.15"/>
    <row r="11905" ht="13.5" customHeight="1" x14ac:dyDescent="0.15"/>
    <row r="11907" ht="13.5" customHeight="1" x14ac:dyDescent="0.15"/>
    <row r="11909" ht="13.5" customHeight="1" x14ac:dyDescent="0.15"/>
    <row r="11911" ht="13.5" customHeight="1" x14ac:dyDescent="0.15"/>
    <row r="11913" ht="13.5" customHeight="1" x14ac:dyDescent="0.15"/>
    <row r="11915" ht="13.5" customHeight="1" x14ac:dyDescent="0.15"/>
    <row r="11917" ht="13.5" customHeight="1" x14ac:dyDescent="0.15"/>
    <row r="11919" ht="13.5" customHeight="1" x14ac:dyDescent="0.15"/>
    <row r="11921" ht="13.5" customHeight="1" x14ac:dyDescent="0.15"/>
    <row r="11923" ht="13.5" customHeight="1" x14ac:dyDescent="0.15"/>
    <row r="11925" ht="13.5" customHeight="1" x14ac:dyDescent="0.15"/>
    <row r="11927" ht="13.5" customHeight="1" x14ac:dyDescent="0.15"/>
    <row r="11929" ht="13.5" customHeight="1" x14ac:dyDescent="0.15"/>
    <row r="11931" ht="13.5" customHeight="1" x14ac:dyDescent="0.15"/>
    <row r="11933" ht="13.5" customHeight="1" x14ac:dyDescent="0.15"/>
    <row r="11935" ht="13.5" customHeight="1" x14ac:dyDescent="0.15"/>
    <row r="11937" ht="13.5" customHeight="1" x14ac:dyDescent="0.15"/>
    <row r="11939" ht="13.5" customHeight="1" x14ac:dyDescent="0.15"/>
    <row r="11941" ht="13.5" customHeight="1" x14ac:dyDescent="0.15"/>
    <row r="11943" ht="13.5" customHeight="1" x14ac:dyDescent="0.15"/>
    <row r="11945" ht="13.5" customHeight="1" x14ac:dyDescent="0.15"/>
    <row r="11947" ht="13.5" customHeight="1" x14ac:dyDescent="0.15"/>
    <row r="11949" ht="13.5" customHeight="1" x14ac:dyDescent="0.15"/>
    <row r="11951" ht="13.5" customHeight="1" x14ac:dyDescent="0.15"/>
    <row r="11953" ht="13.5" customHeight="1" x14ac:dyDescent="0.15"/>
    <row r="11955" ht="13.5" customHeight="1" x14ac:dyDescent="0.15"/>
    <row r="11957" ht="13.5" customHeight="1" x14ac:dyDescent="0.15"/>
    <row r="11959" ht="13.5" customHeight="1" x14ac:dyDescent="0.15"/>
    <row r="11961" ht="13.5" customHeight="1" x14ac:dyDescent="0.15"/>
    <row r="11963" ht="13.5" customHeight="1" x14ac:dyDescent="0.15"/>
    <row r="11965" ht="13.5" customHeight="1" x14ac:dyDescent="0.15"/>
    <row r="11967" ht="13.5" customHeight="1" x14ac:dyDescent="0.15"/>
    <row r="11969" ht="13.5" customHeight="1" x14ac:dyDescent="0.15"/>
    <row r="11971" ht="13.5" customHeight="1" x14ac:dyDescent="0.15"/>
    <row r="11973" ht="13.5" customHeight="1" x14ac:dyDescent="0.15"/>
    <row r="11975" ht="13.5" customHeight="1" x14ac:dyDescent="0.15"/>
    <row r="11977" ht="13.5" customHeight="1" x14ac:dyDescent="0.15"/>
    <row r="11979" ht="13.5" customHeight="1" x14ac:dyDescent="0.15"/>
    <row r="11981" ht="13.5" customHeight="1" x14ac:dyDescent="0.15"/>
    <row r="11983" ht="13.5" customHeight="1" x14ac:dyDescent="0.15"/>
    <row r="11985" ht="13.5" customHeight="1" x14ac:dyDescent="0.15"/>
    <row r="11987" ht="13.5" customHeight="1" x14ac:dyDescent="0.15"/>
    <row r="11989" ht="13.5" customHeight="1" x14ac:dyDescent="0.15"/>
    <row r="11991" ht="13.5" customHeight="1" x14ac:dyDescent="0.15"/>
    <row r="11993" ht="13.5" customHeight="1" x14ac:dyDescent="0.15"/>
    <row r="11995" ht="13.5" customHeight="1" x14ac:dyDescent="0.15"/>
    <row r="11997" ht="13.5" customHeight="1" x14ac:dyDescent="0.15"/>
    <row r="11999" ht="13.5" customHeight="1" x14ac:dyDescent="0.15"/>
    <row r="12001" ht="13.5" customHeight="1" x14ac:dyDescent="0.15"/>
    <row r="12003" ht="13.5" customHeight="1" x14ac:dyDescent="0.15"/>
    <row r="12005" ht="13.5" customHeight="1" x14ac:dyDescent="0.15"/>
    <row r="12007" ht="13.5" customHeight="1" x14ac:dyDescent="0.15"/>
    <row r="12009" ht="13.5" customHeight="1" x14ac:dyDescent="0.15"/>
    <row r="12011" ht="13.5" customHeight="1" x14ac:dyDescent="0.15"/>
    <row r="12013" ht="13.5" customHeight="1" x14ac:dyDescent="0.15"/>
    <row r="12015" ht="13.5" customHeight="1" x14ac:dyDescent="0.15"/>
    <row r="12017" ht="13.5" customHeight="1" x14ac:dyDescent="0.15"/>
    <row r="12019" ht="13.5" customHeight="1" x14ac:dyDescent="0.15"/>
    <row r="12021" ht="13.5" customHeight="1" x14ac:dyDescent="0.15"/>
    <row r="12023" ht="13.5" customHeight="1" x14ac:dyDescent="0.15"/>
    <row r="12025" ht="13.5" customHeight="1" x14ac:dyDescent="0.15"/>
    <row r="12027" ht="13.5" customHeight="1" x14ac:dyDescent="0.15"/>
    <row r="12029" ht="13.5" customHeight="1" x14ac:dyDescent="0.15"/>
    <row r="12031" ht="13.5" customHeight="1" x14ac:dyDescent="0.15"/>
    <row r="12033" ht="13.5" customHeight="1" x14ac:dyDescent="0.15"/>
    <row r="12035" ht="13.5" customHeight="1" x14ac:dyDescent="0.15"/>
    <row r="12037" ht="13.5" customHeight="1" x14ac:dyDescent="0.15"/>
    <row r="12039" ht="13.5" customHeight="1" x14ac:dyDescent="0.15"/>
    <row r="12041" ht="13.5" customHeight="1" x14ac:dyDescent="0.15"/>
    <row r="12043" ht="13.5" customHeight="1" x14ac:dyDescent="0.15"/>
    <row r="12045" ht="13.5" customHeight="1" x14ac:dyDescent="0.15"/>
    <row r="12047" ht="13.5" customHeight="1" x14ac:dyDescent="0.15"/>
    <row r="12049" ht="13.5" customHeight="1" x14ac:dyDescent="0.15"/>
    <row r="12051" ht="13.5" customHeight="1" x14ac:dyDescent="0.15"/>
    <row r="12053" ht="13.5" customHeight="1" x14ac:dyDescent="0.15"/>
    <row r="12055" ht="13.5" customHeight="1" x14ac:dyDescent="0.15"/>
    <row r="12057" ht="13.5" customHeight="1" x14ac:dyDescent="0.15"/>
    <row r="12059" ht="13.5" customHeight="1" x14ac:dyDescent="0.15"/>
    <row r="12061" ht="13.5" customHeight="1" x14ac:dyDescent="0.15"/>
    <row r="12063" ht="13.5" customHeight="1" x14ac:dyDescent="0.15"/>
    <row r="12065" ht="13.5" customHeight="1" x14ac:dyDescent="0.15"/>
    <row r="12067" ht="13.5" customHeight="1" x14ac:dyDescent="0.15"/>
    <row r="12069" ht="13.5" customHeight="1" x14ac:dyDescent="0.15"/>
    <row r="12071" ht="13.5" customHeight="1" x14ac:dyDescent="0.15"/>
    <row r="12073" ht="13.5" customHeight="1" x14ac:dyDescent="0.15"/>
    <row r="12075" ht="13.5" customHeight="1" x14ac:dyDescent="0.15"/>
    <row r="12077" ht="13.5" customHeight="1" x14ac:dyDescent="0.15"/>
    <row r="12079" ht="13.5" customHeight="1" x14ac:dyDescent="0.15"/>
    <row r="12081" ht="13.5" customHeight="1" x14ac:dyDescent="0.15"/>
    <row r="12083" ht="13.5" customHeight="1" x14ac:dyDescent="0.15"/>
    <row r="12085" ht="13.5" customHeight="1" x14ac:dyDescent="0.15"/>
    <row r="12087" ht="13.5" customHeight="1" x14ac:dyDescent="0.15"/>
    <row r="12089" ht="13.5" customHeight="1" x14ac:dyDescent="0.15"/>
    <row r="12091" ht="13.5" customHeight="1" x14ac:dyDescent="0.15"/>
    <row r="12093" ht="13.5" customHeight="1" x14ac:dyDescent="0.15"/>
    <row r="12095" ht="13.5" customHeight="1" x14ac:dyDescent="0.15"/>
    <row r="12097" ht="13.5" customHeight="1" x14ac:dyDescent="0.15"/>
    <row r="12099" ht="13.5" customHeight="1" x14ac:dyDescent="0.15"/>
    <row r="12101" ht="13.5" customHeight="1" x14ac:dyDescent="0.15"/>
    <row r="12103" ht="13.5" customHeight="1" x14ac:dyDescent="0.15"/>
    <row r="12105" ht="13.5" customHeight="1" x14ac:dyDescent="0.15"/>
    <row r="12107" ht="13.5" customHeight="1" x14ac:dyDescent="0.15"/>
    <row r="12109" ht="13.5" customHeight="1" x14ac:dyDescent="0.15"/>
    <row r="12111" ht="13.5" customHeight="1" x14ac:dyDescent="0.15"/>
    <row r="12113" ht="13.5" customHeight="1" x14ac:dyDescent="0.15"/>
    <row r="12115" ht="13.5" customHeight="1" x14ac:dyDescent="0.15"/>
    <row r="12117" ht="13.5" customHeight="1" x14ac:dyDescent="0.15"/>
    <row r="12119" ht="13.5" customHeight="1" x14ac:dyDescent="0.15"/>
    <row r="12121" ht="13.5" customHeight="1" x14ac:dyDescent="0.15"/>
    <row r="12123" ht="13.5" customHeight="1" x14ac:dyDescent="0.15"/>
    <row r="12125" ht="13.5" customHeight="1" x14ac:dyDescent="0.15"/>
    <row r="12127" ht="13.5" customHeight="1" x14ac:dyDescent="0.15"/>
    <row r="12129" ht="13.5" customHeight="1" x14ac:dyDescent="0.15"/>
    <row r="12131" ht="13.5" customHeight="1" x14ac:dyDescent="0.15"/>
    <row r="12133" ht="13.5" customHeight="1" x14ac:dyDescent="0.15"/>
    <row r="12135" ht="13.5" customHeight="1" x14ac:dyDescent="0.15"/>
    <row r="12137" ht="13.5" customHeight="1" x14ac:dyDescent="0.15"/>
    <row r="12139" ht="13.5" customHeight="1" x14ac:dyDescent="0.15"/>
    <row r="12141" ht="13.5" customHeight="1" x14ac:dyDescent="0.15"/>
    <row r="12143" ht="13.5" customHeight="1" x14ac:dyDescent="0.15"/>
    <row r="12145" ht="13.5" customHeight="1" x14ac:dyDescent="0.15"/>
    <row r="12147" ht="13.5" customHeight="1" x14ac:dyDescent="0.15"/>
    <row r="12149" ht="13.5" customHeight="1" x14ac:dyDescent="0.15"/>
    <row r="12151" ht="13.5" customHeight="1" x14ac:dyDescent="0.15"/>
    <row r="12153" ht="13.5" customHeight="1" x14ac:dyDescent="0.15"/>
    <row r="12155" ht="13.5" customHeight="1" x14ac:dyDescent="0.15"/>
    <row r="12157" ht="13.5" customHeight="1" x14ac:dyDescent="0.15"/>
    <row r="12159" ht="13.5" customHeight="1" x14ac:dyDescent="0.15"/>
    <row r="12161" ht="13.5" customHeight="1" x14ac:dyDescent="0.15"/>
    <row r="12163" ht="13.5" customHeight="1" x14ac:dyDescent="0.15"/>
    <row r="12165" ht="13.5" customHeight="1" x14ac:dyDescent="0.15"/>
    <row r="12167" ht="13.5" customHeight="1" x14ac:dyDescent="0.15"/>
    <row r="12169" ht="13.5" customHeight="1" x14ac:dyDescent="0.15"/>
    <row r="12171" ht="13.5" customHeight="1" x14ac:dyDescent="0.15"/>
    <row r="12173" ht="13.5" customHeight="1" x14ac:dyDescent="0.15"/>
    <row r="12175" ht="13.5" customHeight="1" x14ac:dyDescent="0.15"/>
    <row r="12177" ht="13.5" customHeight="1" x14ac:dyDescent="0.15"/>
    <row r="12179" ht="13.5" customHeight="1" x14ac:dyDescent="0.15"/>
    <row r="12181" ht="13.5" customHeight="1" x14ac:dyDescent="0.15"/>
    <row r="12183" ht="13.5" customHeight="1" x14ac:dyDescent="0.15"/>
    <row r="12185" ht="13.5" customHeight="1" x14ac:dyDescent="0.15"/>
    <row r="12187" ht="13.5" customHeight="1" x14ac:dyDescent="0.15"/>
    <row r="12189" ht="13.5" customHeight="1" x14ac:dyDescent="0.15"/>
    <row r="12191" ht="13.5" customHeight="1" x14ac:dyDescent="0.15"/>
    <row r="12193" ht="13.5" customHeight="1" x14ac:dyDescent="0.15"/>
    <row r="12195" ht="13.5" customHeight="1" x14ac:dyDescent="0.15"/>
    <row r="12197" ht="13.5" customHeight="1" x14ac:dyDescent="0.15"/>
    <row r="12199" ht="13.5" customHeight="1" x14ac:dyDescent="0.15"/>
    <row r="12201" ht="13.5" customHeight="1" x14ac:dyDescent="0.15"/>
    <row r="12203" ht="13.5" customHeight="1" x14ac:dyDescent="0.15"/>
    <row r="12205" ht="13.5" customHeight="1" x14ac:dyDescent="0.15"/>
    <row r="12207" ht="13.5" customHeight="1" x14ac:dyDescent="0.15"/>
    <row r="12209" ht="13.5" customHeight="1" x14ac:dyDescent="0.15"/>
    <row r="12211" ht="13.5" customHeight="1" x14ac:dyDescent="0.15"/>
    <row r="12213" ht="13.5" customHeight="1" x14ac:dyDescent="0.15"/>
    <row r="12215" ht="13.5" customHeight="1" x14ac:dyDescent="0.15"/>
    <row r="12217" ht="13.5" customHeight="1" x14ac:dyDescent="0.15"/>
    <row r="12219" ht="13.5" customHeight="1" x14ac:dyDescent="0.15"/>
    <row r="12221" ht="13.5" customHeight="1" x14ac:dyDescent="0.15"/>
    <row r="12223" ht="13.5" customHeight="1" x14ac:dyDescent="0.15"/>
    <row r="12225" ht="13.5" customHeight="1" x14ac:dyDescent="0.15"/>
    <row r="12227" ht="13.5" customHeight="1" x14ac:dyDescent="0.15"/>
    <row r="12229" ht="13.5" customHeight="1" x14ac:dyDescent="0.15"/>
    <row r="12231" ht="13.5" customHeight="1" x14ac:dyDescent="0.15"/>
    <row r="12233" ht="13.5" customHeight="1" x14ac:dyDescent="0.15"/>
    <row r="12235" ht="13.5" customHeight="1" x14ac:dyDescent="0.15"/>
    <row r="12237" ht="13.5" customHeight="1" x14ac:dyDescent="0.15"/>
    <row r="12239" ht="13.5" customHeight="1" x14ac:dyDescent="0.15"/>
    <row r="12241" ht="13.5" customHeight="1" x14ac:dyDescent="0.15"/>
    <row r="12243" ht="13.5" customHeight="1" x14ac:dyDescent="0.15"/>
    <row r="12245" ht="13.5" customHeight="1" x14ac:dyDescent="0.15"/>
    <row r="12247" ht="13.5" customHeight="1" x14ac:dyDescent="0.15"/>
    <row r="12249" ht="13.5" customHeight="1" x14ac:dyDescent="0.15"/>
    <row r="12251" ht="13.5" customHeight="1" x14ac:dyDescent="0.15"/>
    <row r="12253" ht="13.5" customHeight="1" x14ac:dyDescent="0.15"/>
    <row r="12255" ht="13.5" customHeight="1" x14ac:dyDescent="0.15"/>
    <row r="12257" ht="13.5" customHeight="1" x14ac:dyDescent="0.15"/>
    <row r="12259" ht="13.5" customHeight="1" x14ac:dyDescent="0.15"/>
    <row r="12261" ht="13.5" customHeight="1" x14ac:dyDescent="0.15"/>
    <row r="12263" ht="13.5" customHeight="1" x14ac:dyDescent="0.15"/>
    <row r="12265" ht="13.5" customHeight="1" x14ac:dyDescent="0.15"/>
    <row r="12267" ht="13.5" customHeight="1" x14ac:dyDescent="0.15"/>
    <row r="12269" ht="13.5" customHeight="1" x14ac:dyDescent="0.15"/>
    <row r="12271" ht="13.5" customHeight="1" x14ac:dyDescent="0.15"/>
    <row r="12273" ht="13.5" customHeight="1" x14ac:dyDescent="0.15"/>
    <row r="12275" ht="13.5" customHeight="1" x14ac:dyDescent="0.15"/>
    <row r="12277" ht="13.5" customHeight="1" x14ac:dyDescent="0.15"/>
    <row r="12279" ht="13.5" customHeight="1" x14ac:dyDescent="0.15"/>
    <row r="12281" ht="13.5" customHeight="1" x14ac:dyDescent="0.15"/>
    <row r="12283" ht="13.5" customHeight="1" x14ac:dyDescent="0.15"/>
    <row r="12285" ht="13.5" customHeight="1" x14ac:dyDescent="0.15"/>
    <row r="12287" ht="13.5" customHeight="1" x14ac:dyDescent="0.15"/>
    <row r="12289" ht="13.5" customHeight="1" x14ac:dyDescent="0.15"/>
    <row r="12291" ht="13.5" customHeight="1" x14ac:dyDescent="0.15"/>
    <row r="12293" ht="13.5" customHeight="1" x14ac:dyDescent="0.15"/>
    <row r="12295" ht="13.5" customHeight="1" x14ac:dyDescent="0.15"/>
    <row r="12297" ht="13.5" customHeight="1" x14ac:dyDescent="0.15"/>
    <row r="12299" ht="13.5" customHeight="1" x14ac:dyDescent="0.15"/>
    <row r="12301" ht="13.5" customHeight="1" x14ac:dyDescent="0.15"/>
    <row r="12303" ht="13.5" customHeight="1" x14ac:dyDescent="0.15"/>
    <row r="12305" ht="13.5" customHeight="1" x14ac:dyDescent="0.15"/>
    <row r="12307" ht="13.5" customHeight="1" x14ac:dyDescent="0.15"/>
    <row r="12309" ht="13.5" customHeight="1" x14ac:dyDescent="0.15"/>
    <row r="12311" ht="13.5" customHeight="1" x14ac:dyDescent="0.15"/>
    <row r="12313" ht="13.5" customHeight="1" x14ac:dyDescent="0.15"/>
    <row r="12315" ht="13.5" customHeight="1" x14ac:dyDescent="0.15"/>
    <row r="12317" ht="13.5" customHeight="1" x14ac:dyDescent="0.15"/>
    <row r="12319" ht="13.5" customHeight="1" x14ac:dyDescent="0.15"/>
    <row r="12321" ht="13.5" customHeight="1" x14ac:dyDescent="0.15"/>
    <row r="12323" ht="13.5" customHeight="1" x14ac:dyDescent="0.15"/>
    <row r="12325" ht="13.5" customHeight="1" x14ac:dyDescent="0.15"/>
    <row r="12327" ht="13.5" customHeight="1" x14ac:dyDescent="0.15"/>
    <row r="12329" ht="13.5" customHeight="1" x14ac:dyDescent="0.15"/>
    <row r="12331" ht="13.5" customHeight="1" x14ac:dyDescent="0.15"/>
    <row r="12333" ht="13.5" customHeight="1" x14ac:dyDescent="0.15"/>
    <row r="12335" ht="13.5" customHeight="1" x14ac:dyDescent="0.15"/>
    <row r="12337" ht="13.5" customHeight="1" x14ac:dyDescent="0.15"/>
    <row r="12339" ht="13.5" customHeight="1" x14ac:dyDescent="0.15"/>
    <row r="12341" ht="13.5" customHeight="1" x14ac:dyDescent="0.15"/>
    <row r="12343" ht="13.5" customHeight="1" x14ac:dyDescent="0.15"/>
    <row r="12345" ht="13.5" customHeight="1" x14ac:dyDescent="0.15"/>
    <row r="12347" ht="13.5" customHeight="1" x14ac:dyDescent="0.15"/>
    <row r="12349" ht="13.5" customHeight="1" x14ac:dyDescent="0.15"/>
    <row r="12351" ht="13.5" customHeight="1" x14ac:dyDescent="0.15"/>
    <row r="12353" ht="13.5" customHeight="1" x14ac:dyDescent="0.15"/>
    <row r="12355" ht="13.5" customHeight="1" x14ac:dyDescent="0.15"/>
    <row r="12357" ht="13.5" customHeight="1" x14ac:dyDescent="0.15"/>
    <row r="12359" ht="13.5" customHeight="1" x14ac:dyDescent="0.15"/>
    <row r="12361" ht="13.5" customHeight="1" x14ac:dyDescent="0.15"/>
    <row r="12363" ht="13.5" customHeight="1" x14ac:dyDescent="0.15"/>
    <row r="12365" ht="13.5" customHeight="1" x14ac:dyDescent="0.15"/>
    <row r="12367" ht="13.5" customHeight="1" x14ac:dyDescent="0.15"/>
    <row r="12369" ht="13.5" customHeight="1" x14ac:dyDescent="0.15"/>
    <row r="12371" ht="13.5" customHeight="1" x14ac:dyDescent="0.15"/>
    <row r="12373" ht="13.5" customHeight="1" x14ac:dyDescent="0.15"/>
    <row r="12375" ht="13.5" customHeight="1" x14ac:dyDescent="0.15"/>
    <row r="12377" ht="13.5" customHeight="1" x14ac:dyDescent="0.15"/>
    <row r="12379" ht="13.5" customHeight="1" x14ac:dyDescent="0.15"/>
    <row r="12381" ht="13.5" customHeight="1" x14ac:dyDescent="0.15"/>
    <row r="12383" ht="13.5" customHeight="1" x14ac:dyDescent="0.15"/>
    <row r="12385" ht="13.5" customHeight="1" x14ac:dyDescent="0.15"/>
    <row r="12387" ht="13.5" customHeight="1" x14ac:dyDescent="0.15"/>
    <row r="12389" ht="13.5" customHeight="1" x14ac:dyDescent="0.15"/>
    <row r="12391" ht="13.5" customHeight="1" x14ac:dyDescent="0.15"/>
    <row r="12393" ht="13.5" customHeight="1" x14ac:dyDescent="0.15"/>
    <row r="12395" ht="13.5" customHeight="1" x14ac:dyDescent="0.15"/>
    <row r="12397" ht="13.5" customHeight="1" x14ac:dyDescent="0.15"/>
    <row r="12399" ht="13.5" customHeight="1" x14ac:dyDescent="0.15"/>
    <row r="12401" ht="13.5" customHeight="1" x14ac:dyDescent="0.15"/>
    <row r="12403" ht="13.5" customHeight="1" x14ac:dyDescent="0.15"/>
    <row r="12405" ht="13.5" customHeight="1" x14ac:dyDescent="0.15"/>
    <row r="12407" ht="13.5" customHeight="1" x14ac:dyDescent="0.15"/>
    <row r="12409" ht="13.5" customHeight="1" x14ac:dyDescent="0.15"/>
    <row r="12411" ht="13.5" customHeight="1" x14ac:dyDescent="0.15"/>
    <row r="12413" ht="13.5" customHeight="1" x14ac:dyDescent="0.15"/>
    <row r="12415" ht="13.5" customHeight="1" x14ac:dyDescent="0.15"/>
    <row r="12417" ht="13.5" customHeight="1" x14ac:dyDescent="0.15"/>
    <row r="12419" ht="13.5" customHeight="1" x14ac:dyDescent="0.15"/>
    <row r="12421" ht="13.5" customHeight="1" x14ac:dyDescent="0.15"/>
    <row r="12423" ht="13.5" customHeight="1" x14ac:dyDescent="0.15"/>
    <row r="12425" ht="13.5" customHeight="1" x14ac:dyDescent="0.15"/>
    <row r="12427" ht="13.5" customHeight="1" x14ac:dyDescent="0.15"/>
    <row r="12429" ht="13.5" customHeight="1" x14ac:dyDescent="0.15"/>
    <row r="12431" ht="13.5" customHeight="1" x14ac:dyDescent="0.15"/>
    <row r="12433" ht="13.5" customHeight="1" x14ac:dyDescent="0.15"/>
    <row r="12435" ht="13.5" customHeight="1" x14ac:dyDescent="0.15"/>
    <row r="12437" ht="13.5" customHeight="1" x14ac:dyDescent="0.15"/>
    <row r="12439" ht="13.5" customHeight="1" x14ac:dyDescent="0.15"/>
    <row r="12441" ht="13.5" customHeight="1" x14ac:dyDescent="0.15"/>
    <row r="12443" ht="13.5" customHeight="1" x14ac:dyDescent="0.15"/>
    <row r="12445" ht="13.5" customHeight="1" x14ac:dyDescent="0.15"/>
    <row r="12447" ht="13.5" customHeight="1" x14ac:dyDescent="0.15"/>
    <row r="12449" ht="13.5" customHeight="1" x14ac:dyDescent="0.15"/>
    <row r="12451" ht="13.5" customHeight="1" x14ac:dyDescent="0.15"/>
    <row r="12453" ht="13.5" customHeight="1" x14ac:dyDescent="0.15"/>
    <row r="12455" ht="13.5" customHeight="1" x14ac:dyDescent="0.15"/>
    <row r="12457" ht="13.5" customHeight="1" x14ac:dyDescent="0.15"/>
    <row r="12459" ht="13.5" customHeight="1" x14ac:dyDescent="0.15"/>
    <row r="12461" ht="13.5" customHeight="1" x14ac:dyDescent="0.15"/>
    <row r="12463" ht="13.5" customHeight="1" x14ac:dyDescent="0.15"/>
    <row r="12465" ht="13.5" customHeight="1" x14ac:dyDescent="0.15"/>
    <row r="12467" ht="13.5" customHeight="1" x14ac:dyDescent="0.15"/>
    <row r="12469" ht="13.5" customHeight="1" x14ac:dyDescent="0.15"/>
    <row r="12471" ht="13.5" customHeight="1" x14ac:dyDescent="0.15"/>
    <row r="12473" ht="13.5" customHeight="1" x14ac:dyDescent="0.15"/>
    <row r="12475" ht="13.5" customHeight="1" x14ac:dyDescent="0.15"/>
    <row r="12477" ht="13.5" customHeight="1" x14ac:dyDescent="0.15"/>
    <row r="12479" ht="13.5" customHeight="1" x14ac:dyDescent="0.15"/>
    <row r="12481" ht="13.5" customHeight="1" x14ac:dyDescent="0.15"/>
    <row r="12483" ht="13.5" customHeight="1" x14ac:dyDescent="0.15"/>
    <row r="12485" ht="13.5" customHeight="1" x14ac:dyDescent="0.15"/>
    <row r="12487" ht="13.5" customHeight="1" x14ac:dyDescent="0.15"/>
    <row r="12489" ht="13.5" customHeight="1" x14ac:dyDescent="0.15"/>
    <row r="12491" ht="13.5" customHeight="1" x14ac:dyDescent="0.15"/>
    <row r="12493" ht="13.5" customHeight="1" x14ac:dyDescent="0.15"/>
    <row r="12495" ht="13.5" customHeight="1" x14ac:dyDescent="0.15"/>
    <row r="12497" ht="13.5" customHeight="1" x14ac:dyDescent="0.15"/>
    <row r="12499" ht="13.5" customHeight="1" x14ac:dyDescent="0.15"/>
    <row r="12501" ht="13.5" customHeight="1" x14ac:dyDescent="0.15"/>
    <row r="12503" ht="13.5" customHeight="1" x14ac:dyDescent="0.15"/>
    <row r="12505" ht="13.5" customHeight="1" x14ac:dyDescent="0.15"/>
    <row r="12507" ht="13.5" customHeight="1" x14ac:dyDescent="0.15"/>
    <row r="12509" ht="13.5" customHeight="1" x14ac:dyDescent="0.15"/>
    <row r="12511" ht="13.5" customHeight="1" x14ac:dyDescent="0.15"/>
    <row r="12513" ht="13.5" customHeight="1" x14ac:dyDescent="0.15"/>
    <row r="12515" ht="13.5" customHeight="1" x14ac:dyDescent="0.15"/>
    <row r="12517" ht="13.5" customHeight="1" x14ac:dyDescent="0.15"/>
    <row r="12519" ht="13.5" customHeight="1" x14ac:dyDescent="0.15"/>
    <row r="12521" ht="13.5" customHeight="1" x14ac:dyDescent="0.15"/>
    <row r="12523" ht="13.5" customHeight="1" x14ac:dyDescent="0.15"/>
    <row r="12525" ht="13.5" customHeight="1" x14ac:dyDescent="0.15"/>
    <row r="12527" ht="13.5" customHeight="1" x14ac:dyDescent="0.15"/>
    <row r="12529" ht="13.5" customHeight="1" x14ac:dyDescent="0.15"/>
    <row r="12531" ht="13.5" customHeight="1" x14ac:dyDescent="0.15"/>
    <row r="12533" ht="13.5" customHeight="1" x14ac:dyDescent="0.15"/>
    <row r="12535" ht="13.5" customHeight="1" x14ac:dyDescent="0.15"/>
    <row r="12537" ht="13.5" customHeight="1" x14ac:dyDescent="0.15"/>
    <row r="12539" ht="13.5" customHeight="1" x14ac:dyDescent="0.15"/>
    <row r="12541" ht="13.5" customHeight="1" x14ac:dyDescent="0.15"/>
    <row r="12543" ht="13.5" customHeight="1" x14ac:dyDescent="0.15"/>
    <row r="12545" ht="13.5" customHeight="1" x14ac:dyDescent="0.15"/>
    <row r="12547" ht="13.5" customHeight="1" x14ac:dyDescent="0.15"/>
    <row r="12549" ht="13.5" customHeight="1" x14ac:dyDescent="0.15"/>
    <row r="12551" ht="13.5" customHeight="1" x14ac:dyDescent="0.15"/>
    <row r="12553" ht="13.5" customHeight="1" x14ac:dyDescent="0.15"/>
    <row r="12555" ht="13.5" customHeight="1" x14ac:dyDescent="0.15"/>
    <row r="12557" ht="13.5" customHeight="1" x14ac:dyDescent="0.15"/>
    <row r="12559" ht="13.5" customHeight="1" x14ac:dyDescent="0.15"/>
    <row r="12561" ht="13.5" customHeight="1" x14ac:dyDescent="0.15"/>
    <row r="12563" ht="13.5" customHeight="1" x14ac:dyDescent="0.15"/>
    <row r="12565" ht="13.5" customHeight="1" x14ac:dyDescent="0.15"/>
    <row r="12567" ht="13.5" customHeight="1" x14ac:dyDescent="0.15"/>
    <row r="12569" ht="13.5" customHeight="1" x14ac:dyDescent="0.15"/>
    <row r="12571" ht="13.5" customHeight="1" x14ac:dyDescent="0.15"/>
    <row r="12573" ht="13.5" customHeight="1" x14ac:dyDescent="0.15"/>
    <row r="12575" ht="13.5" customHeight="1" x14ac:dyDescent="0.15"/>
    <row r="12577" ht="13.5" customHeight="1" x14ac:dyDescent="0.15"/>
    <row r="12579" ht="13.5" customHeight="1" x14ac:dyDescent="0.15"/>
    <row r="12581" ht="13.5" customHeight="1" x14ac:dyDescent="0.15"/>
    <row r="12583" ht="13.5" customHeight="1" x14ac:dyDescent="0.15"/>
    <row r="12585" ht="13.5" customHeight="1" x14ac:dyDescent="0.15"/>
    <row r="12587" ht="13.5" customHeight="1" x14ac:dyDescent="0.15"/>
    <row r="12589" ht="13.5" customHeight="1" x14ac:dyDescent="0.15"/>
    <row r="12591" ht="13.5" customHeight="1" x14ac:dyDescent="0.15"/>
    <row r="12593" ht="13.5" customHeight="1" x14ac:dyDescent="0.15"/>
    <row r="12595" ht="13.5" customHeight="1" x14ac:dyDescent="0.15"/>
    <row r="12597" ht="13.5" customHeight="1" x14ac:dyDescent="0.15"/>
    <row r="12599" ht="13.5" customHeight="1" x14ac:dyDescent="0.15"/>
    <row r="12601" ht="13.5" customHeight="1" x14ac:dyDescent="0.15"/>
    <row r="12603" ht="13.5" customHeight="1" x14ac:dyDescent="0.15"/>
    <row r="12605" ht="13.5" customHeight="1" x14ac:dyDescent="0.15"/>
    <row r="12607" ht="13.5" customHeight="1" x14ac:dyDescent="0.15"/>
    <row r="12609" ht="13.5" customHeight="1" x14ac:dyDescent="0.15"/>
    <row r="12611" ht="13.5" customHeight="1" x14ac:dyDescent="0.15"/>
    <row r="12613" ht="13.5" customHeight="1" x14ac:dyDescent="0.15"/>
    <row r="12615" ht="13.5" customHeight="1" x14ac:dyDescent="0.15"/>
    <row r="12617" ht="13.5" customHeight="1" x14ac:dyDescent="0.15"/>
    <row r="12619" ht="13.5" customHeight="1" x14ac:dyDescent="0.15"/>
    <row r="12621" ht="13.5" customHeight="1" x14ac:dyDescent="0.15"/>
    <row r="12623" ht="13.5" customHeight="1" x14ac:dyDescent="0.15"/>
    <row r="12625" ht="13.5" customHeight="1" x14ac:dyDescent="0.15"/>
    <row r="12627" ht="13.5" customHeight="1" x14ac:dyDescent="0.15"/>
    <row r="12629" ht="13.5" customHeight="1" x14ac:dyDescent="0.15"/>
    <row r="12631" ht="13.5" customHeight="1" x14ac:dyDescent="0.15"/>
    <row r="12633" ht="13.5" customHeight="1" x14ac:dyDescent="0.15"/>
    <row r="12635" ht="13.5" customHeight="1" x14ac:dyDescent="0.15"/>
    <row r="12637" ht="13.5" customHeight="1" x14ac:dyDescent="0.15"/>
    <row r="12639" ht="13.5" customHeight="1" x14ac:dyDescent="0.15"/>
    <row r="12641" ht="13.5" customHeight="1" x14ac:dyDescent="0.15"/>
    <row r="12643" ht="13.5" customHeight="1" x14ac:dyDescent="0.15"/>
    <row r="12645" ht="13.5" customHeight="1" x14ac:dyDescent="0.15"/>
    <row r="12647" ht="13.5" customHeight="1" x14ac:dyDescent="0.15"/>
    <row r="12649" ht="13.5" customHeight="1" x14ac:dyDescent="0.15"/>
    <row r="12651" ht="13.5" customHeight="1" x14ac:dyDescent="0.15"/>
    <row r="12653" ht="13.5" customHeight="1" x14ac:dyDescent="0.15"/>
    <row r="12655" ht="13.5" customHeight="1" x14ac:dyDescent="0.15"/>
    <row r="12657" ht="13.5" customHeight="1" x14ac:dyDescent="0.15"/>
    <row r="12659" ht="13.5" customHeight="1" x14ac:dyDescent="0.15"/>
    <row r="12661" ht="13.5" customHeight="1" x14ac:dyDescent="0.15"/>
    <row r="12663" ht="13.5" customHeight="1" x14ac:dyDescent="0.15"/>
    <row r="12665" ht="13.5" customHeight="1" x14ac:dyDescent="0.15"/>
    <row r="12667" ht="13.5" customHeight="1" x14ac:dyDescent="0.15"/>
    <row r="12669" ht="13.5" customHeight="1" x14ac:dyDescent="0.15"/>
    <row r="12671" ht="13.5" customHeight="1" x14ac:dyDescent="0.15"/>
    <row r="12673" ht="13.5" customHeight="1" x14ac:dyDescent="0.15"/>
    <row r="12675" ht="13.5" customHeight="1" x14ac:dyDescent="0.15"/>
    <row r="12677" ht="13.5" customHeight="1" x14ac:dyDescent="0.15"/>
    <row r="12679" ht="13.5" customHeight="1" x14ac:dyDescent="0.15"/>
    <row r="12681" ht="13.5" customHeight="1" x14ac:dyDescent="0.15"/>
    <row r="12683" ht="13.5" customHeight="1" x14ac:dyDescent="0.15"/>
    <row r="12685" ht="13.5" customHeight="1" x14ac:dyDescent="0.15"/>
    <row r="12687" ht="13.5" customHeight="1" x14ac:dyDescent="0.15"/>
    <row r="12689" ht="13.5" customHeight="1" x14ac:dyDescent="0.15"/>
    <row r="12691" ht="13.5" customHeight="1" x14ac:dyDescent="0.15"/>
    <row r="12693" ht="13.5" customHeight="1" x14ac:dyDescent="0.15"/>
    <row r="12695" ht="13.5" customHeight="1" x14ac:dyDescent="0.15"/>
    <row r="12697" ht="13.5" customHeight="1" x14ac:dyDescent="0.15"/>
    <row r="12699" ht="13.5" customHeight="1" x14ac:dyDescent="0.15"/>
    <row r="12701" ht="13.5" customHeight="1" x14ac:dyDescent="0.15"/>
    <row r="12703" ht="13.5" customHeight="1" x14ac:dyDescent="0.15"/>
    <row r="12705" ht="13.5" customHeight="1" x14ac:dyDescent="0.15"/>
    <row r="12707" ht="13.5" customHeight="1" x14ac:dyDescent="0.15"/>
    <row r="12709" ht="13.5" customHeight="1" x14ac:dyDescent="0.15"/>
    <row r="12711" ht="13.5" customHeight="1" x14ac:dyDescent="0.15"/>
    <row r="12713" ht="13.5" customHeight="1" x14ac:dyDescent="0.15"/>
    <row r="12715" ht="13.5" customHeight="1" x14ac:dyDescent="0.15"/>
    <row r="12717" ht="13.5" customHeight="1" x14ac:dyDescent="0.15"/>
    <row r="12719" ht="13.5" customHeight="1" x14ac:dyDescent="0.15"/>
    <row r="12721" ht="13.5" customHeight="1" x14ac:dyDescent="0.15"/>
    <row r="12723" ht="13.5" customHeight="1" x14ac:dyDescent="0.15"/>
    <row r="12725" ht="13.5" customHeight="1" x14ac:dyDescent="0.15"/>
    <row r="12727" ht="13.5" customHeight="1" x14ac:dyDescent="0.15"/>
    <row r="12729" ht="13.5" customHeight="1" x14ac:dyDescent="0.15"/>
    <row r="12731" ht="13.5" customHeight="1" x14ac:dyDescent="0.15"/>
    <row r="12733" ht="13.5" customHeight="1" x14ac:dyDescent="0.15"/>
    <row r="12735" ht="13.5" customHeight="1" x14ac:dyDescent="0.15"/>
    <row r="12737" ht="13.5" customHeight="1" x14ac:dyDescent="0.15"/>
    <row r="12739" ht="13.5" customHeight="1" x14ac:dyDescent="0.15"/>
    <row r="12741" ht="13.5" customHeight="1" x14ac:dyDescent="0.15"/>
    <row r="12743" ht="13.5" customHeight="1" x14ac:dyDescent="0.15"/>
    <row r="12745" ht="13.5" customHeight="1" x14ac:dyDescent="0.15"/>
    <row r="12747" ht="13.5" customHeight="1" x14ac:dyDescent="0.15"/>
    <row r="12749" ht="13.5" customHeight="1" x14ac:dyDescent="0.15"/>
    <row r="12751" ht="13.5" customHeight="1" x14ac:dyDescent="0.15"/>
    <row r="12753" ht="13.5" customHeight="1" x14ac:dyDescent="0.15"/>
    <row r="12755" ht="13.5" customHeight="1" x14ac:dyDescent="0.15"/>
    <row r="12757" ht="13.5" customHeight="1" x14ac:dyDescent="0.15"/>
    <row r="12759" ht="13.5" customHeight="1" x14ac:dyDescent="0.15"/>
    <row r="12761" ht="13.5" customHeight="1" x14ac:dyDescent="0.15"/>
    <row r="12763" ht="13.5" customHeight="1" x14ac:dyDescent="0.15"/>
    <row r="12765" ht="13.5" customHeight="1" x14ac:dyDescent="0.15"/>
    <row r="12767" ht="13.5" customHeight="1" x14ac:dyDescent="0.15"/>
    <row r="12769" ht="13.5" customHeight="1" x14ac:dyDescent="0.15"/>
    <row r="12771" ht="13.5" customHeight="1" x14ac:dyDescent="0.15"/>
    <row r="12773" ht="13.5" customHeight="1" x14ac:dyDescent="0.15"/>
    <row r="12775" ht="13.5" customHeight="1" x14ac:dyDescent="0.15"/>
    <row r="12777" ht="13.5" customHeight="1" x14ac:dyDescent="0.15"/>
    <row r="12779" ht="13.5" customHeight="1" x14ac:dyDescent="0.15"/>
    <row r="12781" ht="13.5" customHeight="1" x14ac:dyDescent="0.15"/>
    <row r="12783" ht="13.5" customHeight="1" x14ac:dyDescent="0.15"/>
    <row r="12785" ht="13.5" customHeight="1" x14ac:dyDescent="0.15"/>
    <row r="12787" ht="13.5" customHeight="1" x14ac:dyDescent="0.15"/>
    <row r="12789" ht="13.5" customHeight="1" x14ac:dyDescent="0.15"/>
    <row r="12791" ht="13.5" customHeight="1" x14ac:dyDescent="0.15"/>
    <row r="12793" ht="13.5" customHeight="1" x14ac:dyDescent="0.15"/>
    <row r="12795" ht="13.5" customHeight="1" x14ac:dyDescent="0.15"/>
    <row r="12797" ht="13.5" customHeight="1" x14ac:dyDescent="0.15"/>
    <row r="12799" ht="13.5" customHeight="1" x14ac:dyDescent="0.15"/>
    <row r="12801" ht="13.5" customHeight="1" x14ac:dyDescent="0.15"/>
    <row r="12803" ht="13.5" customHeight="1" x14ac:dyDescent="0.15"/>
    <row r="12805" ht="13.5" customHeight="1" x14ac:dyDescent="0.15"/>
    <row r="12807" ht="13.5" customHeight="1" x14ac:dyDescent="0.15"/>
    <row r="12809" ht="13.5" customHeight="1" x14ac:dyDescent="0.15"/>
    <row r="12811" ht="13.5" customHeight="1" x14ac:dyDescent="0.15"/>
    <row r="12813" ht="13.5" customHeight="1" x14ac:dyDescent="0.15"/>
    <row r="12815" ht="13.5" customHeight="1" x14ac:dyDescent="0.15"/>
    <row r="12817" ht="13.5" customHeight="1" x14ac:dyDescent="0.15"/>
    <row r="12819" ht="13.5" customHeight="1" x14ac:dyDescent="0.15"/>
    <row r="12821" ht="13.5" customHeight="1" x14ac:dyDescent="0.15"/>
    <row r="12823" ht="13.5" customHeight="1" x14ac:dyDescent="0.15"/>
    <row r="12825" ht="13.5" customHeight="1" x14ac:dyDescent="0.15"/>
    <row r="12827" ht="13.5" customHeight="1" x14ac:dyDescent="0.15"/>
    <row r="12829" ht="13.5" customHeight="1" x14ac:dyDescent="0.15"/>
    <row r="12831" ht="13.5" customHeight="1" x14ac:dyDescent="0.15"/>
    <row r="12833" ht="13.5" customHeight="1" x14ac:dyDescent="0.15"/>
    <row r="12835" ht="13.5" customHeight="1" x14ac:dyDescent="0.15"/>
    <row r="12837" ht="13.5" customHeight="1" x14ac:dyDescent="0.15"/>
    <row r="12839" ht="13.5" customHeight="1" x14ac:dyDescent="0.15"/>
    <row r="12841" ht="13.5" customHeight="1" x14ac:dyDescent="0.15"/>
    <row r="12843" ht="13.5" customHeight="1" x14ac:dyDescent="0.15"/>
    <row r="12845" ht="13.5" customHeight="1" x14ac:dyDescent="0.15"/>
    <row r="12847" ht="13.5" customHeight="1" x14ac:dyDescent="0.15"/>
    <row r="12849" ht="13.5" customHeight="1" x14ac:dyDescent="0.15"/>
    <row r="12851" ht="13.5" customHeight="1" x14ac:dyDescent="0.15"/>
    <row r="12853" ht="13.5" customHeight="1" x14ac:dyDescent="0.15"/>
    <row r="12855" ht="13.5" customHeight="1" x14ac:dyDescent="0.15"/>
    <row r="12857" ht="13.5" customHeight="1" x14ac:dyDescent="0.15"/>
    <row r="12859" ht="13.5" customHeight="1" x14ac:dyDescent="0.15"/>
    <row r="12861" ht="13.5" customHeight="1" x14ac:dyDescent="0.15"/>
    <row r="12863" ht="13.5" customHeight="1" x14ac:dyDescent="0.15"/>
    <row r="12865" ht="13.5" customHeight="1" x14ac:dyDescent="0.15"/>
    <row r="12867" ht="13.5" customHeight="1" x14ac:dyDescent="0.15"/>
    <row r="12869" ht="13.5" customHeight="1" x14ac:dyDescent="0.15"/>
    <row r="12871" ht="13.5" customHeight="1" x14ac:dyDescent="0.15"/>
    <row r="12873" ht="13.5" customHeight="1" x14ac:dyDescent="0.15"/>
    <row r="12875" ht="13.5" customHeight="1" x14ac:dyDescent="0.15"/>
    <row r="12877" ht="13.5" customHeight="1" x14ac:dyDescent="0.15"/>
    <row r="12879" ht="13.5" customHeight="1" x14ac:dyDescent="0.15"/>
    <row r="12881" ht="13.5" customHeight="1" x14ac:dyDescent="0.15"/>
    <row r="12883" ht="13.5" customHeight="1" x14ac:dyDescent="0.15"/>
    <row r="12885" ht="13.5" customHeight="1" x14ac:dyDescent="0.15"/>
    <row r="12887" ht="13.5" customHeight="1" x14ac:dyDescent="0.15"/>
    <row r="12889" ht="13.5" customHeight="1" x14ac:dyDescent="0.15"/>
    <row r="12891" ht="13.5" customHeight="1" x14ac:dyDescent="0.15"/>
    <row r="12893" ht="13.5" customHeight="1" x14ac:dyDescent="0.15"/>
    <row r="12895" ht="13.5" customHeight="1" x14ac:dyDescent="0.15"/>
    <row r="12897" ht="13.5" customHeight="1" x14ac:dyDescent="0.15"/>
    <row r="12899" ht="13.5" customHeight="1" x14ac:dyDescent="0.15"/>
    <row r="12901" ht="13.5" customHeight="1" x14ac:dyDescent="0.15"/>
    <row r="12903" ht="13.5" customHeight="1" x14ac:dyDescent="0.15"/>
    <row r="12905" ht="13.5" customHeight="1" x14ac:dyDescent="0.15"/>
    <row r="12907" ht="13.5" customHeight="1" x14ac:dyDescent="0.15"/>
    <row r="12909" ht="13.5" customHeight="1" x14ac:dyDescent="0.15"/>
    <row r="12911" ht="13.5" customHeight="1" x14ac:dyDescent="0.15"/>
    <row r="12913" ht="13.5" customHeight="1" x14ac:dyDescent="0.15"/>
    <row r="12915" ht="13.5" customHeight="1" x14ac:dyDescent="0.15"/>
    <row r="12917" ht="13.5" customHeight="1" x14ac:dyDescent="0.15"/>
    <row r="12919" ht="13.5" customHeight="1" x14ac:dyDescent="0.15"/>
    <row r="12921" ht="13.5" customHeight="1" x14ac:dyDescent="0.15"/>
    <row r="12923" ht="13.5" customHeight="1" x14ac:dyDescent="0.15"/>
    <row r="12925" ht="13.5" customHeight="1" x14ac:dyDescent="0.15"/>
    <row r="12927" ht="13.5" customHeight="1" x14ac:dyDescent="0.15"/>
    <row r="12929" ht="13.5" customHeight="1" x14ac:dyDescent="0.15"/>
    <row r="12931" ht="13.5" customHeight="1" x14ac:dyDescent="0.15"/>
    <row r="12933" ht="13.5" customHeight="1" x14ac:dyDescent="0.15"/>
    <row r="12935" ht="13.5" customHeight="1" x14ac:dyDescent="0.15"/>
    <row r="12937" ht="13.5" customHeight="1" x14ac:dyDescent="0.15"/>
    <row r="12939" ht="13.5" customHeight="1" x14ac:dyDescent="0.15"/>
    <row r="12941" ht="13.5" customHeight="1" x14ac:dyDescent="0.15"/>
    <row r="12943" ht="13.5" customHeight="1" x14ac:dyDescent="0.15"/>
    <row r="12945" ht="13.5" customHeight="1" x14ac:dyDescent="0.15"/>
    <row r="12947" ht="13.5" customHeight="1" x14ac:dyDescent="0.15"/>
    <row r="12949" ht="13.5" customHeight="1" x14ac:dyDescent="0.15"/>
    <row r="12951" ht="13.5" customHeight="1" x14ac:dyDescent="0.15"/>
    <row r="12953" ht="13.5" customHeight="1" x14ac:dyDescent="0.15"/>
    <row r="12955" ht="13.5" customHeight="1" x14ac:dyDescent="0.15"/>
    <row r="12957" ht="13.5" customHeight="1" x14ac:dyDescent="0.15"/>
    <row r="12959" ht="13.5" customHeight="1" x14ac:dyDescent="0.15"/>
    <row r="12961" ht="13.5" customHeight="1" x14ac:dyDescent="0.15"/>
    <row r="12963" ht="13.5" customHeight="1" x14ac:dyDescent="0.15"/>
    <row r="12965" ht="13.5" customHeight="1" x14ac:dyDescent="0.15"/>
    <row r="12967" ht="13.5" customHeight="1" x14ac:dyDescent="0.15"/>
    <row r="12969" ht="13.5" customHeight="1" x14ac:dyDescent="0.15"/>
    <row r="12971" ht="13.5" customHeight="1" x14ac:dyDescent="0.15"/>
    <row r="12973" ht="13.5" customHeight="1" x14ac:dyDescent="0.15"/>
    <row r="12975" ht="13.5" customHeight="1" x14ac:dyDescent="0.15"/>
    <row r="12977" ht="13.5" customHeight="1" x14ac:dyDescent="0.15"/>
    <row r="12979" ht="13.5" customHeight="1" x14ac:dyDescent="0.15"/>
    <row r="12981" ht="13.5" customHeight="1" x14ac:dyDescent="0.15"/>
    <row r="12983" ht="13.5" customHeight="1" x14ac:dyDescent="0.15"/>
    <row r="12985" ht="13.5" customHeight="1" x14ac:dyDescent="0.15"/>
    <row r="12987" ht="13.5" customHeight="1" x14ac:dyDescent="0.15"/>
    <row r="12989" ht="13.5" customHeight="1" x14ac:dyDescent="0.15"/>
    <row r="12991" ht="13.5" customHeight="1" x14ac:dyDescent="0.15"/>
    <row r="12993" ht="13.5" customHeight="1" x14ac:dyDescent="0.15"/>
    <row r="12995" ht="13.5" customHeight="1" x14ac:dyDescent="0.15"/>
    <row r="12997" ht="13.5" customHeight="1" x14ac:dyDescent="0.15"/>
    <row r="12999" ht="13.5" customHeight="1" x14ac:dyDescent="0.15"/>
    <row r="13001" ht="13.5" customHeight="1" x14ac:dyDescent="0.15"/>
    <row r="13003" ht="13.5" customHeight="1" x14ac:dyDescent="0.15"/>
    <row r="13005" ht="13.5" customHeight="1" x14ac:dyDescent="0.15"/>
    <row r="13007" ht="13.5" customHeight="1" x14ac:dyDescent="0.15"/>
    <row r="13009" ht="13.5" customHeight="1" x14ac:dyDescent="0.15"/>
    <row r="13011" ht="13.5" customHeight="1" x14ac:dyDescent="0.15"/>
    <row r="13013" ht="13.5" customHeight="1" x14ac:dyDescent="0.15"/>
    <row r="13015" ht="13.5" customHeight="1" x14ac:dyDescent="0.15"/>
    <row r="13017" ht="13.5" customHeight="1" x14ac:dyDescent="0.15"/>
    <row r="13019" ht="13.5" customHeight="1" x14ac:dyDescent="0.15"/>
    <row r="13021" ht="13.5" customHeight="1" x14ac:dyDescent="0.15"/>
    <row r="13023" ht="13.5" customHeight="1" x14ac:dyDescent="0.15"/>
    <row r="13025" ht="13.5" customHeight="1" x14ac:dyDescent="0.15"/>
    <row r="13027" ht="13.5" customHeight="1" x14ac:dyDescent="0.15"/>
    <row r="13029" ht="13.5" customHeight="1" x14ac:dyDescent="0.15"/>
    <row r="13031" ht="13.5" customHeight="1" x14ac:dyDescent="0.15"/>
    <row r="13033" ht="13.5" customHeight="1" x14ac:dyDescent="0.15"/>
    <row r="13035" ht="13.5" customHeight="1" x14ac:dyDescent="0.15"/>
    <row r="13037" ht="13.5" customHeight="1" x14ac:dyDescent="0.15"/>
    <row r="13039" ht="13.5" customHeight="1" x14ac:dyDescent="0.15"/>
    <row r="13041" ht="13.5" customHeight="1" x14ac:dyDescent="0.15"/>
    <row r="13043" ht="13.5" customHeight="1" x14ac:dyDescent="0.15"/>
    <row r="13045" ht="13.5" customHeight="1" x14ac:dyDescent="0.15"/>
    <row r="13047" ht="13.5" customHeight="1" x14ac:dyDescent="0.15"/>
    <row r="13049" ht="13.5" customHeight="1" x14ac:dyDescent="0.15"/>
    <row r="13051" ht="13.5" customHeight="1" x14ac:dyDescent="0.15"/>
    <row r="13053" ht="13.5" customHeight="1" x14ac:dyDescent="0.15"/>
    <row r="13055" ht="13.5" customHeight="1" x14ac:dyDescent="0.15"/>
    <row r="13057" ht="13.5" customHeight="1" x14ac:dyDescent="0.15"/>
    <row r="13059" ht="13.5" customHeight="1" x14ac:dyDescent="0.15"/>
    <row r="13061" ht="13.5" customHeight="1" x14ac:dyDescent="0.15"/>
    <row r="13063" ht="13.5" customHeight="1" x14ac:dyDescent="0.15"/>
    <row r="13065" ht="13.5" customHeight="1" x14ac:dyDescent="0.15"/>
    <row r="13067" ht="13.5" customHeight="1" x14ac:dyDescent="0.15"/>
    <row r="13069" ht="13.5" customHeight="1" x14ac:dyDescent="0.15"/>
    <row r="13071" ht="13.5" customHeight="1" x14ac:dyDescent="0.15"/>
    <row r="13073" ht="13.5" customHeight="1" x14ac:dyDescent="0.15"/>
    <row r="13075" ht="13.5" customHeight="1" x14ac:dyDescent="0.15"/>
    <row r="13077" ht="13.5" customHeight="1" x14ac:dyDescent="0.15"/>
    <row r="13079" ht="13.5" customHeight="1" x14ac:dyDescent="0.15"/>
    <row r="13081" ht="13.5" customHeight="1" x14ac:dyDescent="0.15"/>
    <row r="13083" ht="13.5" customHeight="1" x14ac:dyDescent="0.15"/>
    <row r="13085" ht="13.5" customHeight="1" x14ac:dyDescent="0.15"/>
    <row r="13087" ht="13.5" customHeight="1" x14ac:dyDescent="0.15"/>
    <row r="13089" ht="13.5" customHeight="1" x14ac:dyDescent="0.15"/>
    <row r="13091" ht="13.5" customHeight="1" x14ac:dyDescent="0.15"/>
    <row r="13093" ht="13.5" customHeight="1" x14ac:dyDescent="0.15"/>
    <row r="13095" ht="13.5" customHeight="1" x14ac:dyDescent="0.15"/>
    <row r="13097" ht="13.5" customHeight="1" x14ac:dyDescent="0.15"/>
    <row r="13099" ht="13.5" customHeight="1" x14ac:dyDescent="0.15"/>
    <row r="13101" ht="13.5" customHeight="1" x14ac:dyDescent="0.15"/>
    <row r="13103" ht="13.5" customHeight="1" x14ac:dyDescent="0.15"/>
    <row r="13105" ht="13.5" customHeight="1" x14ac:dyDescent="0.15"/>
    <row r="13107" ht="13.5" customHeight="1" x14ac:dyDescent="0.15"/>
    <row r="13109" ht="13.5" customHeight="1" x14ac:dyDescent="0.15"/>
    <row r="13111" ht="13.5" customHeight="1" x14ac:dyDescent="0.15"/>
    <row r="13113" ht="13.5" customHeight="1" x14ac:dyDescent="0.15"/>
    <row r="13115" ht="13.5" customHeight="1" x14ac:dyDescent="0.15"/>
    <row r="13117" ht="13.5" customHeight="1" x14ac:dyDescent="0.15"/>
    <row r="13119" ht="13.5" customHeight="1" x14ac:dyDescent="0.15"/>
    <row r="13121" ht="13.5" customHeight="1" x14ac:dyDescent="0.15"/>
    <row r="13123" ht="13.5" customHeight="1" x14ac:dyDescent="0.15"/>
    <row r="13125" ht="13.5" customHeight="1" x14ac:dyDescent="0.15"/>
    <row r="13127" ht="13.5" customHeight="1" x14ac:dyDescent="0.15"/>
    <row r="13129" ht="13.5" customHeight="1" x14ac:dyDescent="0.15"/>
    <row r="13131" ht="13.5" customHeight="1" x14ac:dyDescent="0.15"/>
    <row r="13133" ht="13.5" customHeight="1" x14ac:dyDescent="0.15"/>
    <row r="13135" ht="13.5" customHeight="1" x14ac:dyDescent="0.15"/>
    <row r="13137" ht="13.5" customHeight="1" x14ac:dyDescent="0.15"/>
    <row r="13139" ht="13.5" customHeight="1" x14ac:dyDescent="0.15"/>
    <row r="13141" ht="13.5" customHeight="1" x14ac:dyDescent="0.15"/>
    <row r="13143" ht="13.5" customHeight="1" x14ac:dyDescent="0.15"/>
    <row r="13145" ht="13.5" customHeight="1" x14ac:dyDescent="0.15"/>
    <row r="13147" ht="13.5" customHeight="1" x14ac:dyDescent="0.15"/>
    <row r="13149" ht="13.5" customHeight="1" x14ac:dyDescent="0.15"/>
    <row r="13151" ht="13.5" customHeight="1" x14ac:dyDescent="0.15"/>
    <row r="13153" ht="13.5" customHeight="1" x14ac:dyDescent="0.15"/>
    <row r="13155" ht="13.5" customHeight="1" x14ac:dyDescent="0.15"/>
    <row r="13157" ht="13.5" customHeight="1" x14ac:dyDescent="0.15"/>
    <row r="13159" ht="13.5" customHeight="1" x14ac:dyDescent="0.15"/>
    <row r="13161" ht="13.5" customHeight="1" x14ac:dyDescent="0.15"/>
    <row r="13163" ht="13.5" customHeight="1" x14ac:dyDescent="0.15"/>
    <row r="13165" ht="13.5" customHeight="1" x14ac:dyDescent="0.15"/>
    <row r="13167" ht="13.5" customHeight="1" x14ac:dyDescent="0.15"/>
    <row r="13169" ht="13.5" customHeight="1" x14ac:dyDescent="0.15"/>
    <row r="13171" ht="13.5" customHeight="1" x14ac:dyDescent="0.15"/>
    <row r="13173" ht="13.5" customHeight="1" x14ac:dyDescent="0.15"/>
    <row r="13175" ht="13.5" customHeight="1" x14ac:dyDescent="0.15"/>
    <row r="13177" ht="13.5" customHeight="1" x14ac:dyDescent="0.15"/>
    <row r="13179" ht="13.5" customHeight="1" x14ac:dyDescent="0.15"/>
    <row r="13181" ht="13.5" customHeight="1" x14ac:dyDescent="0.15"/>
    <row r="13183" ht="13.5" customHeight="1" x14ac:dyDescent="0.15"/>
    <row r="13185" ht="13.5" customHeight="1" x14ac:dyDescent="0.15"/>
    <row r="13187" ht="13.5" customHeight="1" x14ac:dyDescent="0.15"/>
    <row r="13189" ht="13.5" customHeight="1" x14ac:dyDescent="0.15"/>
    <row r="13191" ht="13.5" customHeight="1" x14ac:dyDescent="0.15"/>
    <row r="13193" ht="13.5" customHeight="1" x14ac:dyDescent="0.15"/>
    <row r="13195" ht="13.5" customHeight="1" x14ac:dyDescent="0.15"/>
    <row r="13197" ht="13.5" customHeight="1" x14ac:dyDescent="0.15"/>
    <row r="13199" ht="13.5" customHeight="1" x14ac:dyDescent="0.15"/>
    <row r="13201" ht="13.5" customHeight="1" x14ac:dyDescent="0.15"/>
    <row r="13203" ht="13.5" customHeight="1" x14ac:dyDescent="0.15"/>
    <row r="13205" ht="13.5" customHeight="1" x14ac:dyDescent="0.15"/>
    <row r="13207" ht="13.5" customHeight="1" x14ac:dyDescent="0.15"/>
    <row r="13209" ht="13.5" customHeight="1" x14ac:dyDescent="0.15"/>
    <row r="13211" ht="13.5" customHeight="1" x14ac:dyDescent="0.15"/>
    <row r="13213" ht="13.5" customHeight="1" x14ac:dyDescent="0.15"/>
    <row r="13215" ht="13.5" customHeight="1" x14ac:dyDescent="0.15"/>
    <row r="13217" ht="13.5" customHeight="1" x14ac:dyDescent="0.15"/>
    <row r="13219" ht="13.5" customHeight="1" x14ac:dyDescent="0.15"/>
    <row r="13221" ht="13.5" customHeight="1" x14ac:dyDescent="0.15"/>
    <row r="13223" ht="13.5" customHeight="1" x14ac:dyDescent="0.15"/>
    <row r="13225" ht="13.5" customHeight="1" x14ac:dyDescent="0.15"/>
    <row r="13227" ht="13.5" customHeight="1" x14ac:dyDescent="0.15"/>
    <row r="13229" ht="13.5" customHeight="1" x14ac:dyDescent="0.15"/>
    <row r="13231" ht="13.5" customHeight="1" x14ac:dyDescent="0.15"/>
    <row r="13233" ht="13.5" customHeight="1" x14ac:dyDescent="0.15"/>
    <row r="13235" ht="13.5" customHeight="1" x14ac:dyDescent="0.15"/>
    <row r="13237" ht="13.5" customHeight="1" x14ac:dyDescent="0.15"/>
    <row r="13239" ht="13.5" customHeight="1" x14ac:dyDescent="0.15"/>
    <row r="13241" ht="13.5" customHeight="1" x14ac:dyDescent="0.15"/>
    <row r="13243" ht="13.5" customHeight="1" x14ac:dyDescent="0.15"/>
    <row r="13245" ht="13.5" customHeight="1" x14ac:dyDescent="0.15"/>
    <row r="13247" ht="13.5" customHeight="1" x14ac:dyDescent="0.15"/>
    <row r="13249" ht="13.5" customHeight="1" x14ac:dyDescent="0.15"/>
    <row r="13251" ht="13.5" customHeight="1" x14ac:dyDescent="0.15"/>
    <row r="13253" ht="13.5" customHeight="1" x14ac:dyDescent="0.15"/>
    <row r="13255" ht="13.5" customHeight="1" x14ac:dyDescent="0.15"/>
    <row r="13257" ht="13.5" customHeight="1" x14ac:dyDescent="0.15"/>
    <row r="13259" ht="13.5" customHeight="1" x14ac:dyDescent="0.15"/>
    <row r="13261" ht="13.5" customHeight="1" x14ac:dyDescent="0.15"/>
    <row r="13263" ht="13.5" customHeight="1" x14ac:dyDescent="0.15"/>
    <row r="13265" ht="13.5" customHeight="1" x14ac:dyDescent="0.15"/>
    <row r="13267" ht="13.5" customHeight="1" x14ac:dyDescent="0.15"/>
    <row r="13269" ht="13.5" customHeight="1" x14ac:dyDescent="0.15"/>
    <row r="13271" ht="13.5" customHeight="1" x14ac:dyDescent="0.15"/>
    <row r="13273" ht="13.5" customHeight="1" x14ac:dyDescent="0.15"/>
    <row r="13275" ht="13.5" customHeight="1" x14ac:dyDescent="0.15"/>
    <row r="13277" ht="13.5" customHeight="1" x14ac:dyDescent="0.15"/>
    <row r="13279" ht="13.5" customHeight="1" x14ac:dyDescent="0.15"/>
    <row r="13281" ht="13.5" customHeight="1" x14ac:dyDescent="0.15"/>
    <row r="13283" ht="13.5" customHeight="1" x14ac:dyDescent="0.15"/>
    <row r="13285" ht="13.5" customHeight="1" x14ac:dyDescent="0.15"/>
    <row r="13287" ht="13.5" customHeight="1" x14ac:dyDescent="0.15"/>
    <row r="13289" ht="13.5" customHeight="1" x14ac:dyDescent="0.15"/>
    <row r="13291" ht="13.5" customHeight="1" x14ac:dyDescent="0.15"/>
    <row r="13293" ht="13.5" customHeight="1" x14ac:dyDescent="0.15"/>
    <row r="13295" ht="13.5" customHeight="1" x14ac:dyDescent="0.15"/>
    <row r="13297" ht="13.5" customHeight="1" x14ac:dyDescent="0.15"/>
    <row r="13299" ht="13.5" customHeight="1" x14ac:dyDescent="0.15"/>
    <row r="13301" ht="13.5" customHeight="1" x14ac:dyDescent="0.15"/>
    <row r="13303" ht="13.5" customHeight="1" x14ac:dyDescent="0.15"/>
    <row r="13305" ht="13.5" customHeight="1" x14ac:dyDescent="0.15"/>
    <row r="13307" ht="13.5" customHeight="1" x14ac:dyDescent="0.15"/>
    <row r="13309" ht="13.5" customHeight="1" x14ac:dyDescent="0.15"/>
    <row r="13311" ht="13.5" customHeight="1" x14ac:dyDescent="0.15"/>
    <row r="13313" ht="13.5" customHeight="1" x14ac:dyDescent="0.15"/>
    <row r="13315" ht="13.5" customHeight="1" x14ac:dyDescent="0.15"/>
    <row r="13317" ht="13.5" customHeight="1" x14ac:dyDescent="0.15"/>
    <row r="13319" ht="13.5" customHeight="1" x14ac:dyDescent="0.15"/>
    <row r="13321" ht="13.5" customHeight="1" x14ac:dyDescent="0.15"/>
    <row r="13323" ht="13.5" customHeight="1" x14ac:dyDescent="0.15"/>
    <row r="13325" ht="13.5" customHeight="1" x14ac:dyDescent="0.15"/>
    <row r="13327" ht="13.5" customHeight="1" x14ac:dyDescent="0.15"/>
    <row r="13329" ht="13.5" customHeight="1" x14ac:dyDescent="0.15"/>
    <row r="13331" ht="13.5" customHeight="1" x14ac:dyDescent="0.15"/>
    <row r="13333" ht="13.5" customHeight="1" x14ac:dyDescent="0.15"/>
    <row r="13335" ht="13.5" customHeight="1" x14ac:dyDescent="0.15"/>
    <row r="13337" ht="13.5" customHeight="1" x14ac:dyDescent="0.15"/>
    <row r="13339" ht="13.5" customHeight="1" x14ac:dyDescent="0.15"/>
    <row r="13341" ht="13.5" customHeight="1" x14ac:dyDescent="0.15"/>
    <row r="13343" ht="13.5" customHeight="1" x14ac:dyDescent="0.15"/>
    <row r="13345" ht="13.5" customHeight="1" x14ac:dyDescent="0.15"/>
    <row r="13347" ht="13.5" customHeight="1" x14ac:dyDescent="0.15"/>
    <row r="13349" ht="13.5" customHeight="1" x14ac:dyDescent="0.15"/>
    <row r="13351" ht="13.5" customHeight="1" x14ac:dyDescent="0.15"/>
    <row r="13353" ht="13.5" customHeight="1" x14ac:dyDescent="0.15"/>
    <row r="13355" ht="13.5" customHeight="1" x14ac:dyDescent="0.15"/>
    <row r="13357" ht="13.5" customHeight="1" x14ac:dyDescent="0.15"/>
    <row r="13359" ht="13.5" customHeight="1" x14ac:dyDescent="0.15"/>
    <row r="13361" ht="13.5" customHeight="1" x14ac:dyDescent="0.15"/>
    <row r="13363" ht="13.5" customHeight="1" x14ac:dyDescent="0.15"/>
    <row r="13365" ht="13.5" customHeight="1" x14ac:dyDescent="0.15"/>
    <row r="13367" ht="13.5" customHeight="1" x14ac:dyDescent="0.15"/>
    <row r="13369" ht="13.5" customHeight="1" x14ac:dyDescent="0.15"/>
    <row r="13371" ht="13.5" customHeight="1" x14ac:dyDescent="0.15"/>
    <row r="13373" ht="13.5" customHeight="1" x14ac:dyDescent="0.15"/>
    <row r="13375" ht="13.5" customHeight="1" x14ac:dyDescent="0.15"/>
    <row r="13377" ht="13.5" customHeight="1" x14ac:dyDescent="0.15"/>
    <row r="13379" ht="13.5" customHeight="1" x14ac:dyDescent="0.15"/>
    <row r="13381" ht="13.5" customHeight="1" x14ac:dyDescent="0.15"/>
    <row r="13383" ht="13.5" customHeight="1" x14ac:dyDescent="0.15"/>
    <row r="13385" ht="13.5" customHeight="1" x14ac:dyDescent="0.15"/>
    <row r="13387" ht="13.5" customHeight="1" x14ac:dyDescent="0.15"/>
    <row r="13389" ht="13.5" customHeight="1" x14ac:dyDescent="0.15"/>
    <row r="13391" ht="13.5" customHeight="1" x14ac:dyDescent="0.15"/>
    <row r="13393" ht="13.5" customHeight="1" x14ac:dyDescent="0.15"/>
    <row r="13395" ht="13.5" customHeight="1" x14ac:dyDescent="0.15"/>
    <row r="13397" ht="13.5" customHeight="1" x14ac:dyDescent="0.15"/>
    <row r="13399" ht="13.5" customHeight="1" x14ac:dyDescent="0.15"/>
    <row r="13401" ht="13.5" customHeight="1" x14ac:dyDescent="0.15"/>
    <row r="13403" ht="13.5" customHeight="1" x14ac:dyDescent="0.15"/>
    <row r="13405" ht="13.5" customHeight="1" x14ac:dyDescent="0.15"/>
    <row r="13407" ht="13.5" customHeight="1" x14ac:dyDescent="0.15"/>
    <row r="13409" ht="13.5" customHeight="1" x14ac:dyDescent="0.15"/>
    <row r="13411" ht="13.5" customHeight="1" x14ac:dyDescent="0.15"/>
    <row r="13413" ht="13.5" customHeight="1" x14ac:dyDescent="0.15"/>
    <row r="13415" ht="13.5" customHeight="1" x14ac:dyDescent="0.15"/>
    <row r="13417" ht="13.5" customHeight="1" x14ac:dyDescent="0.15"/>
    <row r="13419" ht="13.5" customHeight="1" x14ac:dyDescent="0.15"/>
    <row r="13421" ht="13.5" customHeight="1" x14ac:dyDescent="0.15"/>
    <row r="13423" ht="13.5" customHeight="1" x14ac:dyDescent="0.15"/>
    <row r="13425" ht="13.5" customHeight="1" x14ac:dyDescent="0.15"/>
    <row r="13427" ht="13.5" customHeight="1" x14ac:dyDescent="0.15"/>
    <row r="13429" ht="13.5" customHeight="1" x14ac:dyDescent="0.15"/>
    <row r="13431" ht="13.5" customHeight="1" x14ac:dyDescent="0.15"/>
    <row r="13433" ht="13.5" customHeight="1" x14ac:dyDescent="0.15"/>
    <row r="13435" ht="13.5" customHeight="1" x14ac:dyDescent="0.15"/>
    <row r="13437" ht="13.5" customHeight="1" x14ac:dyDescent="0.15"/>
    <row r="13439" ht="13.5" customHeight="1" x14ac:dyDescent="0.15"/>
    <row r="13441" ht="13.5" customHeight="1" x14ac:dyDescent="0.15"/>
    <row r="13443" ht="13.5" customHeight="1" x14ac:dyDescent="0.15"/>
    <row r="13445" ht="13.5" customHeight="1" x14ac:dyDescent="0.15"/>
    <row r="13447" ht="13.5" customHeight="1" x14ac:dyDescent="0.15"/>
    <row r="13449" ht="13.5" customHeight="1" x14ac:dyDescent="0.15"/>
    <row r="13451" ht="13.5" customHeight="1" x14ac:dyDescent="0.15"/>
    <row r="13453" ht="13.5" customHeight="1" x14ac:dyDescent="0.15"/>
    <row r="13455" ht="13.5" customHeight="1" x14ac:dyDescent="0.15"/>
    <row r="13457" ht="13.5" customHeight="1" x14ac:dyDescent="0.15"/>
    <row r="13459" ht="13.5" customHeight="1" x14ac:dyDescent="0.15"/>
    <row r="13461" ht="13.5" customHeight="1" x14ac:dyDescent="0.15"/>
    <row r="13463" ht="13.5" customHeight="1" x14ac:dyDescent="0.15"/>
    <row r="13465" ht="13.5" customHeight="1" x14ac:dyDescent="0.15"/>
    <row r="13467" ht="13.5" customHeight="1" x14ac:dyDescent="0.15"/>
    <row r="13469" ht="13.5" customHeight="1" x14ac:dyDescent="0.15"/>
    <row r="13471" ht="13.5" customHeight="1" x14ac:dyDescent="0.15"/>
    <row r="13473" ht="13.5" customHeight="1" x14ac:dyDescent="0.15"/>
    <row r="13475" ht="13.5" customHeight="1" x14ac:dyDescent="0.15"/>
    <row r="13477" ht="13.5" customHeight="1" x14ac:dyDescent="0.15"/>
    <row r="13479" ht="13.5" customHeight="1" x14ac:dyDescent="0.15"/>
    <row r="13481" ht="13.5" customHeight="1" x14ac:dyDescent="0.15"/>
    <row r="13483" ht="13.5" customHeight="1" x14ac:dyDescent="0.15"/>
    <row r="13485" ht="13.5" customHeight="1" x14ac:dyDescent="0.15"/>
    <row r="13487" ht="13.5" customHeight="1" x14ac:dyDescent="0.15"/>
    <row r="13489" ht="13.5" customHeight="1" x14ac:dyDescent="0.15"/>
    <row r="13491" ht="13.5" customHeight="1" x14ac:dyDescent="0.15"/>
    <row r="13493" ht="13.5" customHeight="1" x14ac:dyDescent="0.15"/>
    <row r="13495" ht="13.5" customHeight="1" x14ac:dyDescent="0.15"/>
    <row r="13497" ht="13.5" customHeight="1" x14ac:dyDescent="0.15"/>
    <row r="13499" ht="13.5" customHeight="1" x14ac:dyDescent="0.15"/>
    <row r="13501" ht="13.5" customHeight="1" x14ac:dyDescent="0.15"/>
    <row r="13503" ht="13.5" customHeight="1" x14ac:dyDescent="0.15"/>
    <row r="13505" ht="13.5" customHeight="1" x14ac:dyDescent="0.15"/>
    <row r="13507" ht="13.5" customHeight="1" x14ac:dyDescent="0.15"/>
    <row r="13509" ht="13.5" customHeight="1" x14ac:dyDescent="0.15"/>
    <row r="13511" ht="13.5" customHeight="1" x14ac:dyDescent="0.15"/>
    <row r="13513" ht="13.5" customHeight="1" x14ac:dyDescent="0.15"/>
    <row r="13515" ht="13.5" customHeight="1" x14ac:dyDescent="0.15"/>
    <row r="13517" ht="13.5" customHeight="1" x14ac:dyDescent="0.15"/>
    <row r="13519" ht="13.5" customHeight="1" x14ac:dyDescent="0.15"/>
    <row r="13521" ht="13.5" customHeight="1" x14ac:dyDescent="0.15"/>
    <row r="13523" ht="13.5" customHeight="1" x14ac:dyDescent="0.15"/>
    <row r="13525" ht="13.5" customHeight="1" x14ac:dyDescent="0.15"/>
    <row r="13527" ht="13.5" customHeight="1" x14ac:dyDescent="0.15"/>
    <row r="13529" ht="13.5" customHeight="1" x14ac:dyDescent="0.15"/>
    <row r="13531" ht="13.5" customHeight="1" x14ac:dyDescent="0.15"/>
    <row r="13533" ht="13.5" customHeight="1" x14ac:dyDescent="0.15"/>
    <row r="13535" ht="13.5" customHeight="1" x14ac:dyDescent="0.15"/>
    <row r="13537" ht="13.5" customHeight="1" x14ac:dyDescent="0.15"/>
    <row r="13539" ht="13.5" customHeight="1" x14ac:dyDescent="0.15"/>
    <row r="13541" ht="13.5" customHeight="1" x14ac:dyDescent="0.15"/>
    <row r="13543" ht="13.5" customHeight="1" x14ac:dyDescent="0.15"/>
    <row r="13545" ht="13.5" customHeight="1" x14ac:dyDescent="0.15"/>
    <row r="13547" ht="13.5" customHeight="1" x14ac:dyDescent="0.15"/>
    <row r="13549" ht="13.5" customHeight="1" x14ac:dyDescent="0.15"/>
    <row r="13551" ht="13.5" customHeight="1" x14ac:dyDescent="0.15"/>
    <row r="13553" ht="13.5" customHeight="1" x14ac:dyDescent="0.15"/>
    <row r="13555" ht="13.5" customHeight="1" x14ac:dyDescent="0.15"/>
    <row r="13557" ht="13.5" customHeight="1" x14ac:dyDescent="0.15"/>
    <row r="13559" ht="13.5" customHeight="1" x14ac:dyDescent="0.15"/>
    <row r="13561" ht="13.5" customHeight="1" x14ac:dyDescent="0.15"/>
    <row r="13563" ht="13.5" customHeight="1" x14ac:dyDescent="0.15"/>
    <row r="13565" ht="13.5" customHeight="1" x14ac:dyDescent="0.15"/>
    <row r="13567" ht="13.5" customHeight="1" x14ac:dyDescent="0.15"/>
    <row r="13569" ht="13.5" customHeight="1" x14ac:dyDescent="0.15"/>
    <row r="13571" ht="13.5" customHeight="1" x14ac:dyDescent="0.15"/>
    <row r="13573" ht="13.5" customHeight="1" x14ac:dyDescent="0.15"/>
    <row r="13575" ht="13.5" customHeight="1" x14ac:dyDescent="0.15"/>
    <row r="13577" ht="13.5" customHeight="1" x14ac:dyDescent="0.15"/>
    <row r="13579" ht="13.5" customHeight="1" x14ac:dyDescent="0.15"/>
    <row r="13581" ht="13.5" customHeight="1" x14ac:dyDescent="0.15"/>
    <row r="13583" ht="13.5" customHeight="1" x14ac:dyDescent="0.15"/>
    <row r="13585" ht="13.5" customHeight="1" x14ac:dyDescent="0.15"/>
    <row r="13587" ht="13.5" customHeight="1" x14ac:dyDescent="0.15"/>
    <row r="13589" ht="13.5" customHeight="1" x14ac:dyDescent="0.15"/>
    <row r="13591" ht="13.5" customHeight="1" x14ac:dyDescent="0.15"/>
    <row r="13593" ht="13.5" customHeight="1" x14ac:dyDescent="0.15"/>
    <row r="13595" ht="13.5" customHeight="1" x14ac:dyDescent="0.15"/>
    <row r="13597" ht="13.5" customHeight="1" x14ac:dyDescent="0.15"/>
    <row r="13599" ht="13.5" customHeight="1" x14ac:dyDescent="0.15"/>
    <row r="13601" ht="13.5" customHeight="1" x14ac:dyDescent="0.15"/>
    <row r="13603" ht="13.5" customHeight="1" x14ac:dyDescent="0.15"/>
    <row r="13605" ht="13.5" customHeight="1" x14ac:dyDescent="0.15"/>
    <row r="13607" ht="13.5" customHeight="1" x14ac:dyDescent="0.15"/>
    <row r="13609" ht="13.5" customHeight="1" x14ac:dyDescent="0.15"/>
    <row r="13611" ht="13.5" customHeight="1" x14ac:dyDescent="0.15"/>
    <row r="13613" ht="13.5" customHeight="1" x14ac:dyDescent="0.15"/>
    <row r="13615" ht="13.5" customHeight="1" x14ac:dyDescent="0.15"/>
    <row r="13617" ht="13.5" customHeight="1" x14ac:dyDescent="0.15"/>
    <row r="13619" ht="13.5" customHeight="1" x14ac:dyDescent="0.15"/>
    <row r="13621" ht="13.5" customHeight="1" x14ac:dyDescent="0.15"/>
    <row r="13623" ht="13.5" customHeight="1" x14ac:dyDescent="0.15"/>
    <row r="13625" ht="13.5" customHeight="1" x14ac:dyDescent="0.15"/>
    <row r="13627" ht="13.5" customHeight="1" x14ac:dyDescent="0.15"/>
    <row r="13629" ht="13.5" customHeight="1" x14ac:dyDescent="0.15"/>
    <row r="13631" ht="13.5" customHeight="1" x14ac:dyDescent="0.15"/>
    <row r="13633" ht="13.5" customHeight="1" x14ac:dyDescent="0.15"/>
    <row r="13635" ht="13.5" customHeight="1" x14ac:dyDescent="0.15"/>
    <row r="13637" ht="13.5" customHeight="1" x14ac:dyDescent="0.15"/>
    <row r="13639" ht="13.5" customHeight="1" x14ac:dyDescent="0.15"/>
    <row r="13641" ht="13.5" customHeight="1" x14ac:dyDescent="0.15"/>
    <row r="13643" ht="13.5" customHeight="1" x14ac:dyDescent="0.15"/>
    <row r="13645" ht="13.5" customHeight="1" x14ac:dyDescent="0.15"/>
    <row r="13647" ht="13.5" customHeight="1" x14ac:dyDescent="0.15"/>
    <row r="13649" ht="13.5" customHeight="1" x14ac:dyDescent="0.15"/>
    <row r="13651" ht="13.5" customHeight="1" x14ac:dyDescent="0.15"/>
    <row r="13653" ht="13.5" customHeight="1" x14ac:dyDescent="0.15"/>
    <row r="13655" ht="13.5" customHeight="1" x14ac:dyDescent="0.15"/>
    <row r="13657" ht="13.5" customHeight="1" x14ac:dyDescent="0.15"/>
    <row r="13659" ht="13.5" customHeight="1" x14ac:dyDescent="0.15"/>
    <row r="13661" ht="13.5" customHeight="1" x14ac:dyDescent="0.15"/>
    <row r="13663" ht="13.5" customHeight="1" x14ac:dyDescent="0.15"/>
    <row r="13665" ht="13.5" customHeight="1" x14ac:dyDescent="0.15"/>
    <row r="13667" ht="13.5" customHeight="1" x14ac:dyDescent="0.15"/>
    <row r="13669" ht="13.5" customHeight="1" x14ac:dyDescent="0.15"/>
    <row r="13671" ht="13.5" customHeight="1" x14ac:dyDescent="0.15"/>
    <row r="13673" ht="13.5" customHeight="1" x14ac:dyDescent="0.15"/>
    <row r="13675" ht="13.5" customHeight="1" x14ac:dyDescent="0.15"/>
    <row r="13677" ht="13.5" customHeight="1" x14ac:dyDescent="0.15"/>
    <row r="13679" ht="13.5" customHeight="1" x14ac:dyDescent="0.15"/>
    <row r="13681" ht="13.5" customHeight="1" x14ac:dyDescent="0.15"/>
    <row r="13683" ht="13.5" customHeight="1" x14ac:dyDescent="0.15"/>
    <row r="13685" ht="13.5" customHeight="1" x14ac:dyDescent="0.15"/>
    <row r="13687" ht="13.5" customHeight="1" x14ac:dyDescent="0.15"/>
    <row r="13689" ht="13.5" customHeight="1" x14ac:dyDescent="0.15"/>
    <row r="13691" ht="13.5" customHeight="1" x14ac:dyDescent="0.15"/>
    <row r="13693" ht="13.5" customHeight="1" x14ac:dyDescent="0.15"/>
    <row r="13695" ht="13.5" customHeight="1" x14ac:dyDescent="0.15"/>
    <row r="13697" ht="13.5" customHeight="1" x14ac:dyDescent="0.15"/>
    <row r="13699" ht="13.5" customHeight="1" x14ac:dyDescent="0.15"/>
    <row r="13701" ht="13.5" customHeight="1" x14ac:dyDescent="0.15"/>
    <row r="13703" ht="13.5" customHeight="1" x14ac:dyDescent="0.15"/>
    <row r="13705" ht="13.5" customHeight="1" x14ac:dyDescent="0.15"/>
    <row r="13707" ht="13.5" customHeight="1" x14ac:dyDescent="0.15"/>
    <row r="13709" ht="13.5" customHeight="1" x14ac:dyDescent="0.15"/>
    <row r="13711" ht="13.5" customHeight="1" x14ac:dyDescent="0.15"/>
    <row r="13713" ht="13.5" customHeight="1" x14ac:dyDescent="0.15"/>
    <row r="13715" ht="13.5" customHeight="1" x14ac:dyDescent="0.15"/>
    <row r="13717" ht="13.5" customHeight="1" x14ac:dyDescent="0.15"/>
    <row r="13719" ht="13.5" customHeight="1" x14ac:dyDescent="0.15"/>
    <row r="13721" ht="13.5" customHeight="1" x14ac:dyDescent="0.15"/>
    <row r="13723" ht="13.5" customHeight="1" x14ac:dyDescent="0.15"/>
    <row r="13725" ht="13.5" customHeight="1" x14ac:dyDescent="0.15"/>
    <row r="13727" ht="13.5" customHeight="1" x14ac:dyDescent="0.15"/>
    <row r="13729" ht="13.5" customHeight="1" x14ac:dyDescent="0.15"/>
    <row r="13731" ht="13.5" customHeight="1" x14ac:dyDescent="0.15"/>
    <row r="13733" ht="13.5" customHeight="1" x14ac:dyDescent="0.15"/>
    <row r="13735" ht="13.5" customHeight="1" x14ac:dyDescent="0.15"/>
    <row r="13737" ht="13.5" customHeight="1" x14ac:dyDescent="0.15"/>
    <row r="13739" ht="13.5" customHeight="1" x14ac:dyDescent="0.15"/>
    <row r="13741" ht="13.5" customHeight="1" x14ac:dyDescent="0.15"/>
    <row r="13743" ht="13.5" customHeight="1" x14ac:dyDescent="0.15"/>
    <row r="13745" ht="13.5" customHeight="1" x14ac:dyDescent="0.15"/>
    <row r="13747" ht="13.5" customHeight="1" x14ac:dyDescent="0.15"/>
    <row r="13749" ht="13.5" customHeight="1" x14ac:dyDescent="0.15"/>
    <row r="13751" ht="13.5" customHeight="1" x14ac:dyDescent="0.15"/>
    <row r="13753" ht="13.5" customHeight="1" x14ac:dyDescent="0.15"/>
    <row r="13755" ht="13.5" customHeight="1" x14ac:dyDescent="0.15"/>
    <row r="13757" ht="13.5" customHeight="1" x14ac:dyDescent="0.15"/>
    <row r="13759" ht="13.5" customHeight="1" x14ac:dyDescent="0.15"/>
    <row r="13761" ht="13.5" customHeight="1" x14ac:dyDescent="0.15"/>
    <row r="13763" ht="13.5" customHeight="1" x14ac:dyDescent="0.15"/>
    <row r="13765" ht="13.5" customHeight="1" x14ac:dyDescent="0.15"/>
    <row r="13767" ht="13.5" customHeight="1" x14ac:dyDescent="0.15"/>
    <row r="13769" ht="13.5" customHeight="1" x14ac:dyDescent="0.15"/>
    <row r="13771" ht="13.5" customHeight="1" x14ac:dyDescent="0.15"/>
    <row r="13773" ht="13.5" customHeight="1" x14ac:dyDescent="0.15"/>
    <row r="13775" ht="13.5" customHeight="1" x14ac:dyDescent="0.15"/>
    <row r="13777" ht="13.5" customHeight="1" x14ac:dyDescent="0.15"/>
    <row r="13779" ht="13.5" customHeight="1" x14ac:dyDescent="0.15"/>
    <row r="13781" ht="13.5" customHeight="1" x14ac:dyDescent="0.15"/>
    <row r="13783" ht="13.5" customHeight="1" x14ac:dyDescent="0.15"/>
    <row r="13785" ht="13.5" customHeight="1" x14ac:dyDescent="0.15"/>
    <row r="13787" ht="13.5" customHeight="1" x14ac:dyDescent="0.15"/>
    <row r="13789" ht="13.5" customHeight="1" x14ac:dyDescent="0.15"/>
    <row r="13791" ht="13.5" customHeight="1" x14ac:dyDescent="0.15"/>
    <row r="13793" ht="13.5" customHeight="1" x14ac:dyDescent="0.15"/>
    <row r="13795" ht="13.5" customHeight="1" x14ac:dyDescent="0.15"/>
    <row r="13797" ht="13.5" customHeight="1" x14ac:dyDescent="0.15"/>
    <row r="13799" ht="13.5" customHeight="1" x14ac:dyDescent="0.15"/>
    <row r="13801" ht="13.5" customHeight="1" x14ac:dyDescent="0.15"/>
    <row r="13803" ht="13.5" customHeight="1" x14ac:dyDescent="0.15"/>
    <row r="13805" ht="13.5" customHeight="1" x14ac:dyDescent="0.15"/>
    <row r="13807" ht="13.5" customHeight="1" x14ac:dyDescent="0.15"/>
    <row r="13809" ht="13.5" customHeight="1" x14ac:dyDescent="0.15"/>
    <row r="13811" ht="13.5" customHeight="1" x14ac:dyDescent="0.15"/>
    <row r="13813" ht="13.5" customHeight="1" x14ac:dyDescent="0.15"/>
    <row r="13815" ht="13.5" customHeight="1" x14ac:dyDescent="0.15"/>
    <row r="13817" ht="13.5" customHeight="1" x14ac:dyDescent="0.15"/>
    <row r="13819" ht="13.5" customHeight="1" x14ac:dyDescent="0.15"/>
    <row r="13821" ht="13.5" customHeight="1" x14ac:dyDescent="0.15"/>
    <row r="13823" ht="13.5" customHeight="1" x14ac:dyDescent="0.15"/>
    <row r="13825" ht="13.5" customHeight="1" x14ac:dyDescent="0.15"/>
    <row r="13827" ht="13.5" customHeight="1" x14ac:dyDescent="0.15"/>
    <row r="13829" ht="13.5" customHeight="1" x14ac:dyDescent="0.15"/>
    <row r="13831" ht="13.5" customHeight="1" x14ac:dyDescent="0.15"/>
    <row r="13833" ht="13.5" customHeight="1" x14ac:dyDescent="0.15"/>
    <row r="13835" ht="13.5" customHeight="1" x14ac:dyDescent="0.15"/>
    <row r="13837" ht="13.5" customHeight="1" x14ac:dyDescent="0.15"/>
    <row r="13839" ht="13.5" customHeight="1" x14ac:dyDescent="0.15"/>
    <row r="13841" ht="13.5" customHeight="1" x14ac:dyDescent="0.15"/>
    <row r="13843" ht="13.5" customHeight="1" x14ac:dyDescent="0.15"/>
    <row r="13845" ht="13.5" customHeight="1" x14ac:dyDescent="0.15"/>
    <row r="13847" ht="13.5" customHeight="1" x14ac:dyDescent="0.15"/>
    <row r="13849" ht="13.5" customHeight="1" x14ac:dyDescent="0.15"/>
    <row r="13851" ht="13.5" customHeight="1" x14ac:dyDescent="0.15"/>
    <row r="13853" ht="13.5" customHeight="1" x14ac:dyDescent="0.15"/>
    <row r="13855" ht="13.5" customHeight="1" x14ac:dyDescent="0.15"/>
    <row r="13857" ht="13.5" customHeight="1" x14ac:dyDescent="0.15"/>
    <row r="13859" ht="13.5" customHeight="1" x14ac:dyDescent="0.15"/>
    <row r="13861" ht="13.5" customHeight="1" x14ac:dyDescent="0.15"/>
    <row r="13863" ht="13.5" customHeight="1" x14ac:dyDescent="0.15"/>
    <row r="13865" ht="13.5" customHeight="1" x14ac:dyDescent="0.15"/>
    <row r="13867" ht="13.5" customHeight="1" x14ac:dyDescent="0.15"/>
    <row r="13869" ht="13.5" customHeight="1" x14ac:dyDescent="0.15"/>
    <row r="13871" ht="13.5" customHeight="1" x14ac:dyDescent="0.15"/>
    <row r="13873" ht="13.5" customHeight="1" x14ac:dyDescent="0.15"/>
    <row r="13875" ht="13.5" customHeight="1" x14ac:dyDescent="0.15"/>
    <row r="13877" ht="13.5" customHeight="1" x14ac:dyDescent="0.15"/>
    <row r="13879" ht="13.5" customHeight="1" x14ac:dyDescent="0.15"/>
    <row r="13881" ht="13.5" customHeight="1" x14ac:dyDescent="0.15"/>
    <row r="13883" ht="13.5" customHeight="1" x14ac:dyDescent="0.15"/>
    <row r="13885" ht="13.5" customHeight="1" x14ac:dyDescent="0.15"/>
    <row r="13887" ht="13.5" customHeight="1" x14ac:dyDescent="0.15"/>
    <row r="13889" ht="13.5" customHeight="1" x14ac:dyDescent="0.15"/>
    <row r="13891" ht="13.5" customHeight="1" x14ac:dyDescent="0.15"/>
    <row r="13893" ht="13.5" customHeight="1" x14ac:dyDescent="0.15"/>
    <row r="13895" ht="13.5" customHeight="1" x14ac:dyDescent="0.15"/>
    <row r="13897" ht="13.5" customHeight="1" x14ac:dyDescent="0.15"/>
    <row r="13899" ht="13.5" customHeight="1" x14ac:dyDescent="0.15"/>
    <row r="13901" ht="13.5" customHeight="1" x14ac:dyDescent="0.15"/>
    <row r="13903" ht="13.5" customHeight="1" x14ac:dyDescent="0.15"/>
    <row r="13905" ht="13.5" customHeight="1" x14ac:dyDescent="0.15"/>
    <row r="13907" ht="13.5" customHeight="1" x14ac:dyDescent="0.15"/>
    <row r="13909" ht="13.5" customHeight="1" x14ac:dyDescent="0.15"/>
    <row r="13911" ht="13.5" customHeight="1" x14ac:dyDescent="0.15"/>
    <row r="13913" ht="13.5" customHeight="1" x14ac:dyDescent="0.15"/>
    <row r="13915" ht="13.5" customHeight="1" x14ac:dyDescent="0.15"/>
    <row r="13917" ht="13.5" customHeight="1" x14ac:dyDescent="0.15"/>
    <row r="13919" ht="13.5" customHeight="1" x14ac:dyDescent="0.15"/>
    <row r="13921" ht="13.5" customHeight="1" x14ac:dyDescent="0.15"/>
    <row r="13923" ht="13.5" customHeight="1" x14ac:dyDescent="0.15"/>
    <row r="13925" ht="13.5" customHeight="1" x14ac:dyDescent="0.15"/>
    <row r="13927" ht="13.5" customHeight="1" x14ac:dyDescent="0.15"/>
    <row r="13929" ht="13.5" customHeight="1" x14ac:dyDescent="0.15"/>
    <row r="13931" ht="13.5" customHeight="1" x14ac:dyDescent="0.15"/>
    <row r="13933" ht="13.5" customHeight="1" x14ac:dyDescent="0.15"/>
    <row r="13935" ht="13.5" customHeight="1" x14ac:dyDescent="0.15"/>
    <row r="13937" ht="13.5" customHeight="1" x14ac:dyDescent="0.15"/>
    <row r="13939" ht="13.5" customHeight="1" x14ac:dyDescent="0.15"/>
    <row r="13941" ht="13.5" customHeight="1" x14ac:dyDescent="0.15"/>
    <row r="13943" ht="13.5" customHeight="1" x14ac:dyDescent="0.15"/>
    <row r="13945" ht="13.5" customHeight="1" x14ac:dyDescent="0.15"/>
    <row r="13947" ht="13.5" customHeight="1" x14ac:dyDescent="0.15"/>
    <row r="13949" ht="13.5" customHeight="1" x14ac:dyDescent="0.15"/>
    <row r="13951" ht="13.5" customHeight="1" x14ac:dyDescent="0.15"/>
    <row r="13953" ht="13.5" customHeight="1" x14ac:dyDescent="0.15"/>
    <row r="13955" ht="13.5" customHeight="1" x14ac:dyDescent="0.15"/>
    <row r="13957" ht="13.5" customHeight="1" x14ac:dyDescent="0.15"/>
    <row r="13959" ht="13.5" customHeight="1" x14ac:dyDescent="0.15"/>
    <row r="13961" ht="13.5" customHeight="1" x14ac:dyDescent="0.15"/>
    <row r="13963" ht="13.5" customHeight="1" x14ac:dyDescent="0.15"/>
    <row r="13965" ht="13.5" customHeight="1" x14ac:dyDescent="0.15"/>
    <row r="13967" ht="13.5" customHeight="1" x14ac:dyDescent="0.15"/>
    <row r="13969" ht="13.5" customHeight="1" x14ac:dyDescent="0.15"/>
    <row r="13971" ht="13.5" customHeight="1" x14ac:dyDescent="0.15"/>
    <row r="13973" ht="13.5" customHeight="1" x14ac:dyDescent="0.15"/>
    <row r="13975" ht="13.5" customHeight="1" x14ac:dyDescent="0.15"/>
    <row r="13977" ht="13.5" customHeight="1" x14ac:dyDescent="0.15"/>
    <row r="13979" ht="13.5" customHeight="1" x14ac:dyDescent="0.15"/>
    <row r="13981" ht="13.5" customHeight="1" x14ac:dyDescent="0.15"/>
    <row r="13983" ht="13.5" customHeight="1" x14ac:dyDescent="0.15"/>
    <row r="13985" ht="13.5" customHeight="1" x14ac:dyDescent="0.15"/>
    <row r="13987" ht="13.5" customHeight="1" x14ac:dyDescent="0.15"/>
    <row r="13989" ht="13.5" customHeight="1" x14ac:dyDescent="0.15"/>
    <row r="13991" ht="13.5" customHeight="1" x14ac:dyDescent="0.15"/>
    <row r="13993" ht="13.5" customHeight="1" x14ac:dyDescent="0.15"/>
    <row r="13995" ht="13.5" customHeight="1" x14ac:dyDescent="0.15"/>
    <row r="13997" ht="13.5" customHeight="1" x14ac:dyDescent="0.15"/>
    <row r="13999" ht="13.5" customHeight="1" x14ac:dyDescent="0.15"/>
    <row r="14001" ht="13.5" customHeight="1" x14ac:dyDescent="0.15"/>
    <row r="14003" ht="13.5" customHeight="1" x14ac:dyDescent="0.15"/>
    <row r="14005" ht="13.5" customHeight="1" x14ac:dyDescent="0.15"/>
    <row r="14007" ht="13.5" customHeight="1" x14ac:dyDescent="0.15"/>
    <row r="14009" ht="13.5" customHeight="1" x14ac:dyDescent="0.15"/>
    <row r="14011" ht="13.5" customHeight="1" x14ac:dyDescent="0.15"/>
    <row r="14013" ht="13.5" customHeight="1" x14ac:dyDescent="0.15"/>
    <row r="14015" ht="13.5" customHeight="1" x14ac:dyDescent="0.15"/>
    <row r="14017" ht="13.5" customHeight="1" x14ac:dyDescent="0.15"/>
    <row r="14019" ht="13.5" customHeight="1" x14ac:dyDescent="0.15"/>
    <row r="14021" ht="13.5" customHeight="1" x14ac:dyDescent="0.15"/>
    <row r="14023" ht="13.5" customHeight="1" x14ac:dyDescent="0.15"/>
    <row r="14025" ht="13.5" customHeight="1" x14ac:dyDescent="0.15"/>
    <row r="14027" ht="13.5" customHeight="1" x14ac:dyDescent="0.15"/>
    <row r="14029" ht="13.5" customHeight="1" x14ac:dyDescent="0.15"/>
    <row r="14031" ht="13.5" customHeight="1" x14ac:dyDescent="0.15"/>
    <row r="14033" ht="13.5" customHeight="1" x14ac:dyDescent="0.15"/>
    <row r="14035" ht="13.5" customHeight="1" x14ac:dyDescent="0.15"/>
    <row r="14037" ht="13.5" customHeight="1" x14ac:dyDescent="0.15"/>
    <row r="14039" ht="13.5" customHeight="1" x14ac:dyDescent="0.15"/>
    <row r="14041" ht="13.5" customHeight="1" x14ac:dyDescent="0.15"/>
    <row r="14043" ht="13.5" customHeight="1" x14ac:dyDescent="0.15"/>
    <row r="14045" ht="13.5" customHeight="1" x14ac:dyDescent="0.15"/>
    <row r="14047" ht="13.5" customHeight="1" x14ac:dyDescent="0.15"/>
    <row r="14049" ht="13.5" customHeight="1" x14ac:dyDescent="0.15"/>
    <row r="14051" ht="13.5" customHeight="1" x14ac:dyDescent="0.15"/>
    <row r="14053" ht="13.5" customHeight="1" x14ac:dyDescent="0.15"/>
    <row r="14055" ht="13.5" customHeight="1" x14ac:dyDescent="0.15"/>
    <row r="14057" ht="13.5" customHeight="1" x14ac:dyDescent="0.15"/>
    <row r="14059" ht="13.5" customHeight="1" x14ac:dyDescent="0.15"/>
    <row r="14061" ht="13.5" customHeight="1" x14ac:dyDescent="0.15"/>
    <row r="14063" ht="13.5" customHeight="1" x14ac:dyDescent="0.15"/>
    <row r="14065" ht="13.5" customHeight="1" x14ac:dyDescent="0.15"/>
    <row r="14067" ht="13.5" customHeight="1" x14ac:dyDescent="0.15"/>
    <row r="14069" ht="13.5" customHeight="1" x14ac:dyDescent="0.15"/>
    <row r="14071" ht="13.5" customHeight="1" x14ac:dyDescent="0.15"/>
    <row r="14073" ht="13.5" customHeight="1" x14ac:dyDescent="0.15"/>
    <row r="14075" ht="13.5" customHeight="1" x14ac:dyDescent="0.15"/>
    <row r="14077" ht="13.5" customHeight="1" x14ac:dyDescent="0.15"/>
    <row r="14079" ht="13.5" customHeight="1" x14ac:dyDescent="0.15"/>
    <row r="14081" ht="13.5" customHeight="1" x14ac:dyDescent="0.15"/>
    <row r="14083" ht="13.5" customHeight="1" x14ac:dyDescent="0.15"/>
    <row r="14085" ht="13.5" customHeight="1" x14ac:dyDescent="0.15"/>
    <row r="14087" ht="13.5" customHeight="1" x14ac:dyDescent="0.15"/>
    <row r="14089" ht="13.5" customHeight="1" x14ac:dyDescent="0.15"/>
    <row r="14091" ht="13.5" customHeight="1" x14ac:dyDescent="0.15"/>
    <row r="14093" ht="13.5" customHeight="1" x14ac:dyDescent="0.15"/>
    <row r="14095" ht="13.5" customHeight="1" x14ac:dyDescent="0.15"/>
    <row r="14097" ht="13.5" customHeight="1" x14ac:dyDescent="0.15"/>
    <row r="14099" ht="13.5" customHeight="1" x14ac:dyDescent="0.15"/>
    <row r="14101" ht="13.5" customHeight="1" x14ac:dyDescent="0.15"/>
    <row r="14103" ht="13.5" customHeight="1" x14ac:dyDescent="0.15"/>
    <row r="14105" ht="13.5" customHeight="1" x14ac:dyDescent="0.15"/>
    <row r="14107" ht="13.5" customHeight="1" x14ac:dyDescent="0.15"/>
    <row r="14109" ht="13.5" customHeight="1" x14ac:dyDescent="0.15"/>
    <row r="14111" ht="13.5" customHeight="1" x14ac:dyDescent="0.15"/>
    <row r="14113" ht="13.5" customHeight="1" x14ac:dyDescent="0.15"/>
    <row r="14115" ht="13.5" customHeight="1" x14ac:dyDescent="0.15"/>
    <row r="14117" ht="13.5" customHeight="1" x14ac:dyDescent="0.15"/>
    <row r="14119" ht="13.5" customHeight="1" x14ac:dyDescent="0.15"/>
    <row r="14121" ht="13.5" customHeight="1" x14ac:dyDescent="0.15"/>
    <row r="14123" ht="13.5" customHeight="1" x14ac:dyDescent="0.15"/>
    <row r="14125" ht="13.5" customHeight="1" x14ac:dyDescent="0.15"/>
    <row r="14127" ht="13.5" customHeight="1" x14ac:dyDescent="0.15"/>
    <row r="14129" ht="13.5" customHeight="1" x14ac:dyDescent="0.15"/>
    <row r="14131" ht="13.5" customHeight="1" x14ac:dyDescent="0.15"/>
    <row r="14133" ht="13.5" customHeight="1" x14ac:dyDescent="0.15"/>
    <row r="14135" ht="13.5" customHeight="1" x14ac:dyDescent="0.15"/>
    <row r="14137" ht="13.5" customHeight="1" x14ac:dyDescent="0.15"/>
    <row r="14139" ht="13.5" customHeight="1" x14ac:dyDescent="0.15"/>
    <row r="14141" ht="13.5" customHeight="1" x14ac:dyDescent="0.15"/>
    <row r="14143" ht="13.5" customHeight="1" x14ac:dyDescent="0.15"/>
    <row r="14145" ht="13.5" customHeight="1" x14ac:dyDescent="0.15"/>
    <row r="14147" ht="13.5" customHeight="1" x14ac:dyDescent="0.15"/>
    <row r="14149" ht="13.5" customHeight="1" x14ac:dyDescent="0.15"/>
    <row r="14151" ht="13.5" customHeight="1" x14ac:dyDescent="0.15"/>
    <row r="14153" ht="13.5" customHeight="1" x14ac:dyDescent="0.15"/>
    <row r="14155" ht="13.5" customHeight="1" x14ac:dyDescent="0.15"/>
    <row r="14157" ht="13.5" customHeight="1" x14ac:dyDescent="0.15"/>
    <row r="14159" ht="13.5" customHeight="1" x14ac:dyDescent="0.15"/>
    <row r="14161" ht="13.5" customHeight="1" x14ac:dyDescent="0.15"/>
    <row r="14163" ht="13.5" customHeight="1" x14ac:dyDescent="0.15"/>
    <row r="14165" ht="13.5" customHeight="1" x14ac:dyDescent="0.15"/>
    <row r="14167" ht="13.5" customHeight="1" x14ac:dyDescent="0.15"/>
    <row r="14169" ht="13.5" customHeight="1" x14ac:dyDescent="0.15"/>
    <row r="14171" ht="13.5" customHeight="1" x14ac:dyDescent="0.15"/>
    <row r="14173" ht="13.5" customHeight="1" x14ac:dyDescent="0.15"/>
    <row r="14175" ht="13.5" customHeight="1" x14ac:dyDescent="0.15"/>
    <row r="14177" ht="13.5" customHeight="1" x14ac:dyDescent="0.15"/>
    <row r="14179" ht="13.5" customHeight="1" x14ac:dyDescent="0.15"/>
    <row r="14181" ht="13.5" customHeight="1" x14ac:dyDescent="0.15"/>
    <row r="14183" ht="13.5" customHeight="1" x14ac:dyDescent="0.15"/>
    <row r="14185" ht="13.5" customHeight="1" x14ac:dyDescent="0.15"/>
    <row r="14187" ht="13.5" customHeight="1" x14ac:dyDescent="0.15"/>
    <row r="14189" ht="13.5" customHeight="1" x14ac:dyDescent="0.15"/>
    <row r="14191" ht="13.5" customHeight="1" x14ac:dyDescent="0.15"/>
    <row r="14193" ht="13.5" customHeight="1" x14ac:dyDescent="0.15"/>
    <row r="14195" ht="13.5" customHeight="1" x14ac:dyDescent="0.15"/>
    <row r="14197" ht="13.5" customHeight="1" x14ac:dyDescent="0.15"/>
    <row r="14199" ht="13.5" customHeight="1" x14ac:dyDescent="0.15"/>
    <row r="14201" ht="13.5" customHeight="1" x14ac:dyDescent="0.15"/>
    <row r="14203" ht="13.5" customHeight="1" x14ac:dyDescent="0.15"/>
    <row r="14205" ht="13.5" customHeight="1" x14ac:dyDescent="0.15"/>
    <row r="14207" ht="13.5" customHeight="1" x14ac:dyDescent="0.15"/>
    <row r="14209" ht="13.5" customHeight="1" x14ac:dyDescent="0.15"/>
    <row r="14211" ht="13.5" customHeight="1" x14ac:dyDescent="0.15"/>
    <row r="14213" ht="13.5" customHeight="1" x14ac:dyDescent="0.15"/>
    <row r="14215" ht="13.5" customHeight="1" x14ac:dyDescent="0.15"/>
    <row r="14217" ht="13.5" customHeight="1" x14ac:dyDescent="0.15"/>
    <row r="14219" ht="13.5" customHeight="1" x14ac:dyDescent="0.15"/>
    <row r="14221" ht="13.5" customHeight="1" x14ac:dyDescent="0.15"/>
    <row r="14223" ht="13.5" customHeight="1" x14ac:dyDescent="0.15"/>
    <row r="14225" ht="13.5" customHeight="1" x14ac:dyDescent="0.15"/>
    <row r="14227" ht="13.5" customHeight="1" x14ac:dyDescent="0.15"/>
    <row r="14229" ht="13.5" customHeight="1" x14ac:dyDescent="0.15"/>
    <row r="14231" ht="13.5" customHeight="1" x14ac:dyDescent="0.15"/>
    <row r="14233" ht="13.5" customHeight="1" x14ac:dyDescent="0.15"/>
    <row r="14235" ht="13.5" customHeight="1" x14ac:dyDescent="0.15"/>
    <row r="14237" ht="13.5" customHeight="1" x14ac:dyDescent="0.15"/>
    <row r="14239" ht="13.5" customHeight="1" x14ac:dyDescent="0.15"/>
    <row r="14241" ht="13.5" customHeight="1" x14ac:dyDescent="0.15"/>
    <row r="14243" ht="13.5" customHeight="1" x14ac:dyDescent="0.15"/>
    <row r="14245" ht="13.5" customHeight="1" x14ac:dyDescent="0.15"/>
    <row r="14247" ht="13.5" customHeight="1" x14ac:dyDescent="0.15"/>
    <row r="14249" ht="13.5" customHeight="1" x14ac:dyDescent="0.15"/>
    <row r="14251" ht="13.5" customHeight="1" x14ac:dyDescent="0.15"/>
    <row r="14253" ht="13.5" customHeight="1" x14ac:dyDescent="0.15"/>
    <row r="14255" ht="13.5" customHeight="1" x14ac:dyDescent="0.15"/>
    <row r="14257" ht="13.5" customHeight="1" x14ac:dyDescent="0.15"/>
    <row r="14259" ht="13.5" customHeight="1" x14ac:dyDescent="0.15"/>
    <row r="14261" ht="13.5" customHeight="1" x14ac:dyDescent="0.15"/>
    <row r="14263" ht="13.5" customHeight="1" x14ac:dyDescent="0.15"/>
    <row r="14265" ht="13.5" customHeight="1" x14ac:dyDescent="0.15"/>
    <row r="14267" ht="13.5" customHeight="1" x14ac:dyDescent="0.15"/>
    <row r="14269" ht="13.5" customHeight="1" x14ac:dyDescent="0.15"/>
    <row r="14271" ht="13.5" customHeight="1" x14ac:dyDescent="0.15"/>
    <row r="14273" ht="13.5" customHeight="1" x14ac:dyDescent="0.15"/>
    <row r="14275" ht="13.5" customHeight="1" x14ac:dyDescent="0.15"/>
    <row r="14277" ht="13.5" customHeight="1" x14ac:dyDescent="0.15"/>
    <row r="14279" ht="13.5" customHeight="1" x14ac:dyDescent="0.15"/>
    <row r="14281" ht="13.5" customHeight="1" x14ac:dyDescent="0.15"/>
    <row r="14283" ht="13.5" customHeight="1" x14ac:dyDescent="0.15"/>
    <row r="14285" ht="13.5" customHeight="1" x14ac:dyDescent="0.15"/>
    <row r="14287" ht="13.5" customHeight="1" x14ac:dyDescent="0.15"/>
    <row r="14289" ht="13.5" customHeight="1" x14ac:dyDescent="0.15"/>
    <row r="14291" ht="13.5" customHeight="1" x14ac:dyDescent="0.15"/>
    <row r="14293" ht="13.5" customHeight="1" x14ac:dyDescent="0.15"/>
    <row r="14295" ht="13.5" customHeight="1" x14ac:dyDescent="0.15"/>
    <row r="14297" ht="13.5" customHeight="1" x14ac:dyDescent="0.15"/>
    <row r="14299" ht="13.5" customHeight="1" x14ac:dyDescent="0.15"/>
    <row r="14301" ht="13.5" customHeight="1" x14ac:dyDescent="0.15"/>
    <row r="14303" ht="13.5" customHeight="1" x14ac:dyDescent="0.15"/>
    <row r="14305" ht="13.5" customHeight="1" x14ac:dyDescent="0.15"/>
    <row r="14307" ht="13.5" customHeight="1" x14ac:dyDescent="0.15"/>
    <row r="14309" ht="13.5" customHeight="1" x14ac:dyDescent="0.15"/>
    <row r="14311" ht="13.5" customHeight="1" x14ac:dyDescent="0.15"/>
    <row r="14313" ht="13.5" customHeight="1" x14ac:dyDescent="0.15"/>
    <row r="14315" ht="13.5" customHeight="1" x14ac:dyDescent="0.15"/>
    <row r="14317" ht="13.5" customHeight="1" x14ac:dyDescent="0.15"/>
    <row r="14319" ht="13.5" customHeight="1" x14ac:dyDescent="0.15"/>
    <row r="14321" ht="13.5" customHeight="1" x14ac:dyDescent="0.15"/>
    <row r="14323" ht="13.5" customHeight="1" x14ac:dyDescent="0.15"/>
    <row r="14325" ht="13.5" customHeight="1" x14ac:dyDescent="0.15"/>
    <row r="14327" ht="13.5" customHeight="1" x14ac:dyDescent="0.15"/>
    <row r="14329" ht="13.5" customHeight="1" x14ac:dyDescent="0.15"/>
    <row r="14331" ht="13.5" customHeight="1" x14ac:dyDescent="0.15"/>
    <row r="14333" ht="13.5" customHeight="1" x14ac:dyDescent="0.15"/>
    <row r="14335" ht="13.5" customHeight="1" x14ac:dyDescent="0.15"/>
    <row r="14337" ht="13.5" customHeight="1" x14ac:dyDescent="0.15"/>
    <row r="14339" ht="13.5" customHeight="1" x14ac:dyDescent="0.15"/>
    <row r="14341" ht="13.5" customHeight="1" x14ac:dyDescent="0.15"/>
    <row r="14343" ht="13.5" customHeight="1" x14ac:dyDescent="0.15"/>
    <row r="14345" ht="13.5" customHeight="1" x14ac:dyDescent="0.15"/>
    <row r="14347" ht="13.5" customHeight="1" x14ac:dyDescent="0.15"/>
    <row r="14349" ht="13.5" customHeight="1" x14ac:dyDescent="0.15"/>
    <row r="14351" ht="13.5" customHeight="1" x14ac:dyDescent="0.15"/>
    <row r="14353" ht="13.5" customHeight="1" x14ac:dyDescent="0.15"/>
    <row r="14355" ht="13.5" customHeight="1" x14ac:dyDescent="0.15"/>
    <row r="14357" ht="13.5" customHeight="1" x14ac:dyDescent="0.15"/>
    <row r="14359" ht="13.5" customHeight="1" x14ac:dyDescent="0.15"/>
    <row r="14361" ht="13.5" customHeight="1" x14ac:dyDescent="0.15"/>
    <row r="14363" ht="13.5" customHeight="1" x14ac:dyDescent="0.15"/>
    <row r="14365" ht="13.5" customHeight="1" x14ac:dyDescent="0.15"/>
    <row r="14367" ht="13.5" customHeight="1" x14ac:dyDescent="0.15"/>
    <row r="14369" ht="13.5" customHeight="1" x14ac:dyDescent="0.15"/>
    <row r="14371" ht="13.5" customHeight="1" x14ac:dyDescent="0.15"/>
    <row r="14373" ht="13.5" customHeight="1" x14ac:dyDescent="0.15"/>
    <row r="14375" ht="13.5" customHeight="1" x14ac:dyDescent="0.15"/>
    <row r="14377" ht="13.5" customHeight="1" x14ac:dyDescent="0.15"/>
    <row r="14379" ht="13.5" customHeight="1" x14ac:dyDescent="0.15"/>
    <row r="14381" ht="13.5" customHeight="1" x14ac:dyDescent="0.15"/>
    <row r="14383" ht="13.5" customHeight="1" x14ac:dyDescent="0.15"/>
    <row r="14385" ht="13.5" customHeight="1" x14ac:dyDescent="0.15"/>
    <row r="14387" ht="13.5" customHeight="1" x14ac:dyDescent="0.15"/>
    <row r="14389" ht="13.5" customHeight="1" x14ac:dyDescent="0.15"/>
    <row r="14391" ht="13.5" customHeight="1" x14ac:dyDescent="0.15"/>
    <row r="14393" ht="13.5" customHeight="1" x14ac:dyDescent="0.15"/>
    <row r="14395" ht="13.5" customHeight="1" x14ac:dyDescent="0.15"/>
    <row r="14397" ht="13.5" customHeight="1" x14ac:dyDescent="0.15"/>
    <row r="14399" ht="13.5" customHeight="1" x14ac:dyDescent="0.15"/>
    <row r="14401" ht="13.5" customHeight="1" x14ac:dyDescent="0.15"/>
    <row r="14403" ht="13.5" customHeight="1" x14ac:dyDescent="0.15"/>
    <row r="14405" ht="13.5" customHeight="1" x14ac:dyDescent="0.15"/>
    <row r="14407" ht="13.5" customHeight="1" x14ac:dyDescent="0.15"/>
    <row r="14409" ht="13.5" customHeight="1" x14ac:dyDescent="0.15"/>
    <row r="14411" ht="13.5" customHeight="1" x14ac:dyDescent="0.15"/>
    <row r="14413" ht="13.5" customHeight="1" x14ac:dyDescent="0.15"/>
    <row r="14415" ht="13.5" customHeight="1" x14ac:dyDescent="0.15"/>
    <row r="14417" ht="13.5" customHeight="1" x14ac:dyDescent="0.15"/>
    <row r="14419" ht="13.5" customHeight="1" x14ac:dyDescent="0.15"/>
    <row r="14421" ht="13.5" customHeight="1" x14ac:dyDescent="0.15"/>
    <row r="14423" ht="13.5" customHeight="1" x14ac:dyDescent="0.15"/>
    <row r="14425" ht="13.5" customHeight="1" x14ac:dyDescent="0.15"/>
    <row r="14427" ht="13.5" customHeight="1" x14ac:dyDescent="0.15"/>
    <row r="14429" ht="13.5" customHeight="1" x14ac:dyDescent="0.15"/>
    <row r="14431" ht="13.5" customHeight="1" x14ac:dyDescent="0.15"/>
    <row r="14433" ht="13.5" customHeight="1" x14ac:dyDescent="0.15"/>
    <row r="14435" ht="13.5" customHeight="1" x14ac:dyDescent="0.15"/>
    <row r="14437" ht="13.5" customHeight="1" x14ac:dyDescent="0.15"/>
    <row r="14439" ht="13.5" customHeight="1" x14ac:dyDescent="0.15"/>
    <row r="14441" ht="13.5" customHeight="1" x14ac:dyDescent="0.15"/>
    <row r="14443" ht="13.5" customHeight="1" x14ac:dyDescent="0.15"/>
    <row r="14445" ht="13.5" customHeight="1" x14ac:dyDescent="0.15"/>
    <row r="14447" ht="13.5" customHeight="1" x14ac:dyDescent="0.15"/>
    <row r="14449" ht="13.5" customHeight="1" x14ac:dyDescent="0.15"/>
    <row r="14451" ht="13.5" customHeight="1" x14ac:dyDescent="0.15"/>
    <row r="14453" ht="13.5" customHeight="1" x14ac:dyDescent="0.15"/>
    <row r="14455" ht="13.5" customHeight="1" x14ac:dyDescent="0.15"/>
    <row r="14457" ht="13.5" customHeight="1" x14ac:dyDescent="0.15"/>
    <row r="14459" ht="13.5" customHeight="1" x14ac:dyDescent="0.15"/>
    <row r="14461" ht="13.5" customHeight="1" x14ac:dyDescent="0.15"/>
    <row r="14463" ht="13.5" customHeight="1" x14ac:dyDescent="0.15"/>
    <row r="14465" ht="13.5" customHeight="1" x14ac:dyDescent="0.15"/>
    <row r="14467" ht="13.5" customHeight="1" x14ac:dyDescent="0.15"/>
    <row r="14469" ht="13.5" customHeight="1" x14ac:dyDescent="0.15"/>
    <row r="14471" ht="13.5" customHeight="1" x14ac:dyDescent="0.15"/>
    <row r="14473" ht="13.5" customHeight="1" x14ac:dyDescent="0.15"/>
    <row r="14475" ht="13.5" customHeight="1" x14ac:dyDescent="0.15"/>
    <row r="14477" ht="13.5" customHeight="1" x14ac:dyDescent="0.15"/>
    <row r="14479" ht="13.5" customHeight="1" x14ac:dyDescent="0.15"/>
    <row r="14481" ht="13.5" customHeight="1" x14ac:dyDescent="0.15"/>
    <row r="14483" ht="13.5" customHeight="1" x14ac:dyDescent="0.15"/>
    <row r="14485" ht="13.5" customHeight="1" x14ac:dyDescent="0.15"/>
    <row r="14487" ht="13.5" customHeight="1" x14ac:dyDescent="0.15"/>
    <row r="14489" ht="13.5" customHeight="1" x14ac:dyDescent="0.15"/>
    <row r="14491" ht="13.5" customHeight="1" x14ac:dyDescent="0.15"/>
    <row r="14493" ht="13.5" customHeight="1" x14ac:dyDescent="0.15"/>
    <row r="14495" ht="13.5" customHeight="1" x14ac:dyDescent="0.15"/>
    <row r="14497" ht="13.5" customHeight="1" x14ac:dyDescent="0.15"/>
    <row r="14499" ht="13.5" customHeight="1" x14ac:dyDescent="0.15"/>
    <row r="14501" ht="13.5" customHeight="1" x14ac:dyDescent="0.15"/>
    <row r="14503" ht="13.5" customHeight="1" x14ac:dyDescent="0.15"/>
    <row r="14505" ht="13.5" customHeight="1" x14ac:dyDescent="0.15"/>
    <row r="14507" ht="13.5" customHeight="1" x14ac:dyDescent="0.15"/>
    <row r="14509" ht="13.5" customHeight="1" x14ac:dyDescent="0.15"/>
    <row r="14511" ht="13.5" customHeight="1" x14ac:dyDescent="0.15"/>
    <row r="14513" ht="13.5" customHeight="1" x14ac:dyDescent="0.15"/>
    <row r="14515" ht="13.5" customHeight="1" x14ac:dyDescent="0.15"/>
    <row r="14517" ht="13.5" customHeight="1" x14ac:dyDescent="0.15"/>
    <row r="14519" ht="13.5" customHeight="1" x14ac:dyDescent="0.15"/>
    <row r="14521" ht="13.5" customHeight="1" x14ac:dyDescent="0.15"/>
    <row r="14523" ht="13.5" customHeight="1" x14ac:dyDescent="0.15"/>
    <row r="14525" ht="13.5" customHeight="1" x14ac:dyDescent="0.15"/>
    <row r="14527" ht="13.5" customHeight="1" x14ac:dyDescent="0.15"/>
    <row r="14529" ht="13.5" customHeight="1" x14ac:dyDescent="0.15"/>
    <row r="14531" ht="13.5" customHeight="1" x14ac:dyDescent="0.15"/>
    <row r="14533" ht="13.5" customHeight="1" x14ac:dyDescent="0.15"/>
    <row r="14535" ht="13.5" customHeight="1" x14ac:dyDescent="0.15"/>
    <row r="14537" ht="13.5" customHeight="1" x14ac:dyDescent="0.15"/>
    <row r="14539" ht="13.5" customHeight="1" x14ac:dyDescent="0.15"/>
    <row r="14541" ht="13.5" customHeight="1" x14ac:dyDescent="0.15"/>
    <row r="14543" ht="13.5" customHeight="1" x14ac:dyDescent="0.15"/>
    <row r="14545" ht="13.5" customHeight="1" x14ac:dyDescent="0.15"/>
    <row r="14547" ht="13.5" customHeight="1" x14ac:dyDescent="0.15"/>
    <row r="14549" ht="13.5" customHeight="1" x14ac:dyDescent="0.15"/>
    <row r="14551" ht="13.5" customHeight="1" x14ac:dyDescent="0.15"/>
    <row r="14553" ht="13.5" customHeight="1" x14ac:dyDescent="0.15"/>
    <row r="14555" ht="13.5" customHeight="1" x14ac:dyDescent="0.15"/>
    <row r="14557" ht="13.5" customHeight="1" x14ac:dyDescent="0.15"/>
    <row r="14559" ht="13.5" customHeight="1" x14ac:dyDescent="0.15"/>
    <row r="14561" ht="13.5" customHeight="1" x14ac:dyDescent="0.15"/>
    <row r="14563" ht="13.5" customHeight="1" x14ac:dyDescent="0.15"/>
    <row r="14565" ht="13.5" customHeight="1" x14ac:dyDescent="0.15"/>
    <row r="14567" ht="13.5" customHeight="1" x14ac:dyDescent="0.15"/>
    <row r="14569" ht="13.5" customHeight="1" x14ac:dyDescent="0.15"/>
    <row r="14571" ht="13.5" customHeight="1" x14ac:dyDescent="0.15"/>
    <row r="14573" ht="13.5" customHeight="1" x14ac:dyDescent="0.15"/>
    <row r="14575" ht="13.5" customHeight="1" x14ac:dyDescent="0.15"/>
    <row r="14577" ht="13.5" customHeight="1" x14ac:dyDescent="0.15"/>
    <row r="14579" ht="13.5" customHeight="1" x14ac:dyDescent="0.15"/>
    <row r="14581" ht="13.5" customHeight="1" x14ac:dyDescent="0.15"/>
    <row r="14583" ht="13.5" customHeight="1" x14ac:dyDescent="0.15"/>
    <row r="14585" ht="13.5" customHeight="1" x14ac:dyDescent="0.15"/>
    <row r="14587" ht="13.5" customHeight="1" x14ac:dyDescent="0.15"/>
    <row r="14589" ht="13.5" customHeight="1" x14ac:dyDescent="0.15"/>
    <row r="14591" ht="13.5" customHeight="1" x14ac:dyDescent="0.15"/>
    <row r="14593" ht="13.5" customHeight="1" x14ac:dyDescent="0.15"/>
    <row r="14595" ht="13.5" customHeight="1" x14ac:dyDescent="0.15"/>
    <row r="14597" ht="13.5" customHeight="1" x14ac:dyDescent="0.15"/>
    <row r="14599" ht="13.5" customHeight="1" x14ac:dyDescent="0.15"/>
    <row r="14601" ht="13.5" customHeight="1" x14ac:dyDescent="0.15"/>
    <row r="14603" ht="13.5" customHeight="1" x14ac:dyDescent="0.15"/>
    <row r="14605" ht="13.5" customHeight="1" x14ac:dyDescent="0.15"/>
    <row r="14607" ht="13.5" customHeight="1" x14ac:dyDescent="0.15"/>
    <row r="14609" ht="13.5" customHeight="1" x14ac:dyDescent="0.15"/>
    <row r="14611" ht="13.5" customHeight="1" x14ac:dyDescent="0.15"/>
    <row r="14613" ht="13.5" customHeight="1" x14ac:dyDescent="0.15"/>
    <row r="14615" ht="13.5" customHeight="1" x14ac:dyDescent="0.15"/>
    <row r="14617" ht="13.5" customHeight="1" x14ac:dyDescent="0.15"/>
    <row r="14619" ht="13.5" customHeight="1" x14ac:dyDescent="0.15"/>
    <row r="14621" ht="13.5" customHeight="1" x14ac:dyDescent="0.15"/>
    <row r="14623" ht="13.5" customHeight="1" x14ac:dyDescent="0.15"/>
    <row r="14625" ht="13.5" customHeight="1" x14ac:dyDescent="0.15"/>
    <row r="14627" ht="13.5" customHeight="1" x14ac:dyDescent="0.15"/>
    <row r="14629" ht="13.5" customHeight="1" x14ac:dyDescent="0.15"/>
    <row r="14631" ht="13.5" customHeight="1" x14ac:dyDescent="0.15"/>
    <row r="14633" ht="13.5" customHeight="1" x14ac:dyDescent="0.15"/>
    <row r="14635" ht="13.5" customHeight="1" x14ac:dyDescent="0.15"/>
    <row r="14637" ht="13.5" customHeight="1" x14ac:dyDescent="0.15"/>
    <row r="14639" ht="13.5" customHeight="1" x14ac:dyDescent="0.15"/>
    <row r="14641" ht="13.5" customHeight="1" x14ac:dyDescent="0.15"/>
    <row r="14643" ht="13.5" customHeight="1" x14ac:dyDescent="0.15"/>
    <row r="14645" ht="13.5" customHeight="1" x14ac:dyDescent="0.15"/>
    <row r="14647" ht="13.5" customHeight="1" x14ac:dyDescent="0.15"/>
    <row r="14649" ht="13.5" customHeight="1" x14ac:dyDescent="0.15"/>
    <row r="14651" ht="13.5" customHeight="1" x14ac:dyDescent="0.15"/>
    <row r="14653" ht="13.5" customHeight="1" x14ac:dyDescent="0.15"/>
    <row r="14655" ht="13.5" customHeight="1" x14ac:dyDescent="0.15"/>
    <row r="14657" ht="13.5" customHeight="1" x14ac:dyDescent="0.15"/>
    <row r="14659" ht="13.5" customHeight="1" x14ac:dyDescent="0.15"/>
    <row r="14661" ht="13.5" customHeight="1" x14ac:dyDescent="0.15"/>
    <row r="14663" ht="13.5" customHeight="1" x14ac:dyDescent="0.15"/>
    <row r="14665" ht="13.5" customHeight="1" x14ac:dyDescent="0.15"/>
    <row r="14667" ht="13.5" customHeight="1" x14ac:dyDescent="0.15"/>
    <row r="14669" ht="13.5" customHeight="1" x14ac:dyDescent="0.15"/>
    <row r="14671" ht="13.5" customHeight="1" x14ac:dyDescent="0.15"/>
    <row r="14673" ht="13.5" customHeight="1" x14ac:dyDescent="0.15"/>
    <row r="14675" ht="13.5" customHeight="1" x14ac:dyDescent="0.15"/>
    <row r="14677" ht="13.5" customHeight="1" x14ac:dyDescent="0.15"/>
    <row r="14679" ht="13.5" customHeight="1" x14ac:dyDescent="0.15"/>
    <row r="14681" ht="13.5" customHeight="1" x14ac:dyDescent="0.15"/>
    <row r="14683" ht="13.5" customHeight="1" x14ac:dyDescent="0.15"/>
    <row r="14685" ht="13.5" customHeight="1" x14ac:dyDescent="0.15"/>
    <row r="14687" ht="13.5" customHeight="1" x14ac:dyDescent="0.15"/>
    <row r="14689" ht="13.5" customHeight="1" x14ac:dyDescent="0.15"/>
    <row r="14691" ht="13.5" customHeight="1" x14ac:dyDescent="0.15"/>
    <row r="14693" ht="13.5" customHeight="1" x14ac:dyDescent="0.15"/>
    <row r="14695" ht="13.5" customHeight="1" x14ac:dyDescent="0.15"/>
    <row r="14697" ht="13.5" customHeight="1" x14ac:dyDescent="0.15"/>
    <row r="14699" ht="13.5" customHeight="1" x14ac:dyDescent="0.15"/>
    <row r="14701" ht="13.5" customHeight="1" x14ac:dyDescent="0.15"/>
    <row r="14703" ht="13.5" customHeight="1" x14ac:dyDescent="0.15"/>
    <row r="14705" ht="13.5" customHeight="1" x14ac:dyDescent="0.15"/>
    <row r="14707" ht="13.5" customHeight="1" x14ac:dyDescent="0.15"/>
    <row r="14709" ht="13.5" customHeight="1" x14ac:dyDescent="0.15"/>
    <row r="14711" ht="13.5" customHeight="1" x14ac:dyDescent="0.15"/>
    <row r="14713" ht="13.5" customHeight="1" x14ac:dyDescent="0.15"/>
    <row r="14715" ht="13.5" customHeight="1" x14ac:dyDescent="0.15"/>
    <row r="14717" ht="13.5" customHeight="1" x14ac:dyDescent="0.15"/>
    <row r="14719" ht="13.5" customHeight="1" x14ac:dyDescent="0.15"/>
    <row r="14721" ht="13.5" customHeight="1" x14ac:dyDescent="0.15"/>
    <row r="14723" ht="13.5" customHeight="1" x14ac:dyDescent="0.15"/>
    <row r="14725" ht="13.5" customHeight="1" x14ac:dyDescent="0.15"/>
    <row r="14727" ht="13.5" customHeight="1" x14ac:dyDescent="0.15"/>
    <row r="14729" ht="13.5" customHeight="1" x14ac:dyDescent="0.15"/>
    <row r="14731" ht="13.5" customHeight="1" x14ac:dyDescent="0.15"/>
    <row r="14733" ht="13.5" customHeight="1" x14ac:dyDescent="0.15"/>
    <row r="14735" ht="13.5" customHeight="1" x14ac:dyDescent="0.15"/>
    <row r="14737" ht="13.5" customHeight="1" x14ac:dyDescent="0.15"/>
    <row r="14739" ht="13.5" customHeight="1" x14ac:dyDescent="0.15"/>
    <row r="14741" ht="13.5" customHeight="1" x14ac:dyDescent="0.15"/>
    <row r="14743" ht="13.5" customHeight="1" x14ac:dyDescent="0.15"/>
    <row r="14745" ht="13.5" customHeight="1" x14ac:dyDescent="0.15"/>
    <row r="14747" ht="13.5" customHeight="1" x14ac:dyDescent="0.15"/>
    <row r="14749" ht="13.5" customHeight="1" x14ac:dyDescent="0.15"/>
    <row r="14751" ht="13.5" customHeight="1" x14ac:dyDescent="0.15"/>
    <row r="14753" ht="13.5" customHeight="1" x14ac:dyDescent="0.15"/>
    <row r="14755" ht="13.5" customHeight="1" x14ac:dyDescent="0.15"/>
    <row r="14757" ht="13.5" customHeight="1" x14ac:dyDescent="0.15"/>
    <row r="14759" ht="13.5" customHeight="1" x14ac:dyDescent="0.15"/>
    <row r="14761" ht="13.5" customHeight="1" x14ac:dyDescent="0.15"/>
    <row r="14763" ht="13.5" customHeight="1" x14ac:dyDescent="0.15"/>
    <row r="14765" ht="13.5" customHeight="1" x14ac:dyDescent="0.15"/>
    <row r="14767" ht="13.5" customHeight="1" x14ac:dyDescent="0.15"/>
    <row r="14769" ht="13.5" customHeight="1" x14ac:dyDescent="0.15"/>
    <row r="14771" ht="13.5" customHeight="1" x14ac:dyDescent="0.15"/>
    <row r="14773" ht="13.5" customHeight="1" x14ac:dyDescent="0.15"/>
    <row r="14775" ht="13.5" customHeight="1" x14ac:dyDescent="0.15"/>
    <row r="14777" ht="13.5" customHeight="1" x14ac:dyDescent="0.15"/>
    <row r="14779" ht="13.5" customHeight="1" x14ac:dyDescent="0.15"/>
    <row r="14781" ht="13.5" customHeight="1" x14ac:dyDescent="0.15"/>
    <row r="14783" ht="13.5" customHeight="1" x14ac:dyDescent="0.15"/>
    <row r="14785" ht="13.5" customHeight="1" x14ac:dyDescent="0.15"/>
    <row r="14787" ht="13.5" customHeight="1" x14ac:dyDescent="0.15"/>
    <row r="14789" ht="13.5" customHeight="1" x14ac:dyDescent="0.15"/>
    <row r="14791" ht="13.5" customHeight="1" x14ac:dyDescent="0.15"/>
    <row r="14793" ht="13.5" customHeight="1" x14ac:dyDescent="0.15"/>
    <row r="14795" ht="13.5" customHeight="1" x14ac:dyDescent="0.15"/>
    <row r="14797" ht="13.5" customHeight="1" x14ac:dyDescent="0.15"/>
    <row r="14799" ht="13.5" customHeight="1" x14ac:dyDescent="0.15"/>
    <row r="14801" ht="13.5" customHeight="1" x14ac:dyDescent="0.15"/>
    <row r="14803" ht="13.5" customHeight="1" x14ac:dyDescent="0.15"/>
    <row r="14805" ht="13.5" customHeight="1" x14ac:dyDescent="0.15"/>
    <row r="14807" ht="13.5" customHeight="1" x14ac:dyDescent="0.15"/>
    <row r="14809" ht="13.5" customHeight="1" x14ac:dyDescent="0.15"/>
    <row r="14811" ht="13.5" customHeight="1" x14ac:dyDescent="0.15"/>
    <row r="14813" ht="13.5" customHeight="1" x14ac:dyDescent="0.15"/>
    <row r="14815" ht="13.5" customHeight="1" x14ac:dyDescent="0.15"/>
    <row r="14817" ht="13.5" customHeight="1" x14ac:dyDescent="0.15"/>
    <row r="14819" ht="13.5" customHeight="1" x14ac:dyDescent="0.15"/>
    <row r="14821" ht="13.5" customHeight="1" x14ac:dyDescent="0.15"/>
    <row r="14823" ht="13.5" customHeight="1" x14ac:dyDescent="0.15"/>
    <row r="14825" ht="13.5" customHeight="1" x14ac:dyDescent="0.15"/>
    <row r="14827" ht="13.5" customHeight="1" x14ac:dyDescent="0.15"/>
    <row r="14829" ht="13.5" customHeight="1" x14ac:dyDescent="0.15"/>
    <row r="14831" ht="13.5" customHeight="1" x14ac:dyDescent="0.15"/>
    <row r="14833" ht="13.5" customHeight="1" x14ac:dyDescent="0.15"/>
    <row r="14835" ht="13.5" customHeight="1" x14ac:dyDescent="0.15"/>
    <row r="14837" ht="13.5" customHeight="1" x14ac:dyDescent="0.15"/>
    <row r="14839" ht="13.5" customHeight="1" x14ac:dyDescent="0.15"/>
    <row r="14841" ht="13.5" customHeight="1" x14ac:dyDescent="0.15"/>
    <row r="14843" ht="13.5" customHeight="1" x14ac:dyDescent="0.15"/>
    <row r="14845" ht="13.5" customHeight="1" x14ac:dyDescent="0.15"/>
    <row r="14847" ht="13.5" customHeight="1" x14ac:dyDescent="0.15"/>
    <row r="14849" ht="13.5" customHeight="1" x14ac:dyDescent="0.15"/>
    <row r="14851" ht="13.5" customHeight="1" x14ac:dyDescent="0.15"/>
    <row r="14853" ht="13.5" customHeight="1" x14ac:dyDescent="0.15"/>
    <row r="14855" ht="13.5" customHeight="1" x14ac:dyDescent="0.15"/>
    <row r="14857" ht="13.5" customHeight="1" x14ac:dyDescent="0.15"/>
    <row r="14859" ht="13.5" customHeight="1" x14ac:dyDescent="0.15"/>
    <row r="14861" ht="13.5" customHeight="1" x14ac:dyDescent="0.15"/>
    <row r="14863" ht="13.5" customHeight="1" x14ac:dyDescent="0.15"/>
    <row r="14865" ht="13.5" customHeight="1" x14ac:dyDescent="0.15"/>
    <row r="14867" ht="13.5" customHeight="1" x14ac:dyDescent="0.15"/>
    <row r="14869" ht="13.5" customHeight="1" x14ac:dyDescent="0.15"/>
    <row r="14871" ht="13.5" customHeight="1" x14ac:dyDescent="0.15"/>
    <row r="14873" ht="13.5" customHeight="1" x14ac:dyDescent="0.15"/>
    <row r="14875" ht="13.5" customHeight="1" x14ac:dyDescent="0.15"/>
    <row r="14877" ht="13.5" customHeight="1" x14ac:dyDescent="0.15"/>
    <row r="14879" ht="13.5" customHeight="1" x14ac:dyDescent="0.15"/>
    <row r="14881" ht="13.5" customHeight="1" x14ac:dyDescent="0.15"/>
    <row r="14883" ht="13.5" customHeight="1" x14ac:dyDescent="0.15"/>
    <row r="14885" ht="13.5" customHeight="1" x14ac:dyDescent="0.15"/>
    <row r="14887" ht="13.5" customHeight="1" x14ac:dyDescent="0.15"/>
    <row r="14889" ht="13.5" customHeight="1" x14ac:dyDescent="0.15"/>
    <row r="14891" ht="13.5" customHeight="1" x14ac:dyDescent="0.15"/>
    <row r="14893" ht="13.5" customHeight="1" x14ac:dyDescent="0.15"/>
    <row r="14895" ht="13.5" customHeight="1" x14ac:dyDescent="0.15"/>
    <row r="14897" ht="13.5" customHeight="1" x14ac:dyDescent="0.15"/>
    <row r="14899" ht="13.5" customHeight="1" x14ac:dyDescent="0.15"/>
    <row r="14901" ht="13.5" customHeight="1" x14ac:dyDescent="0.15"/>
    <row r="14903" ht="13.5" customHeight="1" x14ac:dyDescent="0.15"/>
    <row r="14905" ht="13.5" customHeight="1" x14ac:dyDescent="0.15"/>
    <row r="14907" ht="13.5" customHeight="1" x14ac:dyDescent="0.15"/>
    <row r="14909" ht="13.5" customHeight="1" x14ac:dyDescent="0.15"/>
    <row r="14911" ht="13.5" customHeight="1" x14ac:dyDescent="0.15"/>
    <row r="14913" ht="13.5" customHeight="1" x14ac:dyDescent="0.15"/>
    <row r="14915" ht="13.5" customHeight="1" x14ac:dyDescent="0.15"/>
    <row r="14917" ht="13.5" customHeight="1" x14ac:dyDescent="0.15"/>
    <row r="14919" ht="13.5" customHeight="1" x14ac:dyDescent="0.15"/>
    <row r="14921" ht="13.5" customHeight="1" x14ac:dyDescent="0.15"/>
    <row r="14923" ht="13.5" customHeight="1" x14ac:dyDescent="0.15"/>
    <row r="14925" ht="13.5" customHeight="1" x14ac:dyDescent="0.15"/>
    <row r="14927" ht="13.5" customHeight="1" x14ac:dyDescent="0.15"/>
    <row r="14929" ht="13.5" customHeight="1" x14ac:dyDescent="0.15"/>
    <row r="14931" ht="13.5" customHeight="1" x14ac:dyDescent="0.15"/>
    <row r="14933" ht="13.5" customHeight="1" x14ac:dyDescent="0.15"/>
    <row r="14935" ht="13.5" customHeight="1" x14ac:dyDescent="0.15"/>
    <row r="14937" ht="13.5" customHeight="1" x14ac:dyDescent="0.15"/>
    <row r="14939" ht="13.5" customHeight="1" x14ac:dyDescent="0.15"/>
    <row r="14941" ht="13.5" customHeight="1" x14ac:dyDescent="0.15"/>
    <row r="14943" ht="13.5" customHeight="1" x14ac:dyDescent="0.15"/>
    <row r="14945" ht="13.5" customHeight="1" x14ac:dyDescent="0.15"/>
    <row r="14947" ht="13.5" customHeight="1" x14ac:dyDescent="0.15"/>
    <row r="14949" ht="13.5" customHeight="1" x14ac:dyDescent="0.15"/>
    <row r="14951" ht="13.5" customHeight="1" x14ac:dyDescent="0.15"/>
    <row r="14953" ht="13.5" customHeight="1" x14ac:dyDescent="0.15"/>
    <row r="14955" ht="13.5" customHeight="1" x14ac:dyDescent="0.15"/>
    <row r="14957" ht="13.5" customHeight="1" x14ac:dyDescent="0.15"/>
    <row r="14959" ht="13.5" customHeight="1" x14ac:dyDescent="0.15"/>
    <row r="14961" ht="13.5" customHeight="1" x14ac:dyDescent="0.15"/>
    <row r="14963" ht="13.5" customHeight="1" x14ac:dyDescent="0.15"/>
    <row r="14965" ht="13.5" customHeight="1" x14ac:dyDescent="0.15"/>
    <row r="14967" ht="13.5" customHeight="1" x14ac:dyDescent="0.15"/>
    <row r="14969" ht="13.5" customHeight="1" x14ac:dyDescent="0.15"/>
    <row r="14971" ht="13.5" customHeight="1" x14ac:dyDescent="0.15"/>
    <row r="14973" ht="13.5" customHeight="1" x14ac:dyDescent="0.15"/>
    <row r="14975" ht="13.5" customHeight="1" x14ac:dyDescent="0.15"/>
    <row r="14977" ht="13.5" customHeight="1" x14ac:dyDescent="0.15"/>
    <row r="14979" ht="13.5" customHeight="1" x14ac:dyDescent="0.15"/>
    <row r="14981" ht="13.5" customHeight="1" x14ac:dyDescent="0.15"/>
    <row r="14983" ht="13.5" customHeight="1" x14ac:dyDescent="0.15"/>
    <row r="14985" ht="13.5" customHeight="1" x14ac:dyDescent="0.15"/>
    <row r="14987" ht="13.5" customHeight="1" x14ac:dyDescent="0.15"/>
    <row r="14989" ht="13.5" customHeight="1" x14ac:dyDescent="0.15"/>
    <row r="14991" ht="13.5" customHeight="1" x14ac:dyDescent="0.15"/>
    <row r="14993" ht="13.5" customHeight="1" x14ac:dyDescent="0.15"/>
    <row r="14995" ht="13.5" customHeight="1" x14ac:dyDescent="0.15"/>
    <row r="14997" ht="13.5" customHeight="1" x14ac:dyDescent="0.15"/>
    <row r="14999" ht="13.5" customHeight="1" x14ac:dyDescent="0.15"/>
    <row r="15001" ht="13.5" customHeight="1" x14ac:dyDescent="0.15"/>
    <row r="15003" ht="13.5" customHeight="1" x14ac:dyDescent="0.15"/>
    <row r="15005" ht="13.5" customHeight="1" x14ac:dyDescent="0.15"/>
    <row r="15007" ht="13.5" customHeight="1" x14ac:dyDescent="0.15"/>
    <row r="15009" ht="13.5" customHeight="1" x14ac:dyDescent="0.15"/>
    <row r="15011" ht="13.5" customHeight="1" x14ac:dyDescent="0.15"/>
    <row r="15013" ht="13.5" customHeight="1" x14ac:dyDescent="0.15"/>
    <row r="15015" ht="13.5" customHeight="1" x14ac:dyDescent="0.15"/>
    <row r="15017" ht="13.5" customHeight="1" x14ac:dyDescent="0.15"/>
    <row r="15019" ht="13.5" customHeight="1" x14ac:dyDescent="0.15"/>
    <row r="15021" ht="13.5" customHeight="1" x14ac:dyDescent="0.15"/>
    <row r="15023" ht="13.5" customHeight="1" x14ac:dyDescent="0.15"/>
    <row r="15025" ht="13.5" customHeight="1" x14ac:dyDescent="0.15"/>
    <row r="15027" ht="13.5" customHeight="1" x14ac:dyDescent="0.15"/>
    <row r="15029" ht="13.5" customHeight="1" x14ac:dyDescent="0.15"/>
    <row r="15031" ht="13.5" customHeight="1" x14ac:dyDescent="0.15"/>
    <row r="15033" ht="13.5" customHeight="1" x14ac:dyDescent="0.15"/>
    <row r="15035" ht="13.5" customHeight="1" x14ac:dyDescent="0.15"/>
    <row r="15037" ht="13.5" customHeight="1" x14ac:dyDescent="0.15"/>
    <row r="15039" ht="13.5" customHeight="1" x14ac:dyDescent="0.15"/>
    <row r="15041" ht="13.5" customHeight="1" x14ac:dyDescent="0.15"/>
    <row r="15043" ht="13.5" customHeight="1" x14ac:dyDescent="0.15"/>
    <row r="15045" ht="13.5" customHeight="1" x14ac:dyDescent="0.15"/>
    <row r="15047" ht="13.5" customHeight="1" x14ac:dyDescent="0.15"/>
    <row r="15049" ht="13.5" customHeight="1" x14ac:dyDescent="0.15"/>
    <row r="15051" ht="13.5" customHeight="1" x14ac:dyDescent="0.15"/>
    <row r="15053" ht="13.5" customHeight="1" x14ac:dyDescent="0.15"/>
    <row r="15055" ht="13.5" customHeight="1" x14ac:dyDescent="0.15"/>
    <row r="15057" ht="13.5" customHeight="1" x14ac:dyDescent="0.15"/>
    <row r="15059" ht="13.5" customHeight="1" x14ac:dyDescent="0.15"/>
    <row r="15061" ht="13.5" customHeight="1" x14ac:dyDescent="0.15"/>
    <row r="15063" ht="13.5" customHeight="1" x14ac:dyDescent="0.15"/>
    <row r="15065" ht="13.5" customHeight="1" x14ac:dyDescent="0.15"/>
    <row r="15067" ht="13.5" customHeight="1" x14ac:dyDescent="0.15"/>
    <row r="15069" ht="13.5" customHeight="1" x14ac:dyDescent="0.15"/>
    <row r="15071" ht="13.5" customHeight="1" x14ac:dyDescent="0.15"/>
    <row r="15073" ht="13.5" customHeight="1" x14ac:dyDescent="0.15"/>
    <row r="15075" ht="13.5" customHeight="1" x14ac:dyDescent="0.15"/>
    <row r="15077" ht="13.5" customHeight="1" x14ac:dyDescent="0.15"/>
    <row r="15079" ht="13.5" customHeight="1" x14ac:dyDescent="0.15"/>
    <row r="15081" ht="13.5" customHeight="1" x14ac:dyDescent="0.15"/>
    <row r="15083" ht="13.5" customHeight="1" x14ac:dyDescent="0.15"/>
    <row r="15085" ht="13.5" customHeight="1" x14ac:dyDescent="0.15"/>
    <row r="15087" ht="13.5" customHeight="1" x14ac:dyDescent="0.15"/>
    <row r="15089" ht="13.5" customHeight="1" x14ac:dyDescent="0.15"/>
    <row r="15091" ht="13.5" customHeight="1" x14ac:dyDescent="0.15"/>
    <row r="15093" ht="13.5" customHeight="1" x14ac:dyDescent="0.15"/>
    <row r="15095" ht="13.5" customHeight="1" x14ac:dyDescent="0.15"/>
    <row r="15097" ht="13.5" customHeight="1" x14ac:dyDescent="0.15"/>
    <row r="15099" ht="13.5" customHeight="1" x14ac:dyDescent="0.15"/>
    <row r="15101" ht="13.5" customHeight="1" x14ac:dyDescent="0.15"/>
    <row r="15103" ht="13.5" customHeight="1" x14ac:dyDescent="0.15"/>
    <row r="15105" ht="13.5" customHeight="1" x14ac:dyDescent="0.15"/>
    <row r="15107" ht="13.5" customHeight="1" x14ac:dyDescent="0.15"/>
    <row r="15109" ht="13.5" customHeight="1" x14ac:dyDescent="0.15"/>
    <row r="15111" ht="13.5" customHeight="1" x14ac:dyDescent="0.15"/>
    <row r="15113" ht="13.5" customHeight="1" x14ac:dyDescent="0.15"/>
    <row r="15115" ht="13.5" customHeight="1" x14ac:dyDescent="0.15"/>
    <row r="15117" ht="13.5" customHeight="1" x14ac:dyDescent="0.15"/>
    <row r="15119" ht="13.5" customHeight="1" x14ac:dyDescent="0.15"/>
    <row r="15121" ht="13.5" customHeight="1" x14ac:dyDescent="0.15"/>
    <row r="15123" ht="13.5" customHeight="1" x14ac:dyDescent="0.15"/>
    <row r="15125" ht="13.5" customHeight="1" x14ac:dyDescent="0.15"/>
    <row r="15127" ht="13.5" customHeight="1" x14ac:dyDescent="0.15"/>
    <row r="15129" ht="13.5" customHeight="1" x14ac:dyDescent="0.15"/>
    <row r="15131" ht="13.5" customHeight="1" x14ac:dyDescent="0.15"/>
    <row r="15133" ht="13.5" customHeight="1" x14ac:dyDescent="0.15"/>
    <row r="15135" ht="13.5" customHeight="1" x14ac:dyDescent="0.15"/>
    <row r="15137" ht="13.5" customHeight="1" x14ac:dyDescent="0.15"/>
    <row r="15139" ht="13.5" customHeight="1" x14ac:dyDescent="0.15"/>
    <row r="15141" ht="13.5" customHeight="1" x14ac:dyDescent="0.15"/>
    <row r="15143" ht="13.5" customHeight="1" x14ac:dyDescent="0.15"/>
    <row r="15145" ht="13.5" customHeight="1" x14ac:dyDescent="0.15"/>
    <row r="15147" ht="13.5" customHeight="1" x14ac:dyDescent="0.15"/>
    <row r="15149" ht="13.5" customHeight="1" x14ac:dyDescent="0.15"/>
    <row r="15151" ht="13.5" customHeight="1" x14ac:dyDescent="0.15"/>
    <row r="15153" ht="13.5" customHeight="1" x14ac:dyDescent="0.15"/>
    <row r="15155" ht="13.5" customHeight="1" x14ac:dyDescent="0.15"/>
    <row r="15157" ht="13.5" customHeight="1" x14ac:dyDescent="0.15"/>
    <row r="15159" ht="13.5" customHeight="1" x14ac:dyDescent="0.15"/>
    <row r="15161" ht="13.5" customHeight="1" x14ac:dyDescent="0.15"/>
    <row r="15163" ht="13.5" customHeight="1" x14ac:dyDescent="0.15"/>
    <row r="15165" ht="13.5" customHeight="1" x14ac:dyDescent="0.15"/>
    <row r="15167" ht="13.5" customHeight="1" x14ac:dyDescent="0.15"/>
    <row r="15169" ht="13.5" customHeight="1" x14ac:dyDescent="0.15"/>
    <row r="15171" ht="13.5" customHeight="1" x14ac:dyDescent="0.15"/>
    <row r="15173" ht="13.5" customHeight="1" x14ac:dyDescent="0.15"/>
    <row r="15175" ht="13.5" customHeight="1" x14ac:dyDescent="0.15"/>
    <row r="15177" ht="13.5" customHeight="1" x14ac:dyDescent="0.15"/>
    <row r="15179" ht="13.5" customHeight="1" x14ac:dyDescent="0.15"/>
    <row r="15181" ht="13.5" customHeight="1" x14ac:dyDescent="0.15"/>
    <row r="15183" ht="13.5" customHeight="1" x14ac:dyDescent="0.15"/>
    <row r="15185" ht="13.5" customHeight="1" x14ac:dyDescent="0.15"/>
    <row r="15187" ht="13.5" customHeight="1" x14ac:dyDescent="0.15"/>
    <row r="15189" ht="13.5" customHeight="1" x14ac:dyDescent="0.15"/>
    <row r="15191" ht="13.5" customHeight="1" x14ac:dyDescent="0.15"/>
    <row r="15193" ht="13.5" customHeight="1" x14ac:dyDescent="0.15"/>
    <row r="15195" ht="13.5" customHeight="1" x14ac:dyDescent="0.15"/>
    <row r="15197" ht="13.5" customHeight="1" x14ac:dyDescent="0.15"/>
    <row r="15199" ht="13.5" customHeight="1" x14ac:dyDescent="0.15"/>
    <row r="15201" ht="13.5" customHeight="1" x14ac:dyDescent="0.15"/>
    <row r="15203" ht="13.5" customHeight="1" x14ac:dyDescent="0.15"/>
    <row r="15205" ht="13.5" customHeight="1" x14ac:dyDescent="0.15"/>
    <row r="15207" ht="13.5" customHeight="1" x14ac:dyDescent="0.15"/>
    <row r="15209" ht="13.5" customHeight="1" x14ac:dyDescent="0.15"/>
    <row r="15211" ht="13.5" customHeight="1" x14ac:dyDescent="0.15"/>
    <row r="15213" ht="13.5" customHeight="1" x14ac:dyDescent="0.15"/>
    <row r="15215" ht="13.5" customHeight="1" x14ac:dyDescent="0.15"/>
    <row r="15217" ht="13.5" customHeight="1" x14ac:dyDescent="0.15"/>
    <row r="15219" ht="13.5" customHeight="1" x14ac:dyDescent="0.15"/>
    <row r="15221" ht="13.5" customHeight="1" x14ac:dyDescent="0.15"/>
    <row r="15223" ht="13.5" customHeight="1" x14ac:dyDescent="0.15"/>
    <row r="15225" ht="13.5" customHeight="1" x14ac:dyDescent="0.15"/>
    <row r="15227" ht="13.5" customHeight="1" x14ac:dyDescent="0.15"/>
    <row r="15229" ht="13.5" customHeight="1" x14ac:dyDescent="0.15"/>
    <row r="15231" ht="13.5" customHeight="1" x14ac:dyDescent="0.15"/>
    <row r="15233" ht="13.5" customHeight="1" x14ac:dyDescent="0.15"/>
    <row r="15235" ht="13.5" customHeight="1" x14ac:dyDescent="0.15"/>
    <row r="15237" ht="13.5" customHeight="1" x14ac:dyDescent="0.15"/>
    <row r="15239" ht="13.5" customHeight="1" x14ac:dyDescent="0.15"/>
    <row r="15241" ht="13.5" customHeight="1" x14ac:dyDescent="0.15"/>
    <row r="15243" ht="13.5" customHeight="1" x14ac:dyDescent="0.15"/>
    <row r="15245" ht="13.5" customHeight="1" x14ac:dyDescent="0.15"/>
    <row r="15247" ht="13.5" customHeight="1" x14ac:dyDescent="0.15"/>
    <row r="15249" ht="13.5" customHeight="1" x14ac:dyDescent="0.15"/>
    <row r="15251" ht="13.5" customHeight="1" x14ac:dyDescent="0.15"/>
    <row r="15253" ht="13.5" customHeight="1" x14ac:dyDescent="0.15"/>
    <row r="15255" ht="13.5" customHeight="1" x14ac:dyDescent="0.15"/>
    <row r="15257" ht="13.5" customHeight="1" x14ac:dyDescent="0.15"/>
    <row r="15259" ht="13.5" customHeight="1" x14ac:dyDescent="0.15"/>
    <row r="15261" ht="13.5" customHeight="1" x14ac:dyDescent="0.15"/>
    <row r="15263" ht="13.5" customHeight="1" x14ac:dyDescent="0.15"/>
    <row r="15265" ht="13.5" customHeight="1" x14ac:dyDescent="0.15"/>
    <row r="15267" ht="13.5" customHeight="1" x14ac:dyDescent="0.15"/>
    <row r="15269" ht="13.5" customHeight="1" x14ac:dyDescent="0.15"/>
    <row r="15271" ht="13.5" customHeight="1" x14ac:dyDescent="0.15"/>
    <row r="15273" ht="13.5" customHeight="1" x14ac:dyDescent="0.15"/>
    <row r="15275" ht="13.5" customHeight="1" x14ac:dyDescent="0.15"/>
    <row r="15277" ht="13.5" customHeight="1" x14ac:dyDescent="0.15"/>
    <row r="15279" ht="13.5" customHeight="1" x14ac:dyDescent="0.15"/>
    <row r="15281" ht="13.5" customHeight="1" x14ac:dyDescent="0.15"/>
    <row r="15283" ht="13.5" customHeight="1" x14ac:dyDescent="0.15"/>
    <row r="15285" ht="13.5" customHeight="1" x14ac:dyDescent="0.15"/>
    <row r="15287" ht="13.5" customHeight="1" x14ac:dyDescent="0.15"/>
    <row r="15289" ht="13.5" customHeight="1" x14ac:dyDescent="0.15"/>
    <row r="15291" ht="13.5" customHeight="1" x14ac:dyDescent="0.15"/>
    <row r="15293" ht="13.5" customHeight="1" x14ac:dyDescent="0.15"/>
    <row r="15295" ht="13.5" customHeight="1" x14ac:dyDescent="0.15"/>
    <row r="15297" ht="13.5" customHeight="1" x14ac:dyDescent="0.15"/>
    <row r="15299" ht="13.5" customHeight="1" x14ac:dyDescent="0.15"/>
    <row r="15301" ht="13.5" customHeight="1" x14ac:dyDescent="0.15"/>
    <row r="15303" ht="13.5" customHeight="1" x14ac:dyDescent="0.15"/>
    <row r="15305" ht="13.5" customHeight="1" x14ac:dyDescent="0.15"/>
    <row r="15307" ht="13.5" customHeight="1" x14ac:dyDescent="0.15"/>
    <row r="15309" ht="13.5" customHeight="1" x14ac:dyDescent="0.15"/>
    <row r="15311" ht="13.5" customHeight="1" x14ac:dyDescent="0.15"/>
    <row r="15313" ht="13.5" customHeight="1" x14ac:dyDescent="0.15"/>
    <row r="15315" ht="13.5" customHeight="1" x14ac:dyDescent="0.15"/>
    <row r="15317" ht="13.5" customHeight="1" x14ac:dyDescent="0.15"/>
    <row r="15319" ht="13.5" customHeight="1" x14ac:dyDescent="0.15"/>
    <row r="15321" ht="13.5" customHeight="1" x14ac:dyDescent="0.15"/>
    <row r="15323" ht="13.5" customHeight="1" x14ac:dyDescent="0.15"/>
    <row r="15325" ht="13.5" customHeight="1" x14ac:dyDescent="0.15"/>
    <row r="15327" ht="13.5" customHeight="1" x14ac:dyDescent="0.15"/>
    <row r="15329" ht="13.5" customHeight="1" x14ac:dyDescent="0.15"/>
    <row r="15331" ht="13.5" customHeight="1" x14ac:dyDescent="0.15"/>
    <row r="15333" ht="13.5" customHeight="1" x14ac:dyDescent="0.15"/>
    <row r="15335" ht="13.5" customHeight="1" x14ac:dyDescent="0.15"/>
    <row r="15337" ht="13.5" customHeight="1" x14ac:dyDescent="0.15"/>
    <row r="15339" ht="13.5" customHeight="1" x14ac:dyDescent="0.15"/>
    <row r="15341" ht="13.5" customHeight="1" x14ac:dyDescent="0.15"/>
    <row r="15343" ht="13.5" customHeight="1" x14ac:dyDescent="0.15"/>
    <row r="15345" ht="13.5" customHeight="1" x14ac:dyDescent="0.15"/>
    <row r="15347" ht="13.5" customHeight="1" x14ac:dyDescent="0.15"/>
    <row r="15349" ht="13.5" customHeight="1" x14ac:dyDescent="0.15"/>
    <row r="15351" ht="13.5" customHeight="1" x14ac:dyDescent="0.15"/>
    <row r="15353" ht="13.5" customHeight="1" x14ac:dyDescent="0.15"/>
    <row r="15355" ht="13.5" customHeight="1" x14ac:dyDescent="0.15"/>
    <row r="15357" ht="13.5" customHeight="1" x14ac:dyDescent="0.15"/>
    <row r="15359" ht="13.5" customHeight="1" x14ac:dyDescent="0.15"/>
    <row r="15361" ht="13.5" customHeight="1" x14ac:dyDescent="0.15"/>
    <row r="15363" ht="13.5" customHeight="1" x14ac:dyDescent="0.15"/>
    <row r="15365" ht="13.5" customHeight="1" x14ac:dyDescent="0.15"/>
    <row r="15367" ht="13.5" customHeight="1" x14ac:dyDescent="0.15"/>
    <row r="15369" ht="13.5" customHeight="1" x14ac:dyDescent="0.15"/>
    <row r="15371" ht="13.5" customHeight="1" x14ac:dyDescent="0.15"/>
    <row r="15373" ht="13.5" customHeight="1" x14ac:dyDescent="0.15"/>
    <row r="15375" ht="13.5" customHeight="1" x14ac:dyDescent="0.15"/>
    <row r="15377" ht="13.5" customHeight="1" x14ac:dyDescent="0.15"/>
    <row r="15379" ht="13.5" customHeight="1" x14ac:dyDescent="0.15"/>
    <row r="15381" ht="13.5" customHeight="1" x14ac:dyDescent="0.15"/>
    <row r="15383" ht="13.5" customHeight="1" x14ac:dyDescent="0.15"/>
    <row r="15385" ht="13.5" customHeight="1" x14ac:dyDescent="0.15"/>
    <row r="15387" ht="13.5" customHeight="1" x14ac:dyDescent="0.15"/>
    <row r="15389" ht="13.5" customHeight="1" x14ac:dyDescent="0.15"/>
    <row r="15391" ht="13.5" customHeight="1" x14ac:dyDescent="0.15"/>
    <row r="15393" ht="13.5" customHeight="1" x14ac:dyDescent="0.15"/>
    <row r="15395" ht="13.5" customHeight="1" x14ac:dyDescent="0.15"/>
    <row r="15397" ht="13.5" customHeight="1" x14ac:dyDescent="0.15"/>
    <row r="15399" ht="13.5" customHeight="1" x14ac:dyDescent="0.15"/>
    <row r="15401" ht="13.5" customHeight="1" x14ac:dyDescent="0.15"/>
    <row r="15403" ht="13.5" customHeight="1" x14ac:dyDescent="0.15"/>
    <row r="15405" ht="13.5" customHeight="1" x14ac:dyDescent="0.15"/>
    <row r="15407" ht="13.5" customHeight="1" x14ac:dyDescent="0.15"/>
    <row r="15409" ht="13.5" customHeight="1" x14ac:dyDescent="0.15"/>
    <row r="15411" ht="13.5" customHeight="1" x14ac:dyDescent="0.15"/>
    <row r="15413" ht="13.5" customHeight="1" x14ac:dyDescent="0.15"/>
    <row r="15415" ht="13.5" customHeight="1" x14ac:dyDescent="0.15"/>
    <row r="15417" ht="13.5" customHeight="1" x14ac:dyDescent="0.15"/>
    <row r="15419" ht="13.5" customHeight="1" x14ac:dyDescent="0.15"/>
    <row r="15421" ht="13.5" customHeight="1" x14ac:dyDescent="0.15"/>
    <row r="15423" ht="13.5" customHeight="1" x14ac:dyDescent="0.15"/>
    <row r="15425" ht="13.5" customHeight="1" x14ac:dyDescent="0.15"/>
    <row r="15427" ht="13.5" customHeight="1" x14ac:dyDescent="0.15"/>
    <row r="15429" ht="13.5" customHeight="1" x14ac:dyDescent="0.15"/>
    <row r="15431" ht="13.5" customHeight="1" x14ac:dyDescent="0.15"/>
    <row r="15433" ht="13.5" customHeight="1" x14ac:dyDescent="0.15"/>
    <row r="15435" ht="13.5" customHeight="1" x14ac:dyDescent="0.15"/>
    <row r="15437" ht="13.5" customHeight="1" x14ac:dyDescent="0.15"/>
    <row r="15439" ht="13.5" customHeight="1" x14ac:dyDescent="0.15"/>
    <row r="15441" ht="13.5" customHeight="1" x14ac:dyDescent="0.15"/>
    <row r="15443" ht="13.5" customHeight="1" x14ac:dyDescent="0.15"/>
    <row r="15445" ht="13.5" customHeight="1" x14ac:dyDescent="0.15"/>
    <row r="15447" ht="13.5" customHeight="1" x14ac:dyDescent="0.15"/>
    <row r="15449" ht="13.5" customHeight="1" x14ac:dyDescent="0.15"/>
    <row r="15451" ht="13.5" customHeight="1" x14ac:dyDescent="0.15"/>
    <row r="15453" ht="13.5" customHeight="1" x14ac:dyDescent="0.15"/>
    <row r="15455" ht="13.5" customHeight="1" x14ac:dyDescent="0.15"/>
    <row r="15457" ht="13.5" customHeight="1" x14ac:dyDescent="0.15"/>
    <row r="15459" ht="13.5" customHeight="1" x14ac:dyDescent="0.15"/>
    <row r="15461" ht="13.5" customHeight="1" x14ac:dyDescent="0.15"/>
    <row r="15463" ht="13.5" customHeight="1" x14ac:dyDescent="0.15"/>
    <row r="15465" ht="13.5" customHeight="1" x14ac:dyDescent="0.15"/>
    <row r="15467" ht="13.5" customHeight="1" x14ac:dyDescent="0.15"/>
    <row r="15469" ht="13.5" customHeight="1" x14ac:dyDescent="0.15"/>
    <row r="15471" ht="13.5" customHeight="1" x14ac:dyDescent="0.15"/>
    <row r="15473" ht="13.5" customHeight="1" x14ac:dyDescent="0.15"/>
    <row r="15475" ht="13.5" customHeight="1" x14ac:dyDescent="0.15"/>
    <row r="15477" ht="13.5" customHeight="1" x14ac:dyDescent="0.15"/>
    <row r="15479" ht="13.5" customHeight="1" x14ac:dyDescent="0.15"/>
    <row r="15481" ht="13.5" customHeight="1" x14ac:dyDescent="0.15"/>
    <row r="15483" ht="13.5" customHeight="1" x14ac:dyDescent="0.15"/>
    <row r="15485" ht="13.5" customHeight="1" x14ac:dyDescent="0.15"/>
    <row r="15487" ht="13.5" customHeight="1" x14ac:dyDescent="0.15"/>
    <row r="15489" ht="13.5" customHeight="1" x14ac:dyDescent="0.15"/>
    <row r="15491" ht="13.5" customHeight="1" x14ac:dyDescent="0.15"/>
    <row r="15493" ht="13.5" customHeight="1" x14ac:dyDescent="0.15"/>
    <row r="15495" ht="13.5" customHeight="1" x14ac:dyDescent="0.15"/>
    <row r="15497" ht="13.5" customHeight="1" x14ac:dyDescent="0.15"/>
    <row r="15499" ht="13.5" customHeight="1" x14ac:dyDescent="0.15"/>
    <row r="15501" ht="13.5" customHeight="1" x14ac:dyDescent="0.15"/>
    <row r="15503" ht="13.5" customHeight="1" x14ac:dyDescent="0.15"/>
    <row r="15505" ht="13.5" customHeight="1" x14ac:dyDescent="0.15"/>
    <row r="15507" ht="13.5" customHeight="1" x14ac:dyDescent="0.15"/>
    <row r="15509" ht="13.5" customHeight="1" x14ac:dyDescent="0.15"/>
    <row r="15511" ht="13.5" customHeight="1" x14ac:dyDescent="0.15"/>
    <row r="15513" ht="13.5" customHeight="1" x14ac:dyDescent="0.15"/>
    <row r="15515" ht="13.5" customHeight="1" x14ac:dyDescent="0.15"/>
    <row r="15517" ht="13.5" customHeight="1" x14ac:dyDescent="0.15"/>
    <row r="15519" ht="13.5" customHeight="1" x14ac:dyDescent="0.15"/>
    <row r="15521" ht="13.5" customHeight="1" x14ac:dyDescent="0.15"/>
    <row r="15523" ht="13.5" customHeight="1" x14ac:dyDescent="0.15"/>
    <row r="15525" ht="13.5" customHeight="1" x14ac:dyDescent="0.15"/>
    <row r="15527" ht="13.5" customHeight="1" x14ac:dyDescent="0.15"/>
    <row r="15529" ht="13.5" customHeight="1" x14ac:dyDescent="0.15"/>
    <row r="15531" ht="13.5" customHeight="1" x14ac:dyDescent="0.15"/>
    <row r="15533" ht="13.5" customHeight="1" x14ac:dyDescent="0.15"/>
    <row r="15535" ht="13.5" customHeight="1" x14ac:dyDescent="0.15"/>
    <row r="15537" ht="13.5" customHeight="1" x14ac:dyDescent="0.15"/>
    <row r="15539" ht="13.5" customHeight="1" x14ac:dyDescent="0.15"/>
    <row r="15541" ht="13.5" customHeight="1" x14ac:dyDescent="0.15"/>
    <row r="15543" ht="13.5" customHeight="1" x14ac:dyDescent="0.15"/>
    <row r="15545" ht="13.5" customHeight="1" x14ac:dyDescent="0.15"/>
    <row r="15547" ht="13.5" customHeight="1" x14ac:dyDescent="0.15"/>
    <row r="15549" ht="13.5" customHeight="1" x14ac:dyDescent="0.15"/>
    <row r="15551" ht="13.5" customHeight="1" x14ac:dyDescent="0.15"/>
    <row r="15553" ht="13.5" customHeight="1" x14ac:dyDescent="0.15"/>
    <row r="15555" ht="13.5" customHeight="1" x14ac:dyDescent="0.15"/>
    <row r="15557" ht="13.5" customHeight="1" x14ac:dyDescent="0.15"/>
    <row r="15559" ht="13.5" customHeight="1" x14ac:dyDescent="0.15"/>
    <row r="15561" ht="13.5" customHeight="1" x14ac:dyDescent="0.15"/>
    <row r="15563" ht="13.5" customHeight="1" x14ac:dyDescent="0.15"/>
    <row r="15565" ht="13.5" customHeight="1" x14ac:dyDescent="0.15"/>
    <row r="15567" ht="13.5" customHeight="1" x14ac:dyDescent="0.15"/>
    <row r="15569" ht="13.5" customHeight="1" x14ac:dyDescent="0.15"/>
    <row r="15571" ht="13.5" customHeight="1" x14ac:dyDescent="0.15"/>
    <row r="15573" ht="13.5" customHeight="1" x14ac:dyDescent="0.15"/>
    <row r="15575" ht="13.5" customHeight="1" x14ac:dyDescent="0.15"/>
    <row r="15577" ht="13.5" customHeight="1" x14ac:dyDescent="0.15"/>
    <row r="15579" ht="13.5" customHeight="1" x14ac:dyDescent="0.15"/>
    <row r="15581" ht="13.5" customHeight="1" x14ac:dyDescent="0.15"/>
    <row r="15583" ht="13.5" customHeight="1" x14ac:dyDescent="0.15"/>
    <row r="15585" ht="13.5" customHeight="1" x14ac:dyDescent="0.15"/>
    <row r="15587" ht="13.5" customHeight="1" x14ac:dyDescent="0.15"/>
    <row r="15589" ht="13.5" customHeight="1" x14ac:dyDescent="0.15"/>
    <row r="15591" ht="13.5" customHeight="1" x14ac:dyDescent="0.15"/>
    <row r="15593" ht="13.5" customHeight="1" x14ac:dyDescent="0.15"/>
    <row r="15595" ht="13.5" customHeight="1" x14ac:dyDescent="0.15"/>
    <row r="15597" ht="13.5" customHeight="1" x14ac:dyDescent="0.15"/>
    <row r="15599" ht="13.5" customHeight="1" x14ac:dyDescent="0.15"/>
    <row r="15601" ht="13.5" customHeight="1" x14ac:dyDescent="0.15"/>
    <row r="15603" ht="13.5" customHeight="1" x14ac:dyDescent="0.15"/>
    <row r="15605" ht="13.5" customHeight="1" x14ac:dyDescent="0.15"/>
    <row r="15607" ht="13.5" customHeight="1" x14ac:dyDescent="0.15"/>
    <row r="15609" ht="13.5" customHeight="1" x14ac:dyDescent="0.15"/>
    <row r="15611" ht="13.5" customHeight="1" x14ac:dyDescent="0.15"/>
    <row r="15613" ht="13.5" customHeight="1" x14ac:dyDescent="0.15"/>
    <row r="15615" ht="13.5" customHeight="1" x14ac:dyDescent="0.15"/>
    <row r="15617" ht="13.5" customHeight="1" x14ac:dyDescent="0.15"/>
    <row r="15619" ht="13.5" customHeight="1" x14ac:dyDescent="0.15"/>
    <row r="15621" ht="13.5" customHeight="1" x14ac:dyDescent="0.15"/>
    <row r="15623" ht="13.5" customHeight="1" x14ac:dyDescent="0.15"/>
    <row r="15625" ht="13.5" customHeight="1" x14ac:dyDescent="0.15"/>
    <row r="15627" ht="13.5" customHeight="1" x14ac:dyDescent="0.15"/>
    <row r="15629" ht="13.5" customHeight="1" x14ac:dyDescent="0.15"/>
    <row r="15631" ht="13.5" customHeight="1" x14ac:dyDescent="0.15"/>
    <row r="15633" ht="13.5" customHeight="1" x14ac:dyDescent="0.15"/>
    <row r="15635" ht="13.5" customHeight="1" x14ac:dyDescent="0.15"/>
    <row r="15637" ht="13.5" customHeight="1" x14ac:dyDescent="0.15"/>
    <row r="15639" ht="13.5" customHeight="1" x14ac:dyDescent="0.15"/>
    <row r="15641" ht="13.5" customHeight="1" x14ac:dyDescent="0.15"/>
    <row r="15643" ht="13.5" customHeight="1" x14ac:dyDescent="0.15"/>
    <row r="15645" ht="13.5" customHeight="1" x14ac:dyDescent="0.15"/>
    <row r="15647" ht="13.5" customHeight="1" x14ac:dyDescent="0.15"/>
    <row r="15649" ht="13.5" customHeight="1" x14ac:dyDescent="0.15"/>
    <row r="15651" ht="13.5" customHeight="1" x14ac:dyDescent="0.15"/>
    <row r="15653" ht="13.5" customHeight="1" x14ac:dyDescent="0.15"/>
    <row r="15655" ht="13.5" customHeight="1" x14ac:dyDescent="0.15"/>
    <row r="15657" ht="13.5" customHeight="1" x14ac:dyDescent="0.15"/>
    <row r="15659" ht="13.5" customHeight="1" x14ac:dyDescent="0.15"/>
    <row r="15661" ht="13.5" customHeight="1" x14ac:dyDescent="0.15"/>
    <row r="15663" ht="13.5" customHeight="1" x14ac:dyDescent="0.15"/>
    <row r="15665" ht="13.5" customHeight="1" x14ac:dyDescent="0.15"/>
    <row r="15667" ht="13.5" customHeight="1" x14ac:dyDescent="0.15"/>
    <row r="15669" ht="13.5" customHeight="1" x14ac:dyDescent="0.15"/>
    <row r="15671" ht="13.5" customHeight="1" x14ac:dyDescent="0.15"/>
    <row r="15673" ht="13.5" customHeight="1" x14ac:dyDescent="0.15"/>
    <row r="15675" ht="13.5" customHeight="1" x14ac:dyDescent="0.15"/>
    <row r="15677" ht="13.5" customHeight="1" x14ac:dyDescent="0.15"/>
    <row r="15679" ht="13.5" customHeight="1" x14ac:dyDescent="0.15"/>
    <row r="15681" ht="13.5" customHeight="1" x14ac:dyDescent="0.15"/>
    <row r="15683" ht="13.5" customHeight="1" x14ac:dyDescent="0.15"/>
    <row r="15685" ht="13.5" customHeight="1" x14ac:dyDescent="0.15"/>
    <row r="15687" ht="13.5" customHeight="1" x14ac:dyDescent="0.15"/>
    <row r="15689" ht="13.5" customHeight="1" x14ac:dyDescent="0.15"/>
    <row r="15691" ht="13.5" customHeight="1" x14ac:dyDescent="0.15"/>
    <row r="15693" ht="13.5" customHeight="1" x14ac:dyDescent="0.15"/>
    <row r="15695" ht="13.5" customHeight="1" x14ac:dyDescent="0.15"/>
    <row r="15697" ht="13.5" customHeight="1" x14ac:dyDescent="0.15"/>
    <row r="15699" ht="13.5" customHeight="1" x14ac:dyDescent="0.15"/>
    <row r="15701" ht="13.5" customHeight="1" x14ac:dyDescent="0.15"/>
    <row r="15703" ht="13.5" customHeight="1" x14ac:dyDescent="0.15"/>
    <row r="15705" ht="13.5" customHeight="1" x14ac:dyDescent="0.15"/>
    <row r="15707" ht="13.5" customHeight="1" x14ac:dyDescent="0.15"/>
    <row r="15709" ht="13.5" customHeight="1" x14ac:dyDescent="0.15"/>
    <row r="15711" ht="13.5" customHeight="1" x14ac:dyDescent="0.15"/>
    <row r="15713" ht="13.5" customHeight="1" x14ac:dyDescent="0.15"/>
    <row r="15715" ht="13.5" customHeight="1" x14ac:dyDescent="0.15"/>
    <row r="15717" ht="13.5" customHeight="1" x14ac:dyDescent="0.15"/>
    <row r="15719" ht="13.5" customHeight="1" x14ac:dyDescent="0.15"/>
    <row r="15721" ht="13.5" customHeight="1" x14ac:dyDescent="0.15"/>
    <row r="15723" ht="13.5" customHeight="1" x14ac:dyDescent="0.15"/>
    <row r="15725" ht="13.5" customHeight="1" x14ac:dyDescent="0.15"/>
    <row r="15727" ht="13.5" customHeight="1" x14ac:dyDescent="0.15"/>
    <row r="15729" ht="13.5" customHeight="1" x14ac:dyDescent="0.15"/>
    <row r="15731" ht="13.5" customHeight="1" x14ac:dyDescent="0.15"/>
    <row r="15733" ht="13.5" customHeight="1" x14ac:dyDescent="0.15"/>
    <row r="15735" ht="13.5" customHeight="1" x14ac:dyDescent="0.15"/>
    <row r="15737" ht="13.5" customHeight="1" x14ac:dyDescent="0.15"/>
    <row r="15739" ht="13.5" customHeight="1" x14ac:dyDescent="0.15"/>
    <row r="15741" ht="13.5" customHeight="1" x14ac:dyDescent="0.15"/>
    <row r="15743" ht="13.5" customHeight="1" x14ac:dyDescent="0.15"/>
    <row r="15745" ht="13.5" customHeight="1" x14ac:dyDescent="0.15"/>
    <row r="15747" ht="13.5" customHeight="1" x14ac:dyDescent="0.15"/>
    <row r="15749" ht="13.5" customHeight="1" x14ac:dyDescent="0.15"/>
    <row r="15751" ht="13.5" customHeight="1" x14ac:dyDescent="0.15"/>
    <row r="15753" ht="13.5" customHeight="1" x14ac:dyDescent="0.15"/>
    <row r="15755" ht="13.5" customHeight="1" x14ac:dyDescent="0.15"/>
    <row r="15757" ht="13.5" customHeight="1" x14ac:dyDescent="0.15"/>
    <row r="15759" ht="13.5" customHeight="1" x14ac:dyDescent="0.15"/>
    <row r="15761" ht="13.5" customHeight="1" x14ac:dyDescent="0.15"/>
    <row r="15763" ht="13.5" customHeight="1" x14ac:dyDescent="0.15"/>
    <row r="15765" ht="13.5" customHeight="1" x14ac:dyDescent="0.15"/>
    <row r="15767" ht="13.5" customHeight="1" x14ac:dyDescent="0.15"/>
    <row r="15769" ht="13.5" customHeight="1" x14ac:dyDescent="0.15"/>
    <row r="15771" ht="13.5" customHeight="1" x14ac:dyDescent="0.15"/>
    <row r="15773" ht="13.5" customHeight="1" x14ac:dyDescent="0.15"/>
    <row r="15775" ht="13.5" customHeight="1" x14ac:dyDescent="0.15"/>
    <row r="15777" ht="13.5" customHeight="1" x14ac:dyDescent="0.15"/>
    <row r="15779" ht="13.5" customHeight="1" x14ac:dyDescent="0.15"/>
    <row r="15781" ht="13.5" customHeight="1" x14ac:dyDescent="0.15"/>
    <row r="15783" ht="13.5" customHeight="1" x14ac:dyDescent="0.15"/>
    <row r="15785" ht="13.5" customHeight="1" x14ac:dyDescent="0.15"/>
    <row r="15787" ht="13.5" customHeight="1" x14ac:dyDescent="0.15"/>
    <row r="15789" ht="13.5" customHeight="1" x14ac:dyDescent="0.15"/>
    <row r="15791" ht="13.5" customHeight="1" x14ac:dyDescent="0.15"/>
    <row r="15793" ht="13.5" customHeight="1" x14ac:dyDescent="0.15"/>
    <row r="15795" ht="13.5" customHeight="1" x14ac:dyDescent="0.15"/>
    <row r="15797" ht="13.5" customHeight="1" x14ac:dyDescent="0.15"/>
    <row r="15799" ht="13.5" customHeight="1" x14ac:dyDescent="0.15"/>
    <row r="15801" ht="13.5" customHeight="1" x14ac:dyDescent="0.15"/>
    <row r="15803" ht="13.5" customHeight="1" x14ac:dyDescent="0.15"/>
    <row r="15805" ht="13.5" customHeight="1" x14ac:dyDescent="0.15"/>
    <row r="15807" ht="13.5" customHeight="1" x14ac:dyDescent="0.15"/>
    <row r="15809" ht="13.5" customHeight="1" x14ac:dyDescent="0.15"/>
    <row r="15811" ht="13.5" customHeight="1" x14ac:dyDescent="0.15"/>
    <row r="15813" ht="13.5" customHeight="1" x14ac:dyDescent="0.15"/>
    <row r="15815" ht="13.5" customHeight="1" x14ac:dyDescent="0.15"/>
    <row r="15817" ht="13.5" customHeight="1" x14ac:dyDescent="0.15"/>
    <row r="15819" ht="13.5" customHeight="1" x14ac:dyDescent="0.15"/>
    <row r="15821" ht="13.5" customHeight="1" x14ac:dyDescent="0.15"/>
    <row r="15823" ht="13.5" customHeight="1" x14ac:dyDescent="0.15"/>
    <row r="15825" ht="13.5" customHeight="1" x14ac:dyDescent="0.15"/>
    <row r="15827" ht="13.5" customHeight="1" x14ac:dyDescent="0.15"/>
    <row r="15829" ht="13.5" customHeight="1" x14ac:dyDescent="0.15"/>
    <row r="15831" ht="13.5" customHeight="1" x14ac:dyDescent="0.15"/>
    <row r="15833" ht="13.5" customHeight="1" x14ac:dyDescent="0.15"/>
    <row r="15835" ht="13.5" customHeight="1" x14ac:dyDescent="0.15"/>
    <row r="15837" ht="13.5" customHeight="1" x14ac:dyDescent="0.15"/>
    <row r="15839" ht="13.5" customHeight="1" x14ac:dyDescent="0.15"/>
    <row r="15841" ht="13.5" customHeight="1" x14ac:dyDescent="0.15"/>
    <row r="15843" ht="13.5" customHeight="1" x14ac:dyDescent="0.15"/>
    <row r="15845" ht="13.5" customHeight="1" x14ac:dyDescent="0.15"/>
    <row r="15847" ht="13.5" customHeight="1" x14ac:dyDescent="0.15"/>
    <row r="15849" ht="13.5" customHeight="1" x14ac:dyDescent="0.15"/>
    <row r="15851" ht="13.5" customHeight="1" x14ac:dyDescent="0.15"/>
    <row r="15853" ht="13.5" customHeight="1" x14ac:dyDescent="0.15"/>
    <row r="15855" ht="13.5" customHeight="1" x14ac:dyDescent="0.15"/>
    <row r="15857" ht="13.5" customHeight="1" x14ac:dyDescent="0.15"/>
    <row r="15859" ht="13.5" customHeight="1" x14ac:dyDescent="0.15"/>
    <row r="15861" ht="13.5" customHeight="1" x14ac:dyDescent="0.15"/>
    <row r="15863" ht="13.5" customHeight="1" x14ac:dyDescent="0.15"/>
    <row r="15865" ht="13.5" customHeight="1" x14ac:dyDescent="0.15"/>
    <row r="15867" ht="13.5" customHeight="1" x14ac:dyDescent="0.15"/>
    <row r="15869" ht="13.5" customHeight="1" x14ac:dyDescent="0.15"/>
    <row r="15871" ht="13.5" customHeight="1" x14ac:dyDescent="0.15"/>
    <row r="15873" ht="13.5" customHeight="1" x14ac:dyDescent="0.15"/>
    <row r="15875" ht="13.5" customHeight="1" x14ac:dyDescent="0.15"/>
    <row r="15877" ht="13.5" customHeight="1" x14ac:dyDescent="0.15"/>
    <row r="15879" ht="13.5" customHeight="1" x14ac:dyDescent="0.15"/>
    <row r="15881" ht="13.5" customHeight="1" x14ac:dyDescent="0.15"/>
    <row r="15883" ht="13.5" customHeight="1" x14ac:dyDescent="0.15"/>
    <row r="15885" ht="13.5" customHeight="1" x14ac:dyDescent="0.15"/>
    <row r="15887" ht="13.5" customHeight="1" x14ac:dyDescent="0.15"/>
    <row r="15889" ht="13.5" customHeight="1" x14ac:dyDescent="0.15"/>
    <row r="15891" ht="13.5" customHeight="1" x14ac:dyDescent="0.15"/>
    <row r="15893" ht="13.5" customHeight="1" x14ac:dyDescent="0.15"/>
    <row r="15895" ht="13.5" customHeight="1" x14ac:dyDescent="0.15"/>
    <row r="15897" ht="13.5" customHeight="1" x14ac:dyDescent="0.15"/>
    <row r="15899" ht="13.5" customHeight="1" x14ac:dyDescent="0.15"/>
    <row r="15901" ht="13.5" customHeight="1" x14ac:dyDescent="0.15"/>
    <row r="15903" ht="13.5" customHeight="1" x14ac:dyDescent="0.15"/>
    <row r="15905" ht="13.5" customHeight="1" x14ac:dyDescent="0.15"/>
    <row r="15907" ht="13.5" customHeight="1" x14ac:dyDescent="0.15"/>
    <row r="15909" ht="13.5" customHeight="1" x14ac:dyDescent="0.15"/>
    <row r="15911" ht="13.5" customHeight="1" x14ac:dyDescent="0.15"/>
    <row r="15913" ht="13.5" customHeight="1" x14ac:dyDescent="0.15"/>
    <row r="15915" ht="13.5" customHeight="1" x14ac:dyDescent="0.15"/>
    <row r="15917" ht="13.5" customHeight="1" x14ac:dyDescent="0.15"/>
    <row r="15919" ht="13.5" customHeight="1" x14ac:dyDescent="0.15"/>
    <row r="15921" ht="13.5" customHeight="1" x14ac:dyDescent="0.15"/>
    <row r="15923" ht="13.5" customHeight="1" x14ac:dyDescent="0.15"/>
    <row r="15925" ht="13.5" customHeight="1" x14ac:dyDescent="0.15"/>
    <row r="15927" ht="13.5" customHeight="1" x14ac:dyDescent="0.15"/>
    <row r="15929" ht="13.5" customHeight="1" x14ac:dyDescent="0.15"/>
    <row r="15931" ht="13.5" customHeight="1" x14ac:dyDescent="0.15"/>
    <row r="15933" ht="13.5" customHeight="1" x14ac:dyDescent="0.15"/>
    <row r="15935" ht="13.5" customHeight="1" x14ac:dyDescent="0.15"/>
    <row r="15937" ht="13.5" customHeight="1" x14ac:dyDescent="0.15"/>
    <row r="15939" ht="13.5" customHeight="1" x14ac:dyDescent="0.15"/>
    <row r="15941" ht="13.5" customHeight="1" x14ac:dyDescent="0.15"/>
    <row r="15943" ht="13.5" customHeight="1" x14ac:dyDescent="0.15"/>
    <row r="15945" ht="13.5" customHeight="1" x14ac:dyDescent="0.15"/>
    <row r="15947" ht="13.5" customHeight="1" x14ac:dyDescent="0.15"/>
    <row r="15949" ht="13.5" customHeight="1" x14ac:dyDescent="0.15"/>
    <row r="15951" ht="13.5" customHeight="1" x14ac:dyDescent="0.15"/>
    <row r="15953" ht="13.5" customHeight="1" x14ac:dyDescent="0.15"/>
    <row r="15955" ht="13.5" customHeight="1" x14ac:dyDescent="0.15"/>
    <row r="15957" ht="13.5" customHeight="1" x14ac:dyDescent="0.15"/>
    <row r="15959" ht="13.5" customHeight="1" x14ac:dyDescent="0.15"/>
    <row r="15961" ht="13.5" customHeight="1" x14ac:dyDescent="0.15"/>
    <row r="15963" ht="13.5" customHeight="1" x14ac:dyDescent="0.15"/>
    <row r="15965" ht="13.5" customHeight="1" x14ac:dyDescent="0.15"/>
    <row r="15967" ht="13.5" customHeight="1" x14ac:dyDescent="0.15"/>
    <row r="15969" ht="13.5" customHeight="1" x14ac:dyDescent="0.15"/>
    <row r="15971" ht="13.5" customHeight="1" x14ac:dyDescent="0.15"/>
    <row r="15973" ht="13.5" customHeight="1" x14ac:dyDescent="0.15"/>
    <row r="15975" ht="13.5" customHeight="1" x14ac:dyDescent="0.15"/>
    <row r="15977" ht="13.5" customHeight="1" x14ac:dyDescent="0.15"/>
    <row r="15979" ht="13.5" customHeight="1" x14ac:dyDescent="0.15"/>
    <row r="15981" ht="13.5" customHeight="1" x14ac:dyDescent="0.15"/>
    <row r="15983" ht="13.5" customHeight="1" x14ac:dyDescent="0.15"/>
    <row r="15985" ht="13.5" customHeight="1" x14ac:dyDescent="0.15"/>
    <row r="15987" ht="13.5" customHeight="1" x14ac:dyDescent="0.15"/>
    <row r="15989" ht="13.5" customHeight="1" x14ac:dyDescent="0.15"/>
    <row r="15991" ht="13.5" customHeight="1" x14ac:dyDescent="0.15"/>
    <row r="15993" ht="13.5" customHeight="1" x14ac:dyDescent="0.15"/>
    <row r="15995" ht="13.5" customHeight="1" x14ac:dyDescent="0.15"/>
    <row r="15997" ht="13.5" customHeight="1" x14ac:dyDescent="0.15"/>
    <row r="15999" ht="13.5" customHeight="1" x14ac:dyDescent="0.15"/>
    <row r="16001" ht="13.5" customHeight="1" x14ac:dyDescent="0.15"/>
    <row r="16003" ht="13.5" customHeight="1" x14ac:dyDescent="0.15"/>
    <row r="16005" ht="13.5" customHeight="1" x14ac:dyDescent="0.15"/>
    <row r="16007" ht="13.5" customHeight="1" x14ac:dyDescent="0.15"/>
    <row r="16009" ht="13.5" customHeight="1" x14ac:dyDescent="0.15"/>
    <row r="16011" ht="13.5" customHeight="1" x14ac:dyDescent="0.15"/>
    <row r="16013" ht="13.5" customHeight="1" x14ac:dyDescent="0.15"/>
    <row r="16015" ht="13.5" customHeight="1" x14ac:dyDescent="0.15"/>
    <row r="16017" ht="13.5" customHeight="1" x14ac:dyDescent="0.15"/>
    <row r="16019" ht="13.5" customHeight="1" x14ac:dyDescent="0.15"/>
    <row r="16021" ht="13.5" customHeight="1" x14ac:dyDescent="0.15"/>
    <row r="16023" ht="13.5" customHeight="1" x14ac:dyDescent="0.15"/>
    <row r="16025" ht="13.5" customHeight="1" x14ac:dyDescent="0.15"/>
    <row r="16027" ht="13.5" customHeight="1" x14ac:dyDescent="0.15"/>
    <row r="16029" ht="13.5" customHeight="1" x14ac:dyDescent="0.15"/>
    <row r="16031" ht="13.5" customHeight="1" x14ac:dyDescent="0.15"/>
    <row r="16033" ht="13.5" customHeight="1" x14ac:dyDescent="0.15"/>
    <row r="16035" ht="13.5" customHeight="1" x14ac:dyDescent="0.15"/>
    <row r="16037" ht="13.5" customHeight="1" x14ac:dyDescent="0.15"/>
    <row r="16039" ht="13.5" customHeight="1" x14ac:dyDescent="0.15"/>
    <row r="16041" ht="13.5" customHeight="1" x14ac:dyDescent="0.15"/>
    <row r="16043" ht="13.5" customHeight="1" x14ac:dyDescent="0.15"/>
    <row r="16045" ht="13.5" customHeight="1" x14ac:dyDescent="0.15"/>
    <row r="16047" ht="13.5" customHeight="1" x14ac:dyDescent="0.15"/>
    <row r="16049" ht="13.5" customHeight="1" x14ac:dyDescent="0.15"/>
    <row r="16051" ht="13.5" customHeight="1" x14ac:dyDescent="0.15"/>
    <row r="16053" ht="13.5" customHeight="1" x14ac:dyDescent="0.15"/>
    <row r="16055" ht="13.5" customHeight="1" x14ac:dyDescent="0.15"/>
    <row r="16057" ht="13.5" customHeight="1" x14ac:dyDescent="0.15"/>
    <row r="16059" ht="13.5" customHeight="1" x14ac:dyDescent="0.15"/>
    <row r="16061" ht="13.5" customHeight="1" x14ac:dyDescent="0.15"/>
    <row r="16063" ht="13.5" customHeight="1" x14ac:dyDescent="0.15"/>
    <row r="16065" ht="13.5" customHeight="1" x14ac:dyDescent="0.15"/>
    <row r="16067" ht="13.5" customHeight="1" x14ac:dyDescent="0.15"/>
    <row r="16069" ht="13.5" customHeight="1" x14ac:dyDescent="0.15"/>
    <row r="16071" ht="13.5" customHeight="1" x14ac:dyDescent="0.15"/>
    <row r="16073" ht="13.5" customHeight="1" x14ac:dyDescent="0.15"/>
    <row r="16075" ht="13.5" customHeight="1" x14ac:dyDescent="0.15"/>
    <row r="16077" ht="13.5" customHeight="1" x14ac:dyDescent="0.15"/>
    <row r="16079" ht="13.5" customHeight="1" x14ac:dyDescent="0.15"/>
    <row r="16081" ht="13.5" customHeight="1" x14ac:dyDescent="0.15"/>
    <row r="16083" ht="13.5" customHeight="1" x14ac:dyDescent="0.15"/>
    <row r="16085" ht="13.5" customHeight="1" x14ac:dyDescent="0.15"/>
    <row r="16087" ht="13.5" customHeight="1" x14ac:dyDescent="0.15"/>
    <row r="16089" ht="13.5" customHeight="1" x14ac:dyDescent="0.15"/>
    <row r="16091" ht="13.5" customHeight="1" x14ac:dyDescent="0.15"/>
    <row r="16093" ht="13.5" customHeight="1" x14ac:dyDescent="0.15"/>
    <row r="16095" ht="13.5" customHeight="1" x14ac:dyDescent="0.15"/>
    <row r="16097" ht="13.5" customHeight="1" x14ac:dyDescent="0.15"/>
    <row r="16099" ht="13.5" customHeight="1" x14ac:dyDescent="0.15"/>
    <row r="16101" ht="13.5" customHeight="1" x14ac:dyDescent="0.15"/>
    <row r="16103" ht="13.5" customHeight="1" x14ac:dyDescent="0.15"/>
    <row r="16105" ht="13.5" customHeight="1" x14ac:dyDescent="0.15"/>
    <row r="16107" ht="13.5" customHeight="1" x14ac:dyDescent="0.15"/>
    <row r="16109" ht="13.5" customHeight="1" x14ac:dyDescent="0.15"/>
    <row r="16111" ht="13.5" customHeight="1" x14ac:dyDescent="0.15"/>
    <row r="16113" ht="13.5" customHeight="1" x14ac:dyDescent="0.15"/>
    <row r="16115" ht="13.5" customHeight="1" x14ac:dyDescent="0.15"/>
    <row r="16117" ht="13.5" customHeight="1" x14ac:dyDescent="0.15"/>
    <row r="16119" ht="13.5" customHeight="1" x14ac:dyDescent="0.15"/>
    <row r="16121" ht="13.5" customHeight="1" x14ac:dyDescent="0.15"/>
    <row r="16123" ht="13.5" customHeight="1" x14ac:dyDescent="0.15"/>
    <row r="16125" ht="13.5" customHeight="1" x14ac:dyDescent="0.15"/>
    <row r="16127" ht="13.5" customHeight="1" x14ac:dyDescent="0.15"/>
    <row r="16129" ht="13.5" customHeight="1" x14ac:dyDescent="0.15"/>
    <row r="16131" ht="13.5" customHeight="1" x14ac:dyDescent="0.15"/>
    <row r="16133" ht="13.5" customHeight="1" x14ac:dyDescent="0.15"/>
    <row r="16135" ht="13.5" customHeight="1" x14ac:dyDescent="0.15"/>
    <row r="16137" ht="13.5" customHeight="1" x14ac:dyDescent="0.15"/>
    <row r="16139" ht="13.5" customHeight="1" x14ac:dyDescent="0.15"/>
    <row r="16141" ht="13.5" customHeight="1" x14ac:dyDescent="0.15"/>
    <row r="16143" ht="13.5" customHeight="1" x14ac:dyDescent="0.15"/>
    <row r="16145" ht="13.5" customHeight="1" x14ac:dyDescent="0.15"/>
    <row r="16147" ht="13.5" customHeight="1" x14ac:dyDescent="0.15"/>
    <row r="16149" ht="13.5" customHeight="1" x14ac:dyDescent="0.15"/>
    <row r="16151" ht="13.5" customHeight="1" x14ac:dyDescent="0.15"/>
    <row r="16153" ht="13.5" customHeight="1" x14ac:dyDescent="0.15"/>
    <row r="16155" ht="13.5" customHeight="1" x14ac:dyDescent="0.15"/>
    <row r="16157" ht="13.5" customHeight="1" x14ac:dyDescent="0.15"/>
    <row r="16159" ht="13.5" customHeight="1" x14ac:dyDescent="0.15"/>
    <row r="16161" ht="13.5" customHeight="1" x14ac:dyDescent="0.15"/>
    <row r="16163" ht="13.5" customHeight="1" x14ac:dyDescent="0.15"/>
    <row r="16165" ht="13.5" customHeight="1" x14ac:dyDescent="0.15"/>
    <row r="16167" ht="13.5" customHeight="1" x14ac:dyDescent="0.15"/>
    <row r="16169" ht="13.5" customHeight="1" x14ac:dyDescent="0.15"/>
    <row r="16171" ht="13.5" customHeight="1" x14ac:dyDescent="0.15"/>
    <row r="16173" ht="13.5" customHeight="1" x14ac:dyDescent="0.15"/>
    <row r="16175" ht="13.5" customHeight="1" x14ac:dyDescent="0.15"/>
    <row r="16177" ht="13.5" customHeight="1" x14ac:dyDescent="0.15"/>
    <row r="16179" ht="13.5" customHeight="1" x14ac:dyDescent="0.15"/>
    <row r="16181" ht="13.5" customHeight="1" x14ac:dyDescent="0.15"/>
    <row r="16183" ht="13.5" customHeight="1" x14ac:dyDescent="0.15"/>
    <row r="16185" ht="13.5" customHeight="1" x14ac:dyDescent="0.15"/>
    <row r="16187" ht="13.5" customHeight="1" x14ac:dyDescent="0.15"/>
    <row r="16189" ht="13.5" customHeight="1" x14ac:dyDescent="0.15"/>
    <row r="16191" ht="13.5" customHeight="1" x14ac:dyDescent="0.15"/>
    <row r="16193" ht="13.5" customHeight="1" x14ac:dyDescent="0.15"/>
    <row r="16195" ht="13.5" customHeight="1" x14ac:dyDescent="0.15"/>
    <row r="16197" ht="13.5" customHeight="1" x14ac:dyDescent="0.15"/>
    <row r="16199" ht="13.5" customHeight="1" x14ac:dyDescent="0.15"/>
    <row r="16201" ht="13.5" customHeight="1" x14ac:dyDescent="0.15"/>
    <row r="16203" ht="13.5" customHeight="1" x14ac:dyDescent="0.15"/>
    <row r="16205" ht="13.5" customHeight="1" x14ac:dyDescent="0.15"/>
    <row r="16207" ht="13.5" customHeight="1" x14ac:dyDescent="0.15"/>
    <row r="16209" ht="13.5" customHeight="1" x14ac:dyDescent="0.15"/>
    <row r="16211" ht="13.5" customHeight="1" x14ac:dyDescent="0.15"/>
    <row r="16213" ht="13.5" customHeight="1" x14ac:dyDescent="0.15"/>
    <row r="16215" ht="13.5" customHeight="1" x14ac:dyDescent="0.15"/>
    <row r="16217" ht="13.5" customHeight="1" x14ac:dyDescent="0.15"/>
    <row r="16219" ht="13.5" customHeight="1" x14ac:dyDescent="0.15"/>
    <row r="16221" ht="13.5" customHeight="1" x14ac:dyDescent="0.15"/>
    <row r="16223" ht="13.5" customHeight="1" x14ac:dyDescent="0.15"/>
    <row r="16225" ht="13.5" customHeight="1" x14ac:dyDescent="0.15"/>
    <row r="16227" ht="13.5" customHeight="1" x14ac:dyDescent="0.15"/>
    <row r="16229" ht="13.5" customHeight="1" x14ac:dyDescent="0.15"/>
    <row r="16231" ht="13.5" customHeight="1" x14ac:dyDescent="0.15"/>
    <row r="16233" ht="13.5" customHeight="1" x14ac:dyDescent="0.15"/>
    <row r="16235" ht="13.5" customHeight="1" x14ac:dyDescent="0.15"/>
    <row r="16237" ht="13.5" customHeight="1" x14ac:dyDescent="0.15"/>
    <row r="16239" ht="13.5" customHeight="1" x14ac:dyDescent="0.15"/>
    <row r="16241" ht="13.5" customHeight="1" x14ac:dyDescent="0.15"/>
    <row r="16243" ht="13.5" customHeight="1" x14ac:dyDescent="0.15"/>
    <row r="16245" ht="13.5" customHeight="1" x14ac:dyDescent="0.15"/>
    <row r="16247" ht="13.5" customHeight="1" x14ac:dyDescent="0.15"/>
    <row r="16249" ht="13.5" customHeight="1" x14ac:dyDescent="0.15"/>
    <row r="16251" ht="13.5" customHeight="1" x14ac:dyDescent="0.15"/>
    <row r="16253" ht="13.5" customHeight="1" x14ac:dyDescent="0.15"/>
    <row r="16255" ht="13.5" customHeight="1" x14ac:dyDescent="0.15"/>
    <row r="16257" ht="13.5" customHeight="1" x14ac:dyDescent="0.15"/>
    <row r="16259" ht="13.5" customHeight="1" x14ac:dyDescent="0.15"/>
    <row r="16261" ht="13.5" customHeight="1" x14ac:dyDescent="0.15"/>
    <row r="16263" ht="13.5" customHeight="1" x14ac:dyDescent="0.15"/>
    <row r="16265" ht="13.5" customHeight="1" x14ac:dyDescent="0.15"/>
    <row r="16267" ht="13.5" customHeight="1" x14ac:dyDescent="0.15"/>
    <row r="16269" ht="13.5" customHeight="1" x14ac:dyDescent="0.15"/>
    <row r="16271" ht="13.5" customHeight="1" x14ac:dyDescent="0.15"/>
    <row r="16273" ht="13.5" customHeight="1" x14ac:dyDescent="0.15"/>
    <row r="16275" ht="13.5" customHeight="1" x14ac:dyDescent="0.15"/>
    <row r="16277" ht="13.5" customHeight="1" x14ac:dyDescent="0.15"/>
    <row r="16279" ht="13.5" customHeight="1" x14ac:dyDescent="0.15"/>
    <row r="16281" ht="13.5" customHeight="1" x14ac:dyDescent="0.15"/>
    <row r="16283" ht="13.5" customHeight="1" x14ac:dyDescent="0.15"/>
    <row r="16285" ht="13.5" customHeight="1" x14ac:dyDescent="0.15"/>
    <row r="16287" ht="13.5" customHeight="1" x14ac:dyDescent="0.15"/>
    <row r="16289" ht="13.5" customHeight="1" x14ac:dyDescent="0.15"/>
    <row r="16291" ht="13.5" customHeight="1" x14ac:dyDescent="0.15"/>
    <row r="16293" ht="13.5" customHeight="1" x14ac:dyDescent="0.15"/>
    <row r="16295" ht="13.5" customHeight="1" x14ac:dyDescent="0.15"/>
    <row r="16297" ht="13.5" customHeight="1" x14ac:dyDescent="0.15"/>
    <row r="16299" ht="13.5" customHeight="1" x14ac:dyDescent="0.15"/>
    <row r="16301" ht="13.5" customHeight="1" x14ac:dyDescent="0.15"/>
    <row r="16303" ht="13.5" customHeight="1" x14ac:dyDescent="0.15"/>
    <row r="16305" ht="13.5" customHeight="1" x14ac:dyDescent="0.15"/>
    <row r="16307" ht="13.5" customHeight="1" x14ac:dyDescent="0.15"/>
    <row r="16309" ht="13.5" customHeight="1" x14ac:dyDescent="0.15"/>
    <row r="16311" ht="13.5" customHeight="1" x14ac:dyDescent="0.15"/>
    <row r="16313" ht="13.5" customHeight="1" x14ac:dyDescent="0.15"/>
    <row r="16315" ht="13.5" customHeight="1" x14ac:dyDescent="0.15"/>
    <row r="16317" ht="13.5" customHeight="1" x14ac:dyDescent="0.15"/>
    <row r="16319" ht="13.5" customHeight="1" x14ac:dyDescent="0.15"/>
    <row r="16321" ht="13.5" customHeight="1" x14ac:dyDescent="0.15"/>
    <row r="16323" ht="13.5" customHeight="1" x14ac:dyDescent="0.15"/>
    <row r="16325" ht="13.5" customHeight="1" x14ac:dyDescent="0.15"/>
    <row r="16327" ht="13.5" customHeight="1" x14ac:dyDescent="0.15"/>
    <row r="16329" ht="13.5" customHeight="1" x14ac:dyDescent="0.15"/>
    <row r="16331" ht="13.5" customHeight="1" x14ac:dyDescent="0.15"/>
    <row r="16333" ht="13.5" customHeight="1" x14ac:dyDescent="0.15"/>
    <row r="16335" ht="13.5" customHeight="1" x14ac:dyDescent="0.15"/>
    <row r="16337" ht="13.5" customHeight="1" x14ac:dyDescent="0.15"/>
    <row r="16339" ht="13.5" customHeight="1" x14ac:dyDescent="0.15"/>
    <row r="16341" ht="13.5" customHeight="1" x14ac:dyDescent="0.15"/>
    <row r="16343" ht="13.5" customHeight="1" x14ac:dyDescent="0.15"/>
    <row r="16345" ht="13.5" customHeight="1" x14ac:dyDescent="0.15"/>
    <row r="16347" ht="13.5" customHeight="1" x14ac:dyDescent="0.15"/>
    <row r="16349" ht="13.5" customHeight="1" x14ac:dyDescent="0.15"/>
    <row r="16351" ht="13.5" customHeight="1" x14ac:dyDescent="0.15"/>
    <row r="16353" ht="13.5" customHeight="1" x14ac:dyDescent="0.15"/>
    <row r="16355" ht="13.5" customHeight="1" x14ac:dyDescent="0.15"/>
    <row r="16357" ht="13.5" customHeight="1" x14ac:dyDescent="0.15"/>
    <row r="16359" ht="13.5" customHeight="1" x14ac:dyDescent="0.15"/>
    <row r="16361" ht="13.5" customHeight="1" x14ac:dyDescent="0.15"/>
    <row r="16363" ht="13.5" customHeight="1" x14ac:dyDescent="0.15"/>
    <row r="16365" ht="13.5" customHeight="1" x14ac:dyDescent="0.15"/>
    <row r="16367" ht="13.5" customHeight="1" x14ac:dyDescent="0.15"/>
    <row r="16369" ht="13.5" customHeight="1" x14ac:dyDescent="0.15"/>
    <row r="16371" ht="13.5" customHeight="1" x14ac:dyDescent="0.15"/>
    <row r="16373" ht="13.5" customHeight="1" x14ac:dyDescent="0.15"/>
    <row r="16375" ht="13.5" customHeight="1" x14ac:dyDescent="0.15"/>
    <row r="16377" ht="13.5" customHeight="1" x14ac:dyDescent="0.15"/>
    <row r="16379" ht="13.5" customHeight="1" x14ac:dyDescent="0.15"/>
    <row r="16381" ht="13.5" customHeight="1" x14ac:dyDescent="0.15"/>
    <row r="16383" ht="13.5" customHeight="1" x14ac:dyDescent="0.15"/>
    <row r="16385" ht="13.5" customHeight="1" x14ac:dyDescent="0.15"/>
    <row r="16387" ht="13.5" customHeight="1" x14ac:dyDescent="0.15"/>
    <row r="16389" ht="13.5" customHeight="1" x14ac:dyDescent="0.15"/>
    <row r="16391" ht="13.5" customHeight="1" x14ac:dyDescent="0.15"/>
    <row r="16393" ht="13.5" customHeight="1" x14ac:dyDescent="0.15"/>
    <row r="16395" ht="13.5" customHeight="1" x14ac:dyDescent="0.15"/>
    <row r="16397" ht="13.5" customHeight="1" x14ac:dyDescent="0.15"/>
    <row r="16399" ht="13.5" customHeight="1" x14ac:dyDescent="0.15"/>
    <row r="16401" ht="13.5" customHeight="1" x14ac:dyDescent="0.15"/>
    <row r="16403" ht="13.5" customHeight="1" x14ac:dyDescent="0.15"/>
    <row r="16405" ht="13.5" customHeight="1" x14ac:dyDescent="0.15"/>
    <row r="16407" ht="13.5" customHeight="1" x14ac:dyDescent="0.15"/>
    <row r="16409" ht="13.5" customHeight="1" x14ac:dyDescent="0.15"/>
    <row r="16411" ht="13.5" customHeight="1" x14ac:dyDescent="0.15"/>
    <row r="16413" ht="13.5" customHeight="1" x14ac:dyDescent="0.15"/>
    <row r="16415" ht="13.5" customHeight="1" x14ac:dyDescent="0.15"/>
    <row r="16417" ht="13.5" customHeight="1" x14ac:dyDescent="0.15"/>
    <row r="16419" ht="13.5" customHeight="1" x14ac:dyDescent="0.15"/>
    <row r="16421" ht="13.5" customHeight="1" x14ac:dyDescent="0.15"/>
    <row r="16423" ht="13.5" customHeight="1" x14ac:dyDescent="0.15"/>
    <row r="16425" ht="13.5" customHeight="1" x14ac:dyDescent="0.15"/>
    <row r="16427" ht="13.5" customHeight="1" x14ac:dyDescent="0.15"/>
    <row r="16429" ht="13.5" customHeight="1" x14ac:dyDescent="0.15"/>
    <row r="16431" ht="13.5" customHeight="1" x14ac:dyDescent="0.15"/>
    <row r="16433" ht="13.5" customHeight="1" x14ac:dyDescent="0.15"/>
    <row r="16435" ht="13.5" customHeight="1" x14ac:dyDescent="0.15"/>
    <row r="16437" ht="13.5" customHeight="1" x14ac:dyDescent="0.15"/>
    <row r="16439" ht="13.5" customHeight="1" x14ac:dyDescent="0.15"/>
    <row r="16441" ht="13.5" customHeight="1" x14ac:dyDescent="0.15"/>
    <row r="16443" ht="13.5" customHeight="1" x14ac:dyDescent="0.15"/>
    <row r="16445" ht="13.5" customHeight="1" x14ac:dyDescent="0.15"/>
    <row r="16447" ht="13.5" customHeight="1" x14ac:dyDescent="0.15"/>
    <row r="16449" ht="13.5" customHeight="1" x14ac:dyDescent="0.15"/>
    <row r="16451" ht="13.5" customHeight="1" x14ac:dyDescent="0.15"/>
    <row r="16453" ht="13.5" customHeight="1" x14ac:dyDescent="0.15"/>
    <row r="16455" ht="13.5" customHeight="1" x14ac:dyDescent="0.15"/>
    <row r="16457" ht="13.5" customHeight="1" x14ac:dyDescent="0.15"/>
    <row r="16459" ht="13.5" customHeight="1" x14ac:dyDescent="0.15"/>
    <row r="16461" ht="13.5" customHeight="1" x14ac:dyDescent="0.15"/>
    <row r="16463" ht="13.5" customHeight="1" x14ac:dyDescent="0.15"/>
    <row r="16465" ht="13.5" customHeight="1" x14ac:dyDescent="0.15"/>
    <row r="16467" ht="13.5" customHeight="1" x14ac:dyDescent="0.15"/>
    <row r="16469" ht="13.5" customHeight="1" x14ac:dyDescent="0.15"/>
    <row r="16471" ht="13.5" customHeight="1" x14ac:dyDescent="0.15"/>
    <row r="16473" ht="13.5" customHeight="1" x14ac:dyDescent="0.15"/>
    <row r="16475" ht="13.5" customHeight="1" x14ac:dyDescent="0.15"/>
    <row r="16477" ht="13.5" customHeight="1" x14ac:dyDescent="0.15"/>
    <row r="16479" ht="13.5" customHeight="1" x14ac:dyDescent="0.15"/>
    <row r="16481" ht="13.5" customHeight="1" x14ac:dyDescent="0.15"/>
    <row r="16483" ht="13.5" customHeight="1" x14ac:dyDescent="0.15"/>
    <row r="16485" ht="13.5" customHeight="1" x14ac:dyDescent="0.15"/>
    <row r="16487" ht="13.5" customHeight="1" x14ac:dyDescent="0.15"/>
    <row r="16489" ht="13.5" customHeight="1" x14ac:dyDescent="0.15"/>
    <row r="16491" ht="13.5" customHeight="1" x14ac:dyDescent="0.15"/>
    <row r="16493" ht="13.5" customHeight="1" x14ac:dyDescent="0.15"/>
    <row r="16495" ht="13.5" customHeight="1" x14ac:dyDescent="0.15"/>
    <row r="16497" ht="13.5" customHeight="1" x14ac:dyDescent="0.15"/>
    <row r="16499" ht="13.5" customHeight="1" x14ac:dyDescent="0.15"/>
    <row r="16501" ht="13.5" customHeight="1" x14ac:dyDescent="0.15"/>
    <row r="16503" ht="13.5" customHeight="1" x14ac:dyDescent="0.15"/>
    <row r="16505" ht="13.5" customHeight="1" x14ac:dyDescent="0.15"/>
    <row r="16507" ht="13.5" customHeight="1" x14ac:dyDescent="0.15"/>
    <row r="16509" ht="13.5" customHeight="1" x14ac:dyDescent="0.15"/>
    <row r="16511" ht="13.5" customHeight="1" x14ac:dyDescent="0.15"/>
    <row r="16513" ht="13.5" customHeight="1" x14ac:dyDescent="0.15"/>
    <row r="16515" ht="13.5" customHeight="1" x14ac:dyDescent="0.15"/>
    <row r="16517" ht="13.5" customHeight="1" x14ac:dyDescent="0.15"/>
    <row r="16519" ht="13.5" customHeight="1" x14ac:dyDescent="0.15"/>
    <row r="16521" ht="13.5" customHeight="1" x14ac:dyDescent="0.15"/>
    <row r="16523" ht="13.5" customHeight="1" x14ac:dyDescent="0.15"/>
    <row r="16525" ht="13.5" customHeight="1" x14ac:dyDescent="0.15"/>
    <row r="16527" ht="13.5" customHeight="1" x14ac:dyDescent="0.15"/>
    <row r="16529" ht="13.5" customHeight="1" x14ac:dyDescent="0.15"/>
    <row r="16531" ht="13.5" customHeight="1" x14ac:dyDescent="0.15"/>
    <row r="16533" ht="13.5" customHeight="1" x14ac:dyDescent="0.15"/>
    <row r="16535" ht="13.5" customHeight="1" x14ac:dyDescent="0.15"/>
    <row r="16537" ht="13.5" customHeight="1" x14ac:dyDescent="0.15"/>
    <row r="16539" ht="13.5" customHeight="1" x14ac:dyDescent="0.15"/>
    <row r="16541" ht="13.5" customHeight="1" x14ac:dyDescent="0.15"/>
    <row r="16543" ht="13.5" customHeight="1" x14ac:dyDescent="0.15"/>
    <row r="16545" ht="13.5" customHeight="1" x14ac:dyDescent="0.15"/>
    <row r="16547" ht="13.5" customHeight="1" x14ac:dyDescent="0.15"/>
    <row r="16549" ht="13.5" customHeight="1" x14ac:dyDescent="0.15"/>
    <row r="16551" ht="13.5" customHeight="1" x14ac:dyDescent="0.15"/>
    <row r="16553" ht="13.5" customHeight="1" x14ac:dyDescent="0.15"/>
    <row r="16555" ht="13.5" customHeight="1" x14ac:dyDescent="0.15"/>
    <row r="16557" ht="13.5" customHeight="1" x14ac:dyDescent="0.15"/>
    <row r="16559" ht="13.5" customHeight="1" x14ac:dyDescent="0.15"/>
    <row r="16561" ht="13.5" customHeight="1" x14ac:dyDescent="0.15"/>
    <row r="16563" ht="13.5" customHeight="1" x14ac:dyDescent="0.15"/>
    <row r="16565" ht="13.5" customHeight="1" x14ac:dyDescent="0.15"/>
    <row r="16567" ht="13.5" customHeight="1" x14ac:dyDescent="0.15"/>
    <row r="16569" ht="13.5" customHeight="1" x14ac:dyDescent="0.15"/>
    <row r="16571" ht="13.5" customHeight="1" x14ac:dyDescent="0.15"/>
    <row r="16573" ht="13.5" customHeight="1" x14ac:dyDescent="0.15"/>
    <row r="16575" ht="13.5" customHeight="1" x14ac:dyDescent="0.15"/>
    <row r="16577" ht="13.5" customHeight="1" x14ac:dyDescent="0.15"/>
    <row r="16579" ht="13.5" customHeight="1" x14ac:dyDescent="0.15"/>
    <row r="16581" ht="13.5" customHeight="1" x14ac:dyDescent="0.15"/>
    <row r="16583" ht="13.5" customHeight="1" x14ac:dyDescent="0.15"/>
    <row r="16585" ht="13.5" customHeight="1" x14ac:dyDescent="0.15"/>
    <row r="16587" ht="13.5" customHeight="1" x14ac:dyDescent="0.15"/>
    <row r="16589" ht="13.5" customHeight="1" x14ac:dyDescent="0.15"/>
    <row r="16591" ht="13.5" customHeight="1" x14ac:dyDescent="0.15"/>
    <row r="16593" ht="13.5" customHeight="1" x14ac:dyDescent="0.15"/>
    <row r="16595" ht="13.5" customHeight="1" x14ac:dyDescent="0.15"/>
    <row r="16597" ht="13.5" customHeight="1" x14ac:dyDescent="0.15"/>
    <row r="16599" ht="13.5" customHeight="1" x14ac:dyDescent="0.15"/>
    <row r="16601" ht="13.5" customHeight="1" x14ac:dyDescent="0.15"/>
    <row r="16603" ht="13.5" customHeight="1" x14ac:dyDescent="0.15"/>
    <row r="16605" ht="13.5" customHeight="1" x14ac:dyDescent="0.15"/>
    <row r="16607" ht="13.5" customHeight="1" x14ac:dyDescent="0.15"/>
    <row r="16609" ht="13.5" customHeight="1" x14ac:dyDescent="0.15"/>
    <row r="16611" ht="13.5" customHeight="1" x14ac:dyDescent="0.15"/>
    <row r="16613" ht="13.5" customHeight="1" x14ac:dyDescent="0.15"/>
    <row r="16615" ht="13.5" customHeight="1" x14ac:dyDescent="0.15"/>
    <row r="16617" ht="13.5" customHeight="1" x14ac:dyDescent="0.15"/>
    <row r="16619" ht="13.5" customHeight="1" x14ac:dyDescent="0.15"/>
    <row r="16621" ht="13.5" customHeight="1" x14ac:dyDescent="0.15"/>
    <row r="16623" ht="13.5" customHeight="1" x14ac:dyDescent="0.15"/>
    <row r="16625" ht="13.5" customHeight="1" x14ac:dyDescent="0.15"/>
    <row r="16627" ht="13.5" customHeight="1" x14ac:dyDescent="0.15"/>
    <row r="16629" ht="13.5" customHeight="1" x14ac:dyDescent="0.15"/>
    <row r="16631" ht="13.5" customHeight="1" x14ac:dyDescent="0.15"/>
    <row r="16633" ht="13.5" customHeight="1" x14ac:dyDescent="0.15"/>
    <row r="16635" ht="13.5" customHeight="1" x14ac:dyDescent="0.15"/>
    <row r="16637" ht="13.5" customHeight="1" x14ac:dyDescent="0.15"/>
    <row r="16639" ht="13.5" customHeight="1" x14ac:dyDescent="0.15"/>
    <row r="16641" ht="13.5" customHeight="1" x14ac:dyDescent="0.15"/>
    <row r="16643" ht="13.5" customHeight="1" x14ac:dyDescent="0.15"/>
    <row r="16645" ht="13.5" customHeight="1" x14ac:dyDescent="0.15"/>
    <row r="16647" ht="13.5" customHeight="1" x14ac:dyDescent="0.15"/>
    <row r="16649" ht="13.5" customHeight="1" x14ac:dyDescent="0.15"/>
    <row r="16651" ht="13.5" customHeight="1" x14ac:dyDescent="0.15"/>
    <row r="16653" ht="13.5" customHeight="1" x14ac:dyDescent="0.15"/>
    <row r="16655" ht="13.5" customHeight="1" x14ac:dyDescent="0.15"/>
    <row r="16657" ht="13.5" customHeight="1" x14ac:dyDescent="0.15"/>
    <row r="16659" ht="13.5" customHeight="1" x14ac:dyDescent="0.15"/>
    <row r="16661" ht="13.5" customHeight="1" x14ac:dyDescent="0.15"/>
    <row r="16663" ht="13.5" customHeight="1" x14ac:dyDescent="0.15"/>
    <row r="16665" ht="13.5" customHeight="1" x14ac:dyDescent="0.15"/>
    <row r="16667" ht="13.5" customHeight="1" x14ac:dyDescent="0.15"/>
    <row r="16669" ht="13.5" customHeight="1" x14ac:dyDescent="0.15"/>
    <row r="16671" ht="13.5" customHeight="1" x14ac:dyDescent="0.15"/>
    <row r="16673" ht="13.5" customHeight="1" x14ac:dyDescent="0.15"/>
    <row r="16675" ht="13.5" customHeight="1" x14ac:dyDescent="0.15"/>
    <row r="16677" ht="13.5" customHeight="1" x14ac:dyDescent="0.15"/>
    <row r="16679" ht="13.5" customHeight="1" x14ac:dyDescent="0.15"/>
    <row r="16681" ht="13.5" customHeight="1" x14ac:dyDescent="0.15"/>
    <row r="16683" ht="13.5" customHeight="1" x14ac:dyDescent="0.15"/>
    <row r="16685" ht="13.5" customHeight="1" x14ac:dyDescent="0.15"/>
    <row r="16687" ht="13.5" customHeight="1" x14ac:dyDescent="0.15"/>
    <row r="16689" ht="13.5" customHeight="1" x14ac:dyDescent="0.15"/>
    <row r="16691" ht="13.5" customHeight="1" x14ac:dyDescent="0.15"/>
    <row r="16693" ht="13.5" customHeight="1" x14ac:dyDescent="0.15"/>
    <row r="16695" ht="13.5" customHeight="1" x14ac:dyDescent="0.15"/>
    <row r="16697" ht="13.5" customHeight="1" x14ac:dyDescent="0.15"/>
    <row r="16699" ht="13.5" customHeight="1" x14ac:dyDescent="0.15"/>
    <row r="16701" ht="13.5" customHeight="1" x14ac:dyDescent="0.15"/>
    <row r="16703" ht="13.5" customHeight="1" x14ac:dyDescent="0.15"/>
    <row r="16705" ht="13.5" customHeight="1" x14ac:dyDescent="0.15"/>
    <row r="16707" ht="13.5" customHeight="1" x14ac:dyDescent="0.15"/>
    <row r="16709" ht="13.5" customHeight="1" x14ac:dyDescent="0.15"/>
    <row r="16711" ht="13.5" customHeight="1" x14ac:dyDescent="0.15"/>
    <row r="16713" ht="13.5" customHeight="1" x14ac:dyDescent="0.15"/>
    <row r="16715" ht="13.5" customHeight="1" x14ac:dyDescent="0.15"/>
    <row r="16717" ht="13.5" customHeight="1" x14ac:dyDescent="0.15"/>
    <row r="16719" ht="13.5" customHeight="1" x14ac:dyDescent="0.15"/>
    <row r="16721" ht="13.5" customHeight="1" x14ac:dyDescent="0.15"/>
    <row r="16723" ht="13.5" customHeight="1" x14ac:dyDescent="0.15"/>
    <row r="16725" ht="13.5" customHeight="1" x14ac:dyDescent="0.15"/>
    <row r="16727" ht="13.5" customHeight="1" x14ac:dyDescent="0.15"/>
    <row r="16729" ht="13.5" customHeight="1" x14ac:dyDescent="0.15"/>
    <row r="16731" ht="13.5" customHeight="1" x14ac:dyDescent="0.15"/>
    <row r="16733" ht="13.5" customHeight="1" x14ac:dyDescent="0.15"/>
    <row r="16735" ht="13.5" customHeight="1" x14ac:dyDescent="0.15"/>
    <row r="16737" ht="13.5" customHeight="1" x14ac:dyDescent="0.15"/>
    <row r="16739" ht="13.5" customHeight="1" x14ac:dyDescent="0.15"/>
    <row r="16741" ht="13.5" customHeight="1" x14ac:dyDescent="0.15"/>
    <row r="16743" ht="13.5" customHeight="1" x14ac:dyDescent="0.15"/>
    <row r="16745" ht="13.5" customHeight="1" x14ac:dyDescent="0.15"/>
    <row r="16747" ht="13.5" customHeight="1" x14ac:dyDescent="0.15"/>
    <row r="16749" ht="13.5" customHeight="1" x14ac:dyDescent="0.15"/>
    <row r="16751" ht="13.5" customHeight="1" x14ac:dyDescent="0.15"/>
    <row r="16753" ht="13.5" customHeight="1" x14ac:dyDescent="0.15"/>
    <row r="16755" ht="13.5" customHeight="1" x14ac:dyDescent="0.15"/>
    <row r="16757" ht="13.5" customHeight="1" x14ac:dyDescent="0.15"/>
    <row r="16759" ht="13.5" customHeight="1" x14ac:dyDescent="0.15"/>
    <row r="16761" ht="13.5" customHeight="1" x14ac:dyDescent="0.15"/>
    <row r="16763" ht="13.5" customHeight="1" x14ac:dyDescent="0.15"/>
    <row r="16765" ht="13.5" customHeight="1" x14ac:dyDescent="0.15"/>
    <row r="16767" ht="13.5" customHeight="1" x14ac:dyDescent="0.15"/>
    <row r="16769" ht="13.5" customHeight="1" x14ac:dyDescent="0.15"/>
    <row r="16771" ht="13.5" customHeight="1" x14ac:dyDescent="0.15"/>
    <row r="16773" ht="13.5" customHeight="1" x14ac:dyDescent="0.15"/>
    <row r="16775" ht="13.5" customHeight="1" x14ac:dyDescent="0.15"/>
    <row r="16777" ht="13.5" customHeight="1" x14ac:dyDescent="0.15"/>
    <row r="16779" ht="13.5" customHeight="1" x14ac:dyDescent="0.15"/>
    <row r="16781" ht="13.5" customHeight="1" x14ac:dyDescent="0.15"/>
    <row r="16783" ht="13.5" customHeight="1" x14ac:dyDescent="0.15"/>
    <row r="16785" ht="13.5" customHeight="1" x14ac:dyDescent="0.15"/>
    <row r="16787" ht="13.5" customHeight="1" x14ac:dyDescent="0.15"/>
    <row r="16789" ht="13.5" customHeight="1" x14ac:dyDescent="0.15"/>
    <row r="16791" ht="13.5" customHeight="1" x14ac:dyDescent="0.15"/>
    <row r="16793" ht="13.5" customHeight="1" x14ac:dyDescent="0.15"/>
    <row r="16795" ht="13.5" customHeight="1" x14ac:dyDescent="0.15"/>
    <row r="16797" ht="13.5" customHeight="1" x14ac:dyDescent="0.15"/>
    <row r="16799" ht="13.5" customHeight="1" x14ac:dyDescent="0.15"/>
    <row r="16801" ht="13.5" customHeight="1" x14ac:dyDescent="0.15"/>
    <row r="16803" ht="13.5" customHeight="1" x14ac:dyDescent="0.15"/>
    <row r="16805" ht="13.5" customHeight="1" x14ac:dyDescent="0.15"/>
    <row r="16807" ht="13.5" customHeight="1" x14ac:dyDescent="0.15"/>
    <row r="16809" ht="13.5" customHeight="1" x14ac:dyDescent="0.15"/>
    <row r="16811" ht="13.5" customHeight="1" x14ac:dyDescent="0.15"/>
    <row r="16813" ht="13.5" customHeight="1" x14ac:dyDescent="0.15"/>
    <row r="16815" ht="13.5" customHeight="1" x14ac:dyDescent="0.15"/>
    <row r="16817" ht="13.5" customHeight="1" x14ac:dyDescent="0.15"/>
    <row r="16819" ht="13.5" customHeight="1" x14ac:dyDescent="0.15"/>
    <row r="16821" ht="13.5" customHeight="1" x14ac:dyDescent="0.15"/>
    <row r="16823" ht="13.5" customHeight="1" x14ac:dyDescent="0.15"/>
    <row r="16825" ht="13.5" customHeight="1" x14ac:dyDescent="0.15"/>
    <row r="16827" ht="13.5" customHeight="1" x14ac:dyDescent="0.15"/>
    <row r="16829" ht="13.5" customHeight="1" x14ac:dyDescent="0.15"/>
    <row r="16831" ht="13.5" customHeight="1" x14ac:dyDescent="0.15"/>
    <row r="16833" ht="13.5" customHeight="1" x14ac:dyDescent="0.15"/>
    <row r="16835" ht="13.5" customHeight="1" x14ac:dyDescent="0.15"/>
    <row r="16837" ht="13.5" customHeight="1" x14ac:dyDescent="0.15"/>
    <row r="16839" ht="13.5" customHeight="1" x14ac:dyDescent="0.15"/>
    <row r="16841" ht="13.5" customHeight="1" x14ac:dyDescent="0.15"/>
    <row r="16843" ht="13.5" customHeight="1" x14ac:dyDescent="0.15"/>
    <row r="16845" ht="13.5" customHeight="1" x14ac:dyDescent="0.15"/>
    <row r="16847" ht="13.5" customHeight="1" x14ac:dyDescent="0.15"/>
    <row r="16849" ht="13.5" customHeight="1" x14ac:dyDescent="0.15"/>
    <row r="16851" ht="13.5" customHeight="1" x14ac:dyDescent="0.15"/>
    <row r="16853" ht="13.5" customHeight="1" x14ac:dyDescent="0.15"/>
    <row r="16855" ht="13.5" customHeight="1" x14ac:dyDescent="0.15"/>
    <row r="16857" ht="13.5" customHeight="1" x14ac:dyDescent="0.15"/>
    <row r="16859" ht="13.5" customHeight="1" x14ac:dyDescent="0.15"/>
    <row r="16861" ht="13.5" customHeight="1" x14ac:dyDescent="0.15"/>
    <row r="16863" ht="13.5" customHeight="1" x14ac:dyDescent="0.15"/>
    <row r="16865" ht="13.5" customHeight="1" x14ac:dyDescent="0.15"/>
    <row r="16867" ht="13.5" customHeight="1" x14ac:dyDescent="0.15"/>
    <row r="16869" ht="13.5" customHeight="1" x14ac:dyDescent="0.15"/>
    <row r="16871" ht="13.5" customHeight="1" x14ac:dyDescent="0.15"/>
    <row r="16873" ht="13.5" customHeight="1" x14ac:dyDescent="0.15"/>
    <row r="16875" ht="13.5" customHeight="1" x14ac:dyDescent="0.15"/>
    <row r="16877" ht="13.5" customHeight="1" x14ac:dyDescent="0.15"/>
    <row r="16879" ht="13.5" customHeight="1" x14ac:dyDescent="0.15"/>
    <row r="16881" ht="13.5" customHeight="1" x14ac:dyDescent="0.15"/>
    <row r="16883" ht="13.5" customHeight="1" x14ac:dyDescent="0.15"/>
    <row r="16885" ht="13.5" customHeight="1" x14ac:dyDescent="0.15"/>
    <row r="16887" ht="13.5" customHeight="1" x14ac:dyDescent="0.15"/>
    <row r="16889" ht="13.5" customHeight="1" x14ac:dyDescent="0.15"/>
    <row r="16891" ht="13.5" customHeight="1" x14ac:dyDescent="0.15"/>
    <row r="16893" ht="13.5" customHeight="1" x14ac:dyDescent="0.15"/>
    <row r="16895" ht="13.5" customHeight="1" x14ac:dyDescent="0.15"/>
    <row r="16897" ht="13.5" customHeight="1" x14ac:dyDescent="0.15"/>
    <row r="16899" ht="13.5" customHeight="1" x14ac:dyDescent="0.15"/>
    <row r="16901" ht="13.5" customHeight="1" x14ac:dyDescent="0.15"/>
    <row r="16903" ht="13.5" customHeight="1" x14ac:dyDescent="0.15"/>
    <row r="16905" ht="13.5" customHeight="1" x14ac:dyDescent="0.15"/>
    <row r="16907" ht="13.5" customHeight="1" x14ac:dyDescent="0.15"/>
    <row r="16909" ht="13.5" customHeight="1" x14ac:dyDescent="0.15"/>
    <row r="16911" ht="13.5" customHeight="1" x14ac:dyDescent="0.15"/>
    <row r="16913" ht="13.5" customHeight="1" x14ac:dyDescent="0.15"/>
    <row r="16915" ht="13.5" customHeight="1" x14ac:dyDescent="0.15"/>
    <row r="16917" ht="13.5" customHeight="1" x14ac:dyDescent="0.15"/>
    <row r="16919" ht="13.5" customHeight="1" x14ac:dyDescent="0.15"/>
    <row r="16921" ht="13.5" customHeight="1" x14ac:dyDescent="0.15"/>
    <row r="16923" ht="13.5" customHeight="1" x14ac:dyDescent="0.15"/>
    <row r="16925" ht="13.5" customHeight="1" x14ac:dyDescent="0.15"/>
    <row r="16927" ht="13.5" customHeight="1" x14ac:dyDescent="0.15"/>
    <row r="16929" ht="13.5" customHeight="1" x14ac:dyDescent="0.15"/>
    <row r="16931" ht="13.5" customHeight="1" x14ac:dyDescent="0.15"/>
    <row r="16933" ht="13.5" customHeight="1" x14ac:dyDescent="0.15"/>
    <row r="16935" ht="13.5" customHeight="1" x14ac:dyDescent="0.15"/>
    <row r="16937" ht="13.5" customHeight="1" x14ac:dyDescent="0.15"/>
    <row r="16939" ht="13.5" customHeight="1" x14ac:dyDescent="0.15"/>
    <row r="16941" ht="13.5" customHeight="1" x14ac:dyDescent="0.15"/>
    <row r="16943" ht="13.5" customHeight="1" x14ac:dyDescent="0.15"/>
    <row r="16945" ht="13.5" customHeight="1" x14ac:dyDescent="0.15"/>
    <row r="16947" ht="13.5" customHeight="1" x14ac:dyDescent="0.15"/>
    <row r="16949" ht="13.5" customHeight="1" x14ac:dyDescent="0.15"/>
    <row r="16951" ht="13.5" customHeight="1" x14ac:dyDescent="0.15"/>
    <row r="16953" ht="13.5" customHeight="1" x14ac:dyDescent="0.15"/>
    <row r="16955" ht="13.5" customHeight="1" x14ac:dyDescent="0.15"/>
    <row r="16957" ht="13.5" customHeight="1" x14ac:dyDescent="0.15"/>
    <row r="16959" ht="13.5" customHeight="1" x14ac:dyDescent="0.15"/>
    <row r="16961" ht="13.5" customHeight="1" x14ac:dyDescent="0.15"/>
    <row r="16963" ht="13.5" customHeight="1" x14ac:dyDescent="0.15"/>
    <row r="16965" ht="13.5" customHeight="1" x14ac:dyDescent="0.15"/>
    <row r="16967" ht="13.5" customHeight="1" x14ac:dyDescent="0.15"/>
    <row r="16969" ht="13.5" customHeight="1" x14ac:dyDescent="0.15"/>
    <row r="16971" ht="13.5" customHeight="1" x14ac:dyDescent="0.15"/>
    <row r="16973" ht="13.5" customHeight="1" x14ac:dyDescent="0.15"/>
    <row r="16975" ht="13.5" customHeight="1" x14ac:dyDescent="0.15"/>
    <row r="16977" ht="13.5" customHeight="1" x14ac:dyDescent="0.15"/>
    <row r="16979" ht="13.5" customHeight="1" x14ac:dyDescent="0.15"/>
    <row r="16981" ht="13.5" customHeight="1" x14ac:dyDescent="0.15"/>
    <row r="16983" ht="13.5" customHeight="1" x14ac:dyDescent="0.15"/>
    <row r="16985" ht="13.5" customHeight="1" x14ac:dyDescent="0.15"/>
    <row r="16987" ht="13.5" customHeight="1" x14ac:dyDescent="0.15"/>
    <row r="16989" ht="13.5" customHeight="1" x14ac:dyDescent="0.15"/>
    <row r="16991" ht="13.5" customHeight="1" x14ac:dyDescent="0.15"/>
    <row r="16993" ht="13.5" customHeight="1" x14ac:dyDescent="0.15"/>
    <row r="16995" ht="13.5" customHeight="1" x14ac:dyDescent="0.15"/>
    <row r="16997" ht="13.5" customHeight="1" x14ac:dyDescent="0.15"/>
    <row r="16999" ht="13.5" customHeight="1" x14ac:dyDescent="0.15"/>
    <row r="17001" ht="13.5" customHeight="1" x14ac:dyDescent="0.15"/>
    <row r="17003" ht="13.5" customHeight="1" x14ac:dyDescent="0.15"/>
    <row r="17005" ht="13.5" customHeight="1" x14ac:dyDescent="0.15"/>
    <row r="17007" ht="13.5" customHeight="1" x14ac:dyDescent="0.15"/>
    <row r="17009" ht="13.5" customHeight="1" x14ac:dyDescent="0.15"/>
    <row r="17011" ht="13.5" customHeight="1" x14ac:dyDescent="0.15"/>
    <row r="17013" ht="13.5" customHeight="1" x14ac:dyDescent="0.15"/>
    <row r="17015" ht="13.5" customHeight="1" x14ac:dyDescent="0.15"/>
    <row r="17017" ht="13.5" customHeight="1" x14ac:dyDescent="0.15"/>
    <row r="17019" ht="13.5" customHeight="1" x14ac:dyDescent="0.15"/>
    <row r="17021" ht="13.5" customHeight="1" x14ac:dyDescent="0.15"/>
    <row r="17023" ht="13.5" customHeight="1" x14ac:dyDescent="0.15"/>
    <row r="17025" ht="13.5" customHeight="1" x14ac:dyDescent="0.15"/>
    <row r="17027" ht="13.5" customHeight="1" x14ac:dyDescent="0.15"/>
    <row r="17029" ht="13.5" customHeight="1" x14ac:dyDescent="0.15"/>
    <row r="17031" ht="13.5" customHeight="1" x14ac:dyDescent="0.15"/>
    <row r="17033" ht="13.5" customHeight="1" x14ac:dyDescent="0.15"/>
    <row r="17035" ht="13.5" customHeight="1" x14ac:dyDescent="0.15"/>
    <row r="17037" ht="13.5" customHeight="1" x14ac:dyDescent="0.15"/>
    <row r="17039" ht="13.5" customHeight="1" x14ac:dyDescent="0.15"/>
    <row r="17041" ht="13.5" customHeight="1" x14ac:dyDescent="0.15"/>
    <row r="17043" ht="13.5" customHeight="1" x14ac:dyDescent="0.15"/>
    <row r="17045" ht="13.5" customHeight="1" x14ac:dyDescent="0.15"/>
    <row r="17047" ht="13.5" customHeight="1" x14ac:dyDescent="0.15"/>
    <row r="17049" ht="13.5" customHeight="1" x14ac:dyDescent="0.15"/>
    <row r="17051" ht="13.5" customHeight="1" x14ac:dyDescent="0.15"/>
    <row r="17053" ht="13.5" customHeight="1" x14ac:dyDescent="0.15"/>
    <row r="17055" ht="13.5" customHeight="1" x14ac:dyDescent="0.15"/>
    <row r="17057" ht="13.5" customHeight="1" x14ac:dyDescent="0.15"/>
    <row r="17059" ht="13.5" customHeight="1" x14ac:dyDescent="0.15"/>
    <row r="17061" ht="13.5" customHeight="1" x14ac:dyDescent="0.15"/>
    <row r="17063" ht="13.5" customHeight="1" x14ac:dyDescent="0.15"/>
    <row r="17065" ht="13.5" customHeight="1" x14ac:dyDescent="0.15"/>
    <row r="17067" ht="13.5" customHeight="1" x14ac:dyDescent="0.15"/>
    <row r="17069" ht="13.5" customHeight="1" x14ac:dyDescent="0.15"/>
    <row r="17071" ht="13.5" customHeight="1" x14ac:dyDescent="0.15"/>
    <row r="17073" ht="13.5" customHeight="1" x14ac:dyDescent="0.15"/>
    <row r="17075" ht="13.5" customHeight="1" x14ac:dyDescent="0.15"/>
    <row r="17077" ht="13.5" customHeight="1" x14ac:dyDescent="0.15"/>
    <row r="17079" ht="13.5" customHeight="1" x14ac:dyDescent="0.15"/>
    <row r="17081" ht="13.5" customHeight="1" x14ac:dyDescent="0.15"/>
    <row r="17083" ht="13.5" customHeight="1" x14ac:dyDescent="0.15"/>
    <row r="17085" ht="13.5" customHeight="1" x14ac:dyDescent="0.15"/>
    <row r="17087" ht="13.5" customHeight="1" x14ac:dyDescent="0.15"/>
    <row r="17089" ht="13.5" customHeight="1" x14ac:dyDescent="0.15"/>
    <row r="17091" ht="13.5" customHeight="1" x14ac:dyDescent="0.15"/>
    <row r="17093" ht="13.5" customHeight="1" x14ac:dyDescent="0.15"/>
    <row r="17095" ht="13.5" customHeight="1" x14ac:dyDescent="0.15"/>
    <row r="17097" ht="13.5" customHeight="1" x14ac:dyDescent="0.15"/>
    <row r="17099" ht="13.5" customHeight="1" x14ac:dyDescent="0.15"/>
    <row r="17101" ht="13.5" customHeight="1" x14ac:dyDescent="0.15"/>
    <row r="17103" ht="13.5" customHeight="1" x14ac:dyDescent="0.15"/>
    <row r="17105" ht="13.5" customHeight="1" x14ac:dyDescent="0.15"/>
    <row r="17107" ht="13.5" customHeight="1" x14ac:dyDescent="0.15"/>
    <row r="17109" ht="13.5" customHeight="1" x14ac:dyDescent="0.15"/>
    <row r="17111" ht="13.5" customHeight="1" x14ac:dyDescent="0.15"/>
    <row r="17113" ht="13.5" customHeight="1" x14ac:dyDescent="0.15"/>
    <row r="17115" ht="13.5" customHeight="1" x14ac:dyDescent="0.15"/>
    <row r="17117" ht="13.5" customHeight="1" x14ac:dyDescent="0.15"/>
    <row r="17119" ht="13.5" customHeight="1" x14ac:dyDescent="0.15"/>
    <row r="17121" ht="13.5" customHeight="1" x14ac:dyDescent="0.15"/>
    <row r="17123" ht="13.5" customHeight="1" x14ac:dyDescent="0.15"/>
    <row r="17125" ht="13.5" customHeight="1" x14ac:dyDescent="0.15"/>
    <row r="17127" ht="13.5" customHeight="1" x14ac:dyDescent="0.15"/>
    <row r="17129" ht="13.5" customHeight="1" x14ac:dyDescent="0.15"/>
    <row r="17131" ht="13.5" customHeight="1" x14ac:dyDescent="0.15"/>
    <row r="17133" ht="13.5" customHeight="1" x14ac:dyDescent="0.15"/>
    <row r="17135" ht="13.5" customHeight="1" x14ac:dyDescent="0.15"/>
    <row r="17137" ht="13.5" customHeight="1" x14ac:dyDescent="0.15"/>
    <row r="17139" ht="13.5" customHeight="1" x14ac:dyDescent="0.15"/>
    <row r="17141" ht="13.5" customHeight="1" x14ac:dyDescent="0.15"/>
    <row r="17143" ht="13.5" customHeight="1" x14ac:dyDescent="0.15"/>
    <row r="17145" ht="13.5" customHeight="1" x14ac:dyDescent="0.15"/>
    <row r="17147" ht="13.5" customHeight="1" x14ac:dyDescent="0.15"/>
    <row r="17149" ht="13.5" customHeight="1" x14ac:dyDescent="0.15"/>
    <row r="17151" ht="13.5" customHeight="1" x14ac:dyDescent="0.15"/>
    <row r="17153" ht="13.5" customHeight="1" x14ac:dyDescent="0.15"/>
    <row r="17155" ht="13.5" customHeight="1" x14ac:dyDescent="0.15"/>
    <row r="17157" ht="13.5" customHeight="1" x14ac:dyDescent="0.15"/>
    <row r="17159" ht="13.5" customHeight="1" x14ac:dyDescent="0.15"/>
    <row r="17161" ht="13.5" customHeight="1" x14ac:dyDescent="0.15"/>
    <row r="17163" ht="13.5" customHeight="1" x14ac:dyDescent="0.15"/>
    <row r="17165" ht="13.5" customHeight="1" x14ac:dyDescent="0.15"/>
    <row r="17167" ht="13.5" customHeight="1" x14ac:dyDescent="0.15"/>
    <row r="17169" ht="13.5" customHeight="1" x14ac:dyDescent="0.15"/>
    <row r="17171" ht="13.5" customHeight="1" x14ac:dyDescent="0.15"/>
    <row r="17173" ht="13.5" customHeight="1" x14ac:dyDescent="0.15"/>
    <row r="17175" ht="13.5" customHeight="1" x14ac:dyDescent="0.15"/>
    <row r="17177" ht="13.5" customHeight="1" x14ac:dyDescent="0.15"/>
    <row r="17179" ht="13.5" customHeight="1" x14ac:dyDescent="0.15"/>
    <row r="17181" ht="13.5" customHeight="1" x14ac:dyDescent="0.15"/>
    <row r="17183" ht="13.5" customHeight="1" x14ac:dyDescent="0.15"/>
    <row r="17185" ht="13.5" customHeight="1" x14ac:dyDescent="0.15"/>
    <row r="17187" ht="13.5" customHeight="1" x14ac:dyDescent="0.15"/>
    <row r="17189" ht="13.5" customHeight="1" x14ac:dyDescent="0.15"/>
    <row r="17191" ht="13.5" customHeight="1" x14ac:dyDescent="0.15"/>
    <row r="17193" ht="13.5" customHeight="1" x14ac:dyDescent="0.15"/>
    <row r="17195" ht="13.5" customHeight="1" x14ac:dyDescent="0.15"/>
    <row r="17197" ht="13.5" customHeight="1" x14ac:dyDescent="0.15"/>
    <row r="17199" ht="13.5" customHeight="1" x14ac:dyDescent="0.15"/>
    <row r="17201" ht="13.5" customHeight="1" x14ac:dyDescent="0.15"/>
    <row r="17203" ht="13.5" customHeight="1" x14ac:dyDescent="0.15"/>
    <row r="17205" ht="13.5" customHeight="1" x14ac:dyDescent="0.15"/>
    <row r="17207" ht="13.5" customHeight="1" x14ac:dyDescent="0.15"/>
    <row r="17209" ht="13.5" customHeight="1" x14ac:dyDescent="0.15"/>
    <row r="17211" ht="13.5" customHeight="1" x14ac:dyDescent="0.15"/>
    <row r="17213" ht="13.5" customHeight="1" x14ac:dyDescent="0.15"/>
    <row r="17215" ht="13.5" customHeight="1" x14ac:dyDescent="0.15"/>
    <row r="17217" ht="13.5" customHeight="1" x14ac:dyDescent="0.15"/>
    <row r="17219" ht="13.5" customHeight="1" x14ac:dyDescent="0.15"/>
    <row r="17221" ht="13.5" customHeight="1" x14ac:dyDescent="0.15"/>
    <row r="17223" ht="13.5" customHeight="1" x14ac:dyDescent="0.15"/>
    <row r="17225" ht="13.5" customHeight="1" x14ac:dyDescent="0.15"/>
    <row r="17227" ht="13.5" customHeight="1" x14ac:dyDescent="0.15"/>
    <row r="17229" ht="13.5" customHeight="1" x14ac:dyDescent="0.15"/>
    <row r="17231" ht="13.5" customHeight="1" x14ac:dyDescent="0.15"/>
    <row r="17233" ht="13.5" customHeight="1" x14ac:dyDescent="0.15"/>
    <row r="17235" ht="13.5" customHeight="1" x14ac:dyDescent="0.15"/>
    <row r="17237" ht="13.5" customHeight="1" x14ac:dyDescent="0.15"/>
    <row r="17239" ht="13.5" customHeight="1" x14ac:dyDescent="0.15"/>
    <row r="17241" ht="13.5" customHeight="1" x14ac:dyDescent="0.15"/>
    <row r="17243" ht="13.5" customHeight="1" x14ac:dyDescent="0.15"/>
    <row r="17245" ht="13.5" customHeight="1" x14ac:dyDescent="0.15"/>
    <row r="17247" ht="13.5" customHeight="1" x14ac:dyDescent="0.15"/>
    <row r="17249" ht="13.5" customHeight="1" x14ac:dyDescent="0.15"/>
    <row r="17251" ht="13.5" customHeight="1" x14ac:dyDescent="0.15"/>
    <row r="17253" ht="13.5" customHeight="1" x14ac:dyDescent="0.15"/>
    <row r="17255" ht="13.5" customHeight="1" x14ac:dyDescent="0.15"/>
    <row r="17257" ht="13.5" customHeight="1" x14ac:dyDescent="0.15"/>
    <row r="17259" ht="13.5" customHeight="1" x14ac:dyDescent="0.15"/>
    <row r="17261" ht="13.5" customHeight="1" x14ac:dyDescent="0.15"/>
    <row r="17263" ht="13.5" customHeight="1" x14ac:dyDescent="0.15"/>
    <row r="17265" ht="13.5" customHeight="1" x14ac:dyDescent="0.15"/>
    <row r="17267" ht="13.5" customHeight="1" x14ac:dyDescent="0.15"/>
    <row r="17269" ht="13.5" customHeight="1" x14ac:dyDescent="0.15"/>
    <row r="17271" ht="13.5" customHeight="1" x14ac:dyDescent="0.15"/>
    <row r="17273" ht="13.5" customHeight="1" x14ac:dyDescent="0.15"/>
    <row r="17275" ht="13.5" customHeight="1" x14ac:dyDescent="0.15"/>
    <row r="17277" ht="13.5" customHeight="1" x14ac:dyDescent="0.15"/>
    <row r="17279" ht="13.5" customHeight="1" x14ac:dyDescent="0.15"/>
    <row r="17281" ht="13.5" customHeight="1" x14ac:dyDescent="0.15"/>
    <row r="17283" ht="13.5" customHeight="1" x14ac:dyDescent="0.15"/>
    <row r="17285" ht="13.5" customHeight="1" x14ac:dyDescent="0.15"/>
    <row r="17287" ht="13.5" customHeight="1" x14ac:dyDescent="0.15"/>
    <row r="17289" ht="13.5" customHeight="1" x14ac:dyDescent="0.15"/>
    <row r="17291" ht="13.5" customHeight="1" x14ac:dyDescent="0.15"/>
    <row r="17293" ht="13.5" customHeight="1" x14ac:dyDescent="0.15"/>
    <row r="17295" ht="13.5" customHeight="1" x14ac:dyDescent="0.15"/>
    <row r="17297" ht="13.5" customHeight="1" x14ac:dyDescent="0.15"/>
    <row r="17299" ht="13.5" customHeight="1" x14ac:dyDescent="0.15"/>
    <row r="17301" ht="13.5" customHeight="1" x14ac:dyDescent="0.15"/>
    <row r="17303" ht="13.5" customHeight="1" x14ac:dyDescent="0.15"/>
    <row r="17305" ht="13.5" customHeight="1" x14ac:dyDescent="0.15"/>
    <row r="17307" ht="13.5" customHeight="1" x14ac:dyDescent="0.15"/>
    <row r="17309" ht="13.5" customHeight="1" x14ac:dyDescent="0.15"/>
    <row r="17311" ht="13.5" customHeight="1" x14ac:dyDescent="0.15"/>
    <row r="17313" ht="13.5" customHeight="1" x14ac:dyDescent="0.15"/>
    <row r="17315" ht="13.5" customHeight="1" x14ac:dyDescent="0.15"/>
    <row r="17317" ht="13.5" customHeight="1" x14ac:dyDescent="0.15"/>
    <row r="17319" ht="13.5" customHeight="1" x14ac:dyDescent="0.15"/>
    <row r="17321" ht="13.5" customHeight="1" x14ac:dyDescent="0.15"/>
    <row r="17323" ht="13.5" customHeight="1" x14ac:dyDescent="0.15"/>
    <row r="17325" ht="13.5" customHeight="1" x14ac:dyDescent="0.15"/>
    <row r="17327" ht="13.5" customHeight="1" x14ac:dyDescent="0.15"/>
    <row r="17329" ht="13.5" customHeight="1" x14ac:dyDescent="0.15"/>
    <row r="17331" ht="13.5" customHeight="1" x14ac:dyDescent="0.15"/>
    <row r="17333" ht="13.5" customHeight="1" x14ac:dyDescent="0.15"/>
    <row r="17335" ht="13.5" customHeight="1" x14ac:dyDescent="0.15"/>
    <row r="17337" ht="13.5" customHeight="1" x14ac:dyDescent="0.15"/>
    <row r="17339" ht="13.5" customHeight="1" x14ac:dyDescent="0.15"/>
    <row r="17341" ht="13.5" customHeight="1" x14ac:dyDescent="0.15"/>
    <row r="17343" ht="13.5" customHeight="1" x14ac:dyDescent="0.15"/>
    <row r="17345" ht="13.5" customHeight="1" x14ac:dyDescent="0.15"/>
    <row r="17347" ht="13.5" customHeight="1" x14ac:dyDescent="0.15"/>
    <row r="17349" ht="13.5" customHeight="1" x14ac:dyDescent="0.15"/>
    <row r="17351" ht="13.5" customHeight="1" x14ac:dyDescent="0.15"/>
    <row r="17353" ht="13.5" customHeight="1" x14ac:dyDescent="0.15"/>
    <row r="17355" ht="13.5" customHeight="1" x14ac:dyDescent="0.15"/>
    <row r="17357" ht="13.5" customHeight="1" x14ac:dyDescent="0.15"/>
    <row r="17359" ht="13.5" customHeight="1" x14ac:dyDescent="0.15"/>
    <row r="17361" ht="13.5" customHeight="1" x14ac:dyDescent="0.15"/>
    <row r="17363" ht="13.5" customHeight="1" x14ac:dyDescent="0.15"/>
    <row r="17365" ht="13.5" customHeight="1" x14ac:dyDescent="0.15"/>
    <row r="17367" ht="13.5" customHeight="1" x14ac:dyDescent="0.15"/>
    <row r="17369" ht="13.5" customHeight="1" x14ac:dyDescent="0.15"/>
    <row r="17371" ht="13.5" customHeight="1" x14ac:dyDescent="0.15"/>
    <row r="17373" ht="13.5" customHeight="1" x14ac:dyDescent="0.15"/>
    <row r="17375" ht="13.5" customHeight="1" x14ac:dyDescent="0.15"/>
    <row r="17377" ht="13.5" customHeight="1" x14ac:dyDescent="0.15"/>
    <row r="17379" ht="13.5" customHeight="1" x14ac:dyDescent="0.15"/>
    <row r="17381" ht="13.5" customHeight="1" x14ac:dyDescent="0.15"/>
    <row r="17383" ht="13.5" customHeight="1" x14ac:dyDescent="0.15"/>
    <row r="17385" ht="13.5" customHeight="1" x14ac:dyDescent="0.15"/>
    <row r="17387" ht="13.5" customHeight="1" x14ac:dyDescent="0.15"/>
    <row r="17389" ht="13.5" customHeight="1" x14ac:dyDescent="0.15"/>
    <row r="17391" ht="13.5" customHeight="1" x14ac:dyDescent="0.15"/>
    <row r="17393" ht="13.5" customHeight="1" x14ac:dyDescent="0.15"/>
    <row r="17395" ht="13.5" customHeight="1" x14ac:dyDescent="0.15"/>
    <row r="17397" ht="13.5" customHeight="1" x14ac:dyDescent="0.15"/>
    <row r="17399" ht="13.5" customHeight="1" x14ac:dyDescent="0.15"/>
    <row r="17401" ht="13.5" customHeight="1" x14ac:dyDescent="0.15"/>
    <row r="17403" ht="13.5" customHeight="1" x14ac:dyDescent="0.15"/>
    <row r="17405" ht="13.5" customHeight="1" x14ac:dyDescent="0.15"/>
    <row r="17407" ht="13.5" customHeight="1" x14ac:dyDescent="0.15"/>
    <row r="17409" ht="13.5" customHeight="1" x14ac:dyDescent="0.15"/>
    <row r="17411" ht="13.5" customHeight="1" x14ac:dyDescent="0.15"/>
    <row r="17413" ht="13.5" customHeight="1" x14ac:dyDescent="0.15"/>
    <row r="17415" ht="13.5" customHeight="1" x14ac:dyDescent="0.15"/>
    <row r="17417" ht="13.5" customHeight="1" x14ac:dyDescent="0.15"/>
    <row r="17419" ht="13.5" customHeight="1" x14ac:dyDescent="0.15"/>
    <row r="17421" ht="13.5" customHeight="1" x14ac:dyDescent="0.15"/>
    <row r="17423" ht="13.5" customHeight="1" x14ac:dyDescent="0.15"/>
    <row r="17425" ht="13.5" customHeight="1" x14ac:dyDescent="0.15"/>
    <row r="17427" ht="13.5" customHeight="1" x14ac:dyDescent="0.15"/>
    <row r="17429" ht="13.5" customHeight="1" x14ac:dyDescent="0.15"/>
    <row r="17431" ht="13.5" customHeight="1" x14ac:dyDescent="0.15"/>
    <row r="17433" ht="13.5" customHeight="1" x14ac:dyDescent="0.15"/>
    <row r="17435" ht="13.5" customHeight="1" x14ac:dyDescent="0.15"/>
    <row r="17437" ht="13.5" customHeight="1" x14ac:dyDescent="0.15"/>
    <row r="17439" ht="13.5" customHeight="1" x14ac:dyDescent="0.15"/>
    <row r="17441" ht="13.5" customHeight="1" x14ac:dyDescent="0.15"/>
    <row r="17443" ht="13.5" customHeight="1" x14ac:dyDescent="0.15"/>
    <row r="17445" ht="13.5" customHeight="1" x14ac:dyDescent="0.15"/>
    <row r="17447" ht="13.5" customHeight="1" x14ac:dyDescent="0.15"/>
    <row r="17449" ht="13.5" customHeight="1" x14ac:dyDescent="0.15"/>
    <row r="17451" ht="13.5" customHeight="1" x14ac:dyDescent="0.15"/>
    <row r="17453" ht="13.5" customHeight="1" x14ac:dyDescent="0.15"/>
    <row r="17455" ht="13.5" customHeight="1" x14ac:dyDescent="0.15"/>
    <row r="17457" ht="13.5" customHeight="1" x14ac:dyDescent="0.15"/>
    <row r="17459" ht="13.5" customHeight="1" x14ac:dyDescent="0.15"/>
    <row r="17461" ht="13.5" customHeight="1" x14ac:dyDescent="0.15"/>
    <row r="17463" ht="13.5" customHeight="1" x14ac:dyDescent="0.15"/>
    <row r="17465" ht="13.5" customHeight="1" x14ac:dyDescent="0.15"/>
    <row r="17467" ht="13.5" customHeight="1" x14ac:dyDescent="0.15"/>
    <row r="17469" ht="13.5" customHeight="1" x14ac:dyDescent="0.15"/>
    <row r="17471" ht="13.5" customHeight="1" x14ac:dyDescent="0.15"/>
    <row r="17473" ht="13.5" customHeight="1" x14ac:dyDescent="0.15"/>
    <row r="17475" ht="13.5" customHeight="1" x14ac:dyDescent="0.15"/>
    <row r="17477" ht="13.5" customHeight="1" x14ac:dyDescent="0.15"/>
    <row r="17479" ht="13.5" customHeight="1" x14ac:dyDescent="0.15"/>
    <row r="17481" ht="13.5" customHeight="1" x14ac:dyDescent="0.15"/>
    <row r="17483" ht="13.5" customHeight="1" x14ac:dyDescent="0.15"/>
    <row r="17485" ht="13.5" customHeight="1" x14ac:dyDescent="0.15"/>
    <row r="17487" ht="13.5" customHeight="1" x14ac:dyDescent="0.15"/>
    <row r="17489" ht="13.5" customHeight="1" x14ac:dyDescent="0.15"/>
    <row r="17491" ht="13.5" customHeight="1" x14ac:dyDescent="0.15"/>
    <row r="17493" ht="13.5" customHeight="1" x14ac:dyDescent="0.15"/>
    <row r="17495" ht="13.5" customHeight="1" x14ac:dyDescent="0.15"/>
    <row r="17497" ht="13.5" customHeight="1" x14ac:dyDescent="0.15"/>
    <row r="17499" ht="13.5" customHeight="1" x14ac:dyDescent="0.15"/>
    <row r="17501" ht="13.5" customHeight="1" x14ac:dyDescent="0.15"/>
    <row r="17503" ht="13.5" customHeight="1" x14ac:dyDescent="0.15"/>
    <row r="17505" ht="13.5" customHeight="1" x14ac:dyDescent="0.15"/>
    <row r="17507" ht="13.5" customHeight="1" x14ac:dyDescent="0.15"/>
    <row r="17509" ht="13.5" customHeight="1" x14ac:dyDescent="0.15"/>
    <row r="17511" ht="13.5" customHeight="1" x14ac:dyDescent="0.15"/>
    <row r="17513" ht="13.5" customHeight="1" x14ac:dyDescent="0.15"/>
    <row r="17515" ht="13.5" customHeight="1" x14ac:dyDescent="0.15"/>
    <row r="17517" ht="13.5" customHeight="1" x14ac:dyDescent="0.15"/>
    <row r="17519" ht="13.5" customHeight="1" x14ac:dyDescent="0.15"/>
    <row r="17521" ht="13.5" customHeight="1" x14ac:dyDescent="0.15"/>
    <row r="17523" ht="13.5" customHeight="1" x14ac:dyDescent="0.15"/>
    <row r="17525" ht="13.5" customHeight="1" x14ac:dyDescent="0.15"/>
    <row r="17527" ht="13.5" customHeight="1" x14ac:dyDescent="0.15"/>
    <row r="17529" ht="13.5" customHeight="1" x14ac:dyDescent="0.15"/>
    <row r="17531" ht="13.5" customHeight="1" x14ac:dyDescent="0.15"/>
    <row r="17533" ht="13.5" customHeight="1" x14ac:dyDescent="0.15"/>
    <row r="17535" ht="13.5" customHeight="1" x14ac:dyDescent="0.15"/>
    <row r="17537" ht="13.5" customHeight="1" x14ac:dyDescent="0.15"/>
    <row r="17539" ht="13.5" customHeight="1" x14ac:dyDescent="0.15"/>
    <row r="17541" ht="13.5" customHeight="1" x14ac:dyDescent="0.15"/>
    <row r="17543" ht="13.5" customHeight="1" x14ac:dyDescent="0.15"/>
    <row r="17545" ht="13.5" customHeight="1" x14ac:dyDescent="0.15"/>
    <row r="17547" ht="13.5" customHeight="1" x14ac:dyDescent="0.15"/>
    <row r="17549" ht="13.5" customHeight="1" x14ac:dyDescent="0.15"/>
    <row r="17551" ht="13.5" customHeight="1" x14ac:dyDescent="0.15"/>
    <row r="17553" ht="13.5" customHeight="1" x14ac:dyDescent="0.15"/>
    <row r="17555" ht="13.5" customHeight="1" x14ac:dyDescent="0.15"/>
    <row r="17557" ht="13.5" customHeight="1" x14ac:dyDescent="0.15"/>
    <row r="17559" ht="13.5" customHeight="1" x14ac:dyDescent="0.15"/>
    <row r="17561" ht="13.5" customHeight="1" x14ac:dyDescent="0.15"/>
    <row r="17563" ht="13.5" customHeight="1" x14ac:dyDescent="0.15"/>
    <row r="17565" ht="13.5" customHeight="1" x14ac:dyDescent="0.15"/>
    <row r="17567" ht="13.5" customHeight="1" x14ac:dyDescent="0.15"/>
    <row r="17569" ht="13.5" customHeight="1" x14ac:dyDescent="0.15"/>
    <row r="17571" ht="13.5" customHeight="1" x14ac:dyDescent="0.15"/>
    <row r="17573" ht="13.5" customHeight="1" x14ac:dyDescent="0.15"/>
    <row r="17575" ht="13.5" customHeight="1" x14ac:dyDescent="0.15"/>
    <row r="17577" ht="13.5" customHeight="1" x14ac:dyDescent="0.15"/>
    <row r="17579" ht="13.5" customHeight="1" x14ac:dyDescent="0.15"/>
    <row r="17581" ht="13.5" customHeight="1" x14ac:dyDescent="0.15"/>
    <row r="17583" ht="13.5" customHeight="1" x14ac:dyDescent="0.15"/>
    <row r="17585" ht="13.5" customHeight="1" x14ac:dyDescent="0.15"/>
    <row r="17587" ht="13.5" customHeight="1" x14ac:dyDescent="0.15"/>
    <row r="17589" ht="13.5" customHeight="1" x14ac:dyDescent="0.15"/>
    <row r="17591" ht="13.5" customHeight="1" x14ac:dyDescent="0.15"/>
    <row r="17593" ht="13.5" customHeight="1" x14ac:dyDescent="0.15"/>
    <row r="17595" ht="13.5" customHeight="1" x14ac:dyDescent="0.15"/>
    <row r="17597" ht="13.5" customHeight="1" x14ac:dyDescent="0.15"/>
    <row r="17599" ht="13.5" customHeight="1" x14ac:dyDescent="0.15"/>
    <row r="17601" ht="13.5" customHeight="1" x14ac:dyDescent="0.15"/>
    <row r="17603" ht="13.5" customHeight="1" x14ac:dyDescent="0.15"/>
    <row r="17605" ht="13.5" customHeight="1" x14ac:dyDescent="0.15"/>
    <row r="17607" ht="13.5" customHeight="1" x14ac:dyDescent="0.15"/>
    <row r="17609" ht="13.5" customHeight="1" x14ac:dyDescent="0.15"/>
    <row r="17611" ht="13.5" customHeight="1" x14ac:dyDescent="0.15"/>
    <row r="17613" ht="13.5" customHeight="1" x14ac:dyDescent="0.15"/>
    <row r="17615" ht="13.5" customHeight="1" x14ac:dyDescent="0.15"/>
    <row r="17617" ht="13.5" customHeight="1" x14ac:dyDescent="0.15"/>
    <row r="17619" ht="13.5" customHeight="1" x14ac:dyDescent="0.15"/>
    <row r="17621" ht="13.5" customHeight="1" x14ac:dyDescent="0.15"/>
    <row r="17623" ht="13.5" customHeight="1" x14ac:dyDescent="0.15"/>
    <row r="17625" ht="13.5" customHeight="1" x14ac:dyDescent="0.15"/>
    <row r="17627" ht="13.5" customHeight="1" x14ac:dyDescent="0.15"/>
    <row r="17629" ht="13.5" customHeight="1" x14ac:dyDescent="0.15"/>
    <row r="17631" ht="13.5" customHeight="1" x14ac:dyDescent="0.15"/>
    <row r="17633" ht="13.5" customHeight="1" x14ac:dyDescent="0.15"/>
    <row r="17635" ht="13.5" customHeight="1" x14ac:dyDescent="0.15"/>
    <row r="17637" ht="13.5" customHeight="1" x14ac:dyDescent="0.15"/>
    <row r="17639" ht="13.5" customHeight="1" x14ac:dyDescent="0.15"/>
    <row r="17641" ht="13.5" customHeight="1" x14ac:dyDescent="0.15"/>
    <row r="17643" ht="13.5" customHeight="1" x14ac:dyDescent="0.15"/>
    <row r="17645" ht="13.5" customHeight="1" x14ac:dyDescent="0.15"/>
    <row r="17647" ht="13.5" customHeight="1" x14ac:dyDescent="0.15"/>
    <row r="17649" ht="13.5" customHeight="1" x14ac:dyDescent="0.15"/>
    <row r="17651" ht="13.5" customHeight="1" x14ac:dyDescent="0.15"/>
    <row r="17653" ht="13.5" customHeight="1" x14ac:dyDescent="0.15"/>
    <row r="17655" ht="13.5" customHeight="1" x14ac:dyDescent="0.15"/>
    <row r="17657" ht="13.5" customHeight="1" x14ac:dyDescent="0.15"/>
    <row r="17659" ht="13.5" customHeight="1" x14ac:dyDescent="0.15"/>
    <row r="17661" ht="13.5" customHeight="1" x14ac:dyDescent="0.15"/>
    <row r="17663" ht="13.5" customHeight="1" x14ac:dyDescent="0.15"/>
    <row r="17665" ht="13.5" customHeight="1" x14ac:dyDescent="0.15"/>
    <row r="17667" ht="13.5" customHeight="1" x14ac:dyDescent="0.15"/>
    <row r="17669" ht="13.5" customHeight="1" x14ac:dyDescent="0.15"/>
    <row r="17671" ht="13.5" customHeight="1" x14ac:dyDescent="0.15"/>
    <row r="17673" ht="13.5" customHeight="1" x14ac:dyDescent="0.15"/>
    <row r="17675" ht="13.5" customHeight="1" x14ac:dyDescent="0.15"/>
    <row r="17677" ht="13.5" customHeight="1" x14ac:dyDescent="0.15"/>
    <row r="17679" ht="13.5" customHeight="1" x14ac:dyDescent="0.15"/>
    <row r="17681" ht="13.5" customHeight="1" x14ac:dyDescent="0.15"/>
    <row r="17683" ht="13.5" customHeight="1" x14ac:dyDescent="0.15"/>
    <row r="17685" ht="13.5" customHeight="1" x14ac:dyDescent="0.15"/>
    <row r="17687" ht="13.5" customHeight="1" x14ac:dyDescent="0.15"/>
    <row r="17689" ht="13.5" customHeight="1" x14ac:dyDescent="0.15"/>
    <row r="17691" ht="13.5" customHeight="1" x14ac:dyDescent="0.15"/>
    <row r="17693" ht="13.5" customHeight="1" x14ac:dyDescent="0.15"/>
    <row r="17695" ht="13.5" customHeight="1" x14ac:dyDescent="0.15"/>
    <row r="17697" ht="13.5" customHeight="1" x14ac:dyDescent="0.15"/>
    <row r="17699" ht="13.5" customHeight="1" x14ac:dyDescent="0.15"/>
    <row r="17701" ht="13.5" customHeight="1" x14ac:dyDescent="0.15"/>
    <row r="17703" ht="13.5" customHeight="1" x14ac:dyDescent="0.15"/>
    <row r="17705" ht="13.5" customHeight="1" x14ac:dyDescent="0.15"/>
    <row r="17707" ht="13.5" customHeight="1" x14ac:dyDescent="0.15"/>
    <row r="17709" ht="13.5" customHeight="1" x14ac:dyDescent="0.15"/>
    <row r="17711" ht="13.5" customHeight="1" x14ac:dyDescent="0.15"/>
    <row r="17713" ht="13.5" customHeight="1" x14ac:dyDescent="0.15"/>
    <row r="17715" ht="13.5" customHeight="1" x14ac:dyDescent="0.15"/>
    <row r="17717" ht="13.5" customHeight="1" x14ac:dyDescent="0.15"/>
    <row r="17719" ht="13.5" customHeight="1" x14ac:dyDescent="0.15"/>
    <row r="17721" ht="13.5" customHeight="1" x14ac:dyDescent="0.15"/>
    <row r="17723" ht="13.5" customHeight="1" x14ac:dyDescent="0.15"/>
    <row r="17725" ht="13.5" customHeight="1" x14ac:dyDescent="0.15"/>
    <row r="17727" ht="13.5" customHeight="1" x14ac:dyDescent="0.15"/>
    <row r="17729" ht="13.5" customHeight="1" x14ac:dyDescent="0.15"/>
    <row r="17731" ht="13.5" customHeight="1" x14ac:dyDescent="0.15"/>
    <row r="17733" ht="13.5" customHeight="1" x14ac:dyDescent="0.15"/>
    <row r="17735" ht="13.5" customHeight="1" x14ac:dyDescent="0.15"/>
    <row r="17737" ht="13.5" customHeight="1" x14ac:dyDescent="0.15"/>
    <row r="17739" ht="13.5" customHeight="1" x14ac:dyDescent="0.15"/>
    <row r="17741" ht="13.5" customHeight="1" x14ac:dyDescent="0.15"/>
    <row r="17743" ht="13.5" customHeight="1" x14ac:dyDescent="0.15"/>
    <row r="17745" ht="13.5" customHeight="1" x14ac:dyDescent="0.15"/>
    <row r="17747" ht="13.5" customHeight="1" x14ac:dyDescent="0.15"/>
    <row r="17749" ht="13.5" customHeight="1" x14ac:dyDescent="0.15"/>
    <row r="17751" ht="13.5" customHeight="1" x14ac:dyDescent="0.15"/>
    <row r="17753" ht="13.5" customHeight="1" x14ac:dyDescent="0.15"/>
    <row r="17755" ht="13.5" customHeight="1" x14ac:dyDescent="0.15"/>
    <row r="17757" ht="13.5" customHeight="1" x14ac:dyDescent="0.15"/>
    <row r="17759" ht="13.5" customHeight="1" x14ac:dyDescent="0.15"/>
    <row r="17761" ht="13.5" customHeight="1" x14ac:dyDescent="0.15"/>
    <row r="17763" ht="13.5" customHeight="1" x14ac:dyDescent="0.15"/>
    <row r="17765" ht="13.5" customHeight="1" x14ac:dyDescent="0.15"/>
    <row r="17767" ht="13.5" customHeight="1" x14ac:dyDescent="0.15"/>
    <row r="17769" ht="13.5" customHeight="1" x14ac:dyDescent="0.15"/>
    <row r="17771" ht="13.5" customHeight="1" x14ac:dyDescent="0.15"/>
    <row r="17773" ht="13.5" customHeight="1" x14ac:dyDescent="0.15"/>
    <row r="17775" ht="13.5" customHeight="1" x14ac:dyDescent="0.15"/>
    <row r="17777" ht="13.5" customHeight="1" x14ac:dyDescent="0.15"/>
    <row r="17779" ht="13.5" customHeight="1" x14ac:dyDescent="0.15"/>
    <row r="17781" ht="13.5" customHeight="1" x14ac:dyDescent="0.15"/>
    <row r="17783" ht="13.5" customHeight="1" x14ac:dyDescent="0.15"/>
    <row r="17785" ht="13.5" customHeight="1" x14ac:dyDescent="0.15"/>
    <row r="17787" ht="13.5" customHeight="1" x14ac:dyDescent="0.15"/>
    <row r="17789" ht="13.5" customHeight="1" x14ac:dyDescent="0.15"/>
    <row r="17791" ht="13.5" customHeight="1" x14ac:dyDescent="0.15"/>
    <row r="17793" ht="13.5" customHeight="1" x14ac:dyDescent="0.15"/>
    <row r="17795" ht="13.5" customHeight="1" x14ac:dyDescent="0.15"/>
    <row r="17797" ht="13.5" customHeight="1" x14ac:dyDescent="0.15"/>
    <row r="17799" ht="13.5" customHeight="1" x14ac:dyDescent="0.15"/>
    <row r="17801" ht="13.5" customHeight="1" x14ac:dyDescent="0.15"/>
    <row r="17803" ht="13.5" customHeight="1" x14ac:dyDescent="0.15"/>
    <row r="17805" ht="13.5" customHeight="1" x14ac:dyDescent="0.15"/>
    <row r="17807" ht="13.5" customHeight="1" x14ac:dyDescent="0.15"/>
    <row r="17809" ht="13.5" customHeight="1" x14ac:dyDescent="0.15"/>
    <row r="17811" ht="13.5" customHeight="1" x14ac:dyDescent="0.15"/>
    <row r="17813" ht="13.5" customHeight="1" x14ac:dyDescent="0.15"/>
    <row r="17815" ht="13.5" customHeight="1" x14ac:dyDescent="0.15"/>
    <row r="17817" ht="13.5" customHeight="1" x14ac:dyDescent="0.15"/>
    <row r="17819" ht="13.5" customHeight="1" x14ac:dyDescent="0.15"/>
    <row r="17821" ht="13.5" customHeight="1" x14ac:dyDescent="0.15"/>
    <row r="17823" ht="13.5" customHeight="1" x14ac:dyDescent="0.15"/>
    <row r="17825" ht="13.5" customHeight="1" x14ac:dyDescent="0.15"/>
    <row r="17827" ht="13.5" customHeight="1" x14ac:dyDescent="0.15"/>
    <row r="17829" ht="13.5" customHeight="1" x14ac:dyDescent="0.15"/>
    <row r="17831" ht="13.5" customHeight="1" x14ac:dyDescent="0.15"/>
    <row r="17833" ht="13.5" customHeight="1" x14ac:dyDescent="0.15"/>
    <row r="17835" ht="13.5" customHeight="1" x14ac:dyDescent="0.15"/>
    <row r="17837" ht="13.5" customHeight="1" x14ac:dyDescent="0.15"/>
    <row r="17839" ht="13.5" customHeight="1" x14ac:dyDescent="0.15"/>
    <row r="17841" ht="13.5" customHeight="1" x14ac:dyDescent="0.15"/>
    <row r="17843" ht="13.5" customHeight="1" x14ac:dyDescent="0.15"/>
    <row r="17845" ht="13.5" customHeight="1" x14ac:dyDescent="0.15"/>
    <row r="17847" ht="13.5" customHeight="1" x14ac:dyDescent="0.15"/>
    <row r="17849" ht="13.5" customHeight="1" x14ac:dyDescent="0.15"/>
    <row r="17851" ht="13.5" customHeight="1" x14ac:dyDescent="0.15"/>
    <row r="17853" ht="13.5" customHeight="1" x14ac:dyDescent="0.15"/>
    <row r="17855" ht="13.5" customHeight="1" x14ac:dyDescent="0.15"/>
    <row r="17857" ht="13.5" customHeight="1" x14ac:dyDescent="0.15"/>
    <row r="17859" ht="13.5" customHeight="1" x14ac:dyDescent="0.15"/>
    <row r="17861" ht="13.5" customHeight="1" x14ac:dyDescent="0.15"/>
    <row r="17863" ht="13.5" customHeight="1" x14ac:dyDescent="0.15"/>
    <row r="17865" ht="13.5" customHeight="1" x14ac:dyDescent="0.15"/>
    <row r="17867" ht="13.5" customHeight="1" x14ac:dyDescent="0.15"/>
    <row r="17869" ht="13.5" customHeight="1" x14ac:dyDescent="0.15"/>
    <row r="17871" ht="13.5" customHeight="1" x14ac:dyDescent="0.15"/>
    <row r="17873" ht="13.5" customHeight="1" x14ac:dyDescent="0.15"/>
    <row r="17875" ht="13.5" customHeight="1" x14ac:dyDescent="0.15"/>
    <row r="17877" ht="13.5" customHeight="1" x14ac:dyDescent="0.15"/>
    <row r="17879" ht="13.5" customHeight="1" x14ac:dyDescent="0.15"/>
    <row r="17881" ht="13.5" customHeight="1" x14ac:dyDescent="0.15"/>
    <row r="17883" ht="13.5" customHeight="1" x14ac:dyDescent="0.15"/>
    <row r="17885" ht="13.5" customHeight="1" x14ac:dyDescent="0.15"/>
    <row r="17887" ht="13.5" customHeight="1" x14ac:dyDescent="0.15"/>
    <row r="17889" ht="13.5" customHeight="1" x14ac:dyDescent="0.15"/>
    <row r="17891" ht="13.5" customHeight="1" x14ac:dyDescent="0.15"/>
    <row r="17893" ht="13.5" customHeight="1" x14ac:dyDescent="0.15"/>
    <row r="17895" ht="13.5" customHeight="1" x14ac:dyDescent="0.15"/>
    <row r="17897" ht="13.5" customHeight="1" x14ac:dyDescent="0.15"/>
    <row r="17899" ht="13.5" customHeight="1" x14ac:dyDescent="0.15"/>
    <row r="17901" ht="13.5" customHeight="1" x14ac:dyDescent="0.15"/>
    <row r="17903" ht="13.5" customHeight="1" x14ac:dyDescent="0.15"/>
    <row r="17905" ht="13.5" customHeight="1" x14ac:dyDescent="0.15"/>
    <row r="17907" ht="13.5" customHeight="1" x14ac:dyDescent="0.15"/>
    <row r="17909" ht="13.5" customHeight="1" x14ac:dyDescent="0.15"/>
    <row r="17911" ht="13.5" customHeight="1" x14ac:dyDescent="0.15"/>
    <row r="17913" ht="13.5" customHeight="1" x14ac:dyDescent="0.15"/>
    <row r="17915" ht="13.5" customHeight="1" x14ac:dyDescent="0.15"/>
    <row r="17917" ht="13.5" customHeight="1" x14ac:dyDescent="0.15"/>
    <row r="17919" ht="13.5" customHeight="1" x14ac:dyDescent="0.15"/>
    <row r="17921" ht="13.5" customHeight="1" x14ac:dyDescent="0.15"/>
    <row r="17923" ht="13.5" customHeight="1" x14ac:dyDescent="0.15"/>
    <row r="17925" ht="13.5" customHeight="1" x14ac:dyDescent="0.15"/>
    <row r="17927" ht="13.5" customHeight="1" x14ac:dyDescent="0.15"/>
    <row r="17929" ht="13.5" customHeight="1" x14ac:dyDescent="0.15"/>
    <row r="17931" ht="13.5" customHeight="1" x14ac:dyDescent="0.15"/>
    <row r="17933" ht="13.5" customHeight="1" x14ac:dyDescent="0.15"/>
    <row r="17935" ht="13.5" customHeight="1" x14ac:dyDescent="0.15"/>
    <row r="17937" ht="13.5" customHeight="1" x14ac:dyDescent="0.15"/>
    <row r="17939" ht="13.5" customHeight="1" x14ac:dyDescent="0.15"/>
    <row r="17941" ht="13.5" customHeight="1" x14ac:dyDescent="0.15"/>
    <row r="17943" ht="13.5" customHeight="1" x14ac:dyDescent="0.15"/>
    <row r="17945" ht="13.5" customHeight="1" x14ac:dyDescent="0.15"/>
    <row r="17947" ht="13.5" customHeight="1" x14ac:dyDescent="0.15"/>
    <row r="17949" ht="13.5" customHeight="1" x14ac:dyDescent="0.15"/>
    <row r="17951" ht="13.5" customHeight="1" x14ac:dyDescent="0.15"/>
    <row r="17953" ht="13.5" customHeight="1" x14ac:dyDescent="0.15"/>
    <row r="17955" ht="13.5" customHeight="1" x14ac:dyDescent="0.15"/>
    <row r="17957" ht="13.5" customHeight="1" x14ac:dyDescent="0.15"/>
    <row r="17959" ht="13.5" customHeight="1" x14ac:dyDescent="0.15"/>
    <row r="17961" ht="13.5" customHeight="1" x14ac:dyDescent="0.15"/>
    <row r="17963" ht="13.5" customHeight="1" x14ac:dyDescent="0.15"/>
    <row r="17965" ht="13.5" customHeight="1" x14ac:dyDescent="0.15"/>
    <row r="17967" ht="13.5" customHeight="1" x14ac:dyDescent="0.15"/>
    <row r="17969" ht="13.5" customHeight="1" x14ac:dyDescent="0.15"/>
    <row r="17971" ht="13.5" customHeight="1" x14ac:dyDescent="0.15"/>
    <row r="17973" ht="13.5" customHeight="1" x14ac:dyDescent="0.15"/>
    <row r="17975" ht="13.5" customHeight="1" x14ac:dyDescent="0.15"/>
    <row r="17977" ht="13.5" customHeight="1" x14ac:dyDescent="0.15"/>
    <row r="17979" ht="13.5" customHeight="1" x14ac:dyDescent="0.15"/>
    <row r="17981" ht="13.5" customHeight="1" x14ac:dyDescent="0.15"/>
    <row r="17983" ht="13.5" customHeight="1" x14ac:dyDescent="0.15"/>
    <row r="17985" ht="13.5" customHeight="1" x14ac:dyDescent="0.15"/>
    <row r="17987" ht="13.5" customHeight="1" x14ac:dyDescent="0.15"/>
    <row r="17989" ht="13.5" customHeight="1" x14ac:dyDescent="0.15"/>
    <row r="17991" ht="13.5" customHeight="1" x14ac:dyDescent="0.15"/>
    <row r="17993" ht="13.5" customHeight="1" x14ac:dyDescent="0.15"/>
    <row r="17995" ht="13.5" customHeight="1" x14ac:dyDescent="0.15"/>
    <row r="17997" ht="13.5" customHeight="1" x14ac:dyDescent="0.15"/>
    <row r="17999" ht="13.5" customHeight="1" x14ac:dyDescent="0.15"/>
    <row r="18001" ht="13.5" customHeight="1" x14ac:dyDescent="0.15"/>
    <row r="18003" ht="13.5" customHeight="1" x14ac:dyDescent="0.15"/>
    <row r="18005" ht="13.5" customHeight="1" x14ac:dyDescent="0.15"/>
    <row r="18007" ht="13.5" customHeight="1" x14ac:dyDescent="0.15"/>
    <row r="18009" ht="13.5" customHeight="1" x14ac:dyDescent="0.15"/>
    <row r="18011" ht="13.5" customHeight="1" x14ac:dyDescent="0.15"/>
    <row r="18013" ht="13.5" customHeight="1" x14ac:dyDescent="0.15"/>
    <row r="18015" ht="13.5" customHeight="1" x14ac:dyDescent="0.15"/>
    <row r="18017" ht="13.5" customHeight="1" x14ac:dyDescent="0.15"/>
    <row r="18019" ht="13.5" customHeight="1" x14ac:dyDescent="0.15"/>
    <row r="18021" ht="13.5" customHeight="1" x14ac:dyDescent="0.15"/>
    <row r="18023" ht="13.5" customHeight="1" x14ac:dyDescent="0.15"/>
    <row r="18025" ht="13.5" customHeight="1" x14ac:dyDescent="0.15"/>
    <row r="18027" ht="13.5" customHeight="1" x14ac:dyDescent="0.15"/>
    <row r="18029" ht="13.5" customHeight="1" x14ac:dyDescent="0.15"/>
    <row r="18031" ht="13.5" customHeight="1" x14ac:dyDescent="0.15"/>
    <row r="18033" ht="13.5" customHeight="1" x14ac:dyDescent="0.15"/>
    <row r="18035" ht="13.5" customHeight="1" x14ac:dyDescent="0.15"/>
    <row r="18037" ht="13.5" customHeight="1" x14ac:dyDescent="0.15"/>
    <row r="18039" ht="13.5" customHeight="1" x14ac:dyDescent="0.15"/>
    <row r="18041" ht="13.5" customHeight="1" x14ac:dyDescent="0.15"/>
    <row r="18043" ht="13.5" customHeight="1" x14ac:dyDescent="0.15"/>
    <row r="18045" ht="13.5" customHeight="1" x14ac:dyDescent="0.15"/>
    <row r="18047" ht="13.5" customHeight="1" x14ac:dyDescent="0.15"/>
    <row r="18049" ht="13.5" customHeight="1" x14ac:dyDescent="0.15"/>
    <row r="18051" ht="13.5" customHeight="1" x14ac:dyDescent="0.15"/>
    <row r="18053" ht="13.5" customHeight="1" x14ac:dyDescent="0.15"/>
    <row r="18055" ht="13.5" customHeight="1" x14ac:dyDescent="0.15"/>
    <row r="18057" ht="13.5" customHeight="1" x14ac:dyDescent="0.15"/>
    <row r="18059" ht="13.5" customHeight="1" x14ac:dyDescent="0.15"/>
    <row r="18061" ht="13.5" customHeight="1" x14ac:dyDescent="0.15"/>
    <row r="18063" ht="13.5" customHeight="1" x14ac:dyDescent="0.15"/>
    <row r="18065" ht="13.5" customHeight="1" x14ac:dyDescent="0.15"/>
    <row r="18067" ht="13.5" customHeight="1" x14ac:dyDescent="0.15"/>
    <row r="18069" ht="13.5" customHeight="1" x14ac:dyDescent="0.15"/>
    <row r="18071" ht="13.5" customHeight="1" x14ac:dyDescent="0.15"/>
    <row r="18073" ht="13.5" customHeight="1" x14ac:dyDescent="0.15"/>
    <row r="18075" ht="13.5" customHeight="1" x14ac:dyDescent="0.15"/>
    <row r="18077" ht="13.5" customHeight="1" x14ac:dyDescent="0.15"/>
    <row r="18079" ht="13.5" customHeight="1" x14ac:dyDescent="0.15"/>
    <row r="18081" ht="13.5" customHeight="1" x14ac:dyDescent="0.15"/>
    <row r="18083" ht="13.5" customHeight="1" x14ac:dyDescent="0.15"/>
    <row r="18085" ht="13.5" customHeight="1" x14ac:dyDescent="0.15"/>
    <row r="18087" ht="13.5" customHeight="1" x14ac:dyDescent="0.15"/>
    <row r="18089" ht="13.5" customHeight="1" x14ac:dyDescent="0.15"/>
    <row r="18091" ht="13.5" customHeight="1" x14ac:dyDescent="0.15"/>
    <row r="18093" ht="13.5" customHeight="1" x14ac:dyDescent="0.15"/>
    <row r="18095" ht="13.5" customHeight="1" x14ac:dyDescent="0.15"/>
    <row r="18097" ht="13.5" customHeight="1" x14ac:dyDescent="0.15"/>
    <row r="18099" ht="13.5" customHeight="1" x14ac:dyDescent="0.15"/>
    <row r="18101" ht="13.5" customHeight="1" x14ac:dyDescent="0.15"/>
    <row r="18103" ht="13.5" customHeight="1" x14ac:dyDescent="0.15"/>
    <row r="18105" ht="13.5" customHeight="1" x14ac:dyDescent="0.15"/>
    <row r="18107" ht="13.5" customHeight="1" x14ac:dyDescent="0.15"/>
    <row r="18109" ht="13.5" customHeight="1" x14ac:dyDescent="0.15"/>
    <row r="18111" ht="13.5" customHeight="1" x14ac:dyDescent="0.15"/>
    <row r="18113" ht="13.5" customHeight="1" x14ac:dyDescent="0.15"/>
    <row r="18115" ht="13.5" customHeight="1" x14ac:dyDescent="0.15"/>
    <row r="18117" ht="13.5" customHeight="1" x14ac:dyDescent="0.15"/>
    <row r="18119" ht="13.5" customHeight="1" x14ac:dyDescent="0.15"/>
    <row r="18121" ht="13.5" customHeight="1" x14ac:dyDescent="0.15"/>
    <row r="18123" ht="13.5" customHeight="1" x14ac:dyDescent="0.15"/>
    <row r="18125" ht="13.5" customHeight="1" x14ac:dyDescent="0.15"/>
    <row r="18127" ht="13.5" customHeight="1" x14ac:dyDescent="0.15"/>
    <row r="18129" ht="13.5" customHeight="1" x14ac:dyDescent="0.15"/>
    <row r="18131" ht="13.5" customHeight="1" x14ac:dyDescent="0.15"/>
    <row r="18133" ht="13.5" customHeight="1" x14ac:dyDescent="0.15"/>
    <row r="18135" ht="13.5" customHeight="1" x14ac:dyDescent="0.15"/>
    <row r="18137" ht="13.5" customHeight="1" x14ac:dyDescent="0.15"/>
    <row r="18139" ht="13.5" customHeight="1" x14ac:dyDescent="0.15"/>
    <row r="18141" ht="13.5" customHeight="1" x14ac:dyDescent="0.15"/>
    <row r="18143" ht="13.5" customHeight="1" x14ac:dyDescent="0.15"/>
    <row r="18145" ht="13.5" customHeight="1" x14ac:dyDescent="0.15"/>
    <row r="18147" ht="13.5" customHeight="1" x14ac:dyDescent="0.15"/>
    <row r="18149" ht="13.5" customHeight="1" x14ac:dyDescent="0.15"/>
    <row r="18151" ht="13.5" customHeight="1" x14ac:dyDescent="0.15"/>
    <row r="18153" ht="13.5" customHeight="1" x14ac:dyDescent="0.15"/>
    <row r="18155" ht="13.5" customHeight="1" x14ac:dyDescent="0.15"/>
    <row r="18157" ht="13.5" customHeight="1" x14ac:dyDescent="0.15"/>
    <row r="18159" ht="13.5" customHeight="1" x14ac:dyDescent="0.15"/>
    <row r="18161" ht="13.5" customHeight="1" x14ac:dyDescent="0.15"/>
    <row r="18163" ht="13.5" customHeight="1" x14ac:dyDescent="0.15"/>
    <row r="18165" ht="13.5" customHeight="1" x14ac:dyDescent="0.15"/>
    <row r="18167" ht="13.5" customHeight="1" x14ac:dyDescent="0.15"/>
    <row r="18169" ht="13.5" customHeight="1" x14ac:dyDescent="0.15"/>
    <row r="18171" ht="13.5" customHeight="1" x14ac:dyDescent="0.15"/>
    <row r="18173" ht="13.5" customHeight="1" x14ac:dyDescent="0.15"/>
    <row r="18175" ht="13.5" customHeight="1" x14ac:dyDescent="0.15"/>
    <row r="18177" ht="13.5" customHeight="1" x14ac:dyDescent="0.15"/>
    <row r="18179" ht="13.5" customHeight="1" x14ac:dyDescent="0.15"/>
    <row r="18181" ht="13.5" customHeight="1" x14ac:dyDescent="0.15"/>
    <row r="18183" ht="13.5" customHeight="1" x14ac:dyDescent="0.15"/>
    <row r="18185" ht="13.5" customHeight="1" x14ac:dyDescent="0.15"/>
    <row r="18187" ht="13.5" customHeight="1" x14ac:dyDescent="0.15"/>
    <row r="18189" ht="13.5" customHeight="1" x14ac:dyDescent="0.15"/>
    <row r="18191" ht="13.5" customHeight="1" x14ac:dyDescent="0.15"/>
    <row r="18193" ht="13.5" customHeight="1" x14ac:dyDescent="0.15"/>
    <row r="18195" ht="13.5" customHeight="1" x14ac:dyDescent="0.15"/>
    <row r="18197" ht="13.5" customHeight="1" x14ac:dyDescent="0.15"/>
    <row r="18199" ht="13.5" customHeight="1" x14ac:dyDescent="0.15"/>
    <row r="18201" ht="13.5" customHeight="1" x14ac:dyDescent="0.15"/>
    <row r="18203" ht="13.5" customHeight="1" x14ac:dyDescent="0.15"/>
    <row r="18205" ht="13.5" customHeight="1" x14ac:dyDescent="0.15"/>
    <row r="18207" ht="13.5" customHeight="1" x14ac:dyDescent="0.15"/>
    <row r="18209" ht="13.5" customHeight="1" x14ac:dyDescent="0.15"/>
    <row r="18211" ht="13.5" customHeight="1" x14ac:dyDescent="0.15"/>
    <row r="18213" ht="13.5" customHeight="1" x14ac:dyDescent="0.15"/>
    <row r="18215" ht="13.5" customHeight="1" x14ac:dyDescent="0.15"/>
    <row r="18217" ht="13.5" customHeight="1" x14ac:dyDescent="0.15"/>
    <row r="18219" ht="13.5" customHeight="1" x14ac:dyDescent="0.15"/>
    <row r="18221" ht="13.5" customHeight="1" x14ac:dyDescent="0.15"/>
    <row r="18223" ht="13.5" customHeight="1" x14ac:dyDescent="0.15"/>
    <row r="18225" ht="13.5" customHeight="1" x14ac:dyDescent="0.15"/>
    <row r="18227" ht="13.5" customHeight="1" x14ac:dyDescent="0.15"/>
    <row r="18229" ht="13.5" customHeight="1" x14ac:dyDescent="0.15"/>
    <row r="18231" ht="13.5" customHeight="1" x14ac:dyDescent="0.15"/>
    <row r="18233" ht="13.5" customHeight="1" x14ac:dyDescent="0.15"/>
    <row r="18235" ht="13.5" customHeight="1" x14ac:dyDescent="0.15"/>
    <row r="18237" ht="13.5" customHeight="1" x14ac:dyDescent="0.15"/>
    <row r="18239" ht="13.5" customHeight="1" x14ac:dyDescent="0.15"/>
    <row r="18241" ht="13.5" customHeight="1" x14ac:dyDescent="0.15"/>
    <row r="18243" ht="13.5" customHeight="1" x14ac:dyDescent="0.15"/>
    <row r="18245" ht="13.5" customHeight="1" x14ac:dyDescent="0.15"/>
    <row r="18247" ht="13.5" customHeight="1" x14ac:dyDescent="0.15"/>
    <row r="18249" ht="13.5" customHeight="1" x14ac:dyDescent="0.15"/>
    <row r="18251" ht="13.5" customHeight="1" x14ac:dyDescent="0.15"/>
    <row r="18253" ht="13.5" customHeight="1" x14ac:dyDescent="0.15"/>
    <row r="18255" ht="13.5" customHeight="1" x14ac:dyDescent="0.15"/>
    <row r="18257" ht="13.5" customHeight="1" x14ac:dyDescent="0.15"/>
    <row r="18259" ht="13.5" customHeight="1" x14ac:dyDescent="0.15"/>
    <row r="18261" ht="13.5" customHeight="1" x14ac:dyDescent="0.15"/>
    <row r="18263" ht="13.5" customHeight="1" x14ac:dyDescent="0.15"/>
    <row r="18265" ht="13.5" customHeight="1" x14ac:dyDescent="0.15"/>
    <row r="18267" ht="13.5" customHeight="1" x14ac:dyDescent="0.15"/>
    <row r="18269" ht="13.5" customHeight="1" x14ac:dyDescent="0.15"/>
    <row r="18271" ht="13.5" customHeight="1" x14ac:dyDescent="0.15"/>
    <row r="18273" ht="13.5" customHeight="1" x14ac:dyDescent="0.15"/>
    <row r="18275" ht="13.5" customHeight="1" x14ac:dyDescent="0.15"/>
    <row r="18277" ht="13.5" customHeight="1" x14ac:dyDescent="0.15"/>
    <row r="18279" ht="13.5" customHeight="1" x14ac:dyDescent="0.15"/>
    <row r="18281" ht="13.5" customHeight="1" x14ac:dyDescent="0.15"/>
    <row r="18283" ht="13.5" customHeight="1" x14ac:dyDescent="0.15"/>
    <row r="18285" ht="13.5" customHeight="1" x14ac:dyDescent="0.15"/>
    <row r="18287" ht="13.5" customHeight="1" x14ac:dyDescent="0.15"/>
    <row r="18289" ht="13.5" customHeight="1" x14ac:dyDescent="0.15"/>
    <row r="18291" ht="13.5" customHeight="1" x14ac:dyDescent="0.15"/>
    <row r="18293" ht="13.5" customHeight="1" x14ac:dyDescent="0.15"/>
    <row r="18295" ht="13.5" customHeight="1" x14ac:dyDescent="0.15"/>
    <row r="18297" ht="13.5" customHeight="1" x14ac:dyDescent="0.15"/>
    <row r="18299" ht="13.5" customHeight="1" x14ac:dyDescent="0.15"/>
    <row r="18301" ht="13.5" customHeight="1" x14ac:dyDescent="0.15"/>
    <row r="18303" ht="13.5" customHeight="1" x14ac:dyDescent="0.15"/>
    <row r="18305" ht="13.5" customHeight="1" x14ac:dyDescent="0.15"/>
    <row r="18307" ht="13.5" customHeight="1" x14ac:dyDescent="0.15"/>
    <row r="18309" ht="13.5" customHeight="1" x14ac:dyDescent="0.15"/>
    <row r="18311" ht="13.5" customHeight="1" x14ac:dyDescent="0.15"/>
    <row r="18313" ht="13.5" customHeight="1" x14ac:dyDescent="0.15"/>
    <row r="18315" ht="13.5" customHeight="1" x14ac:dyDescent="0.15"/>
    <row r="18317" ht="13.5" customHeight="1" x14ac:dyDescent="0.15"/>
    <row r="18319" ht="13.5" customHeight="1" x14ac:dyDescent="0.15"/>
    <row r="18321" ht="13.5" customHeight="1" x14ac:dyDescent="0.15"/>
    <row r="18323" ht="13.5" customHeight="1" x14ac:dyDescent="0.15"/>
    <row r="18325" ht="13.5" customHeight="1" x14ac:dyDescent="0.15"/>
    <row r="18327" ht="13.5" customHeight="1" x14ac:dyDescent="0.15"/>
    <row r="18329" ht="13.5" customHeight="1" x14ac:dyDescent="0.15"/>
    <row r="18331" ht="13.5" customHeight="1" x14ac:dyDescent="0.15"/>
    <row r="18333" ht="13.5" customHeight="1" x14ac:dyDescent="0.15"/>
    <row r="18335" ht="13.5" customHeight="1" x14ac:dyDescent="0.15"/>
    <row r="18337" ht="13.5" customHeight="1" x14ac:dyDescent="0.15"/>
    <row r="18339" ht="13.5" customHeight="1" x14ac:dyDescent="0.15"/>
    <row r="18341" ht="13.5" customHeight="1" x14ac:dyDescent="0.15"/>
    <row r="18343" ht="13.5" customHeight="1" x14ac:dyDescent="0.15"/>
    <row r="18345" ht="13.5" customHeight="1" x14ac:dyDescent="0.15"/>
    <row r="18347" ht="13.5" customHeight="1" x14ac:dyDescent="0.15"/>
    <row r="18349" ht="13.5" customHeight="1" x14ac:dyDescent="0.15"/>
    <row r="18351" ht="13.5" customHeight="1" x14ac:dyDescent="0.15"/>
    <row r="18353" ht="13.5" customHeight="1" x14ac:dyDescent="0.15"/>
    <row r="18355" ht="13.5" customHeight="1" x14ac:dyDescent="0.15"/>
    <row r="18357" ht="13.5" customHeight="1" x14ac:dyDescent="0.15"/>
    <row r="18359" ht="13.5" customHeight="1" x14ac:dyDescent="0.15"/>
    <row r="18361" ht="13.5" customHeight="1" x14ac:dyDescent="0.15"/>
    <row r="18363" ht="13.5" customHeight="1" x14ac:dyDescent="0.15"/>
    <row r="18365" ht="13.5" customHeight="1" x14ac:dyDescent="0.15"/>
    <row r="18367" ht="13.5" customHeight="1" x14ac:dyDescent="0.15"/>
    <row r="18369" ht="13.5" customHeight="1" x14ac:dyDescent="0.15"/>
    <row r="18371" ht="13.5" customHeight="1" x14ac:dyDescent="0.15"/>
    <row r="18373" ht="13.5" customHeight="1" x14ac:dyDescent="0.15"/>
    <row r="18375" ht="13.5" customHeight="1" x14ac:dyDescent="0.15"/>
    <row r="18377" ht="13.5" customHeight="1" x14ac:dyDescent="0.15"/>
    <row r="18379" ht="13.5" customHeight="1" x14ac:dyDescent="0.15"/>
    <row r="18381" ht="13.5" customHeight="1" x14ac:dyDescent="0.15"/>
    <row r="18383" ht="13.5" customHeight="1" x14ac:dyDescent="0.15"/>
    <row r="18385" ht="13.5" customHeight="1" x14ac:dyDescent="0.15"/>
    <row r="18387" ht="13.5" customHeight="1" x14ac:dyDescent="0.15"/>
    <row r="18389" ht="13.5" customHeight="1" x14ac:dyDescent="0.15"/>
    <row r="18391" ht="13.5" customHeight="1" x14ac:dyDescent="0.15"/>
    <row r="18393" ht="13.5" customHeight="1" x14ac:dyDescent="0.15"/>
    <row r="18395" ht="13.5" customHeight="1" x14ac:dyDescent="0.15"/>
    <row r="18397" ht="13.5" customHeight="1" x14ac:dyDescent="0.15"/>
    <row r="18399" ht="13.5" customHeight="1" x14ac:dyDescent="0.15"/>
    <row r="18401" ht="13.5" customHeight="1" x14ac:dyDescent="0.15"/>
    <row r="18403" ht="13.5" customHeight="1" x14ac:dyDescent="0.15"/>
    <row r="18405" ht="13.5" customHeight="1" x14ac:dyDescent="0.15"/>
    <row r="18407" ht="13.5" customHeight="1" x14ac:dyDescent="0.15"/>
    <row r="18409" ht="13.5" customHeight="1" x14ac:dyDescent="0.15"/>
    <row r="18411" ht="13.5" customHeight="1" x14ac:dyDescent="0.15"/>
    <row r="18413" ht="13.5" customHeight="1" x14ac:dyDescent="0.15"/>
    <row r="18415" ht="13.5" customHeight="1" x14ac:dyDescent="0.15"/>
    <row r="18417" ht="13.5" customHeight="1" x14ac:dyDescent="0.15"/>
    <row r="18419" ht="13.5" customHeight="1" x14ac:dyDescent="0.15"/>
    <row r="18421" ht="13.5" customHeight="1" x14ac:dyDescent="0.15"/>
    <row r="18423" ht="13.5" customHeight="1" x14ac:dyDescent="0.15"/>
    <row r="18425" ht="13.5" customHeight="1" x14ac:dyDescent="0.15"/>
    <row r="18427" ht="13.5" customHeight="1" x14ac:dyDescent="0.15"/>
    <row r="18429" ht="13.5" customHeight="1" x14ac:dyDescent="0.15"/>
    <row r="18431" ht="13.5" customHeight="1" x14ac:dyDescent="0.15"/>
    <row r="18433" ht="13.5" customHeight="1" x14ac:dyDescent="0.15"/>
    <row r="18435" ht="13.5" customHeight="1" x14ac:dyDescent="0.15"/>
    <row r="18437" ht="13.5" customHeight="1" x14ac:dyDescent="0.15"/>
    <row r="18439" ht="13.5" customHeight="1" x14ac:dyDescent="0.15"/>
    <row r="18441" ht="13.5" customHeight="1" x14ac:dyDescent="0.15"/>
    <row r="18443" ht="13.5" customHeight="1" x14ac:dyDescent="0.15"/>
    <row r="18445" ht="13.5" customHeight="1" x14ac:dyDescent="0.15"/>
    <row r="18447" ht="13.5" customHeight="1" x14ac:dyDescent="0.15"/>
    <row r="18449" ht="13.5" customHeight="1" x14ac:dyDescent="0.15"/>
    <row r="18451" ht="13.5" customHeight="1" x14ac:dyDescent="0.15"/>
    <row r="18453" ht="13.5" customHeight="1" x14ac:dyDescent="0.15"/>
    <row r="18455" ht="13.5" customHeight="1" x14ac:dyDescent="0.15"/>
    <row r="18457" ht="13.5" customHeight="1" x14ac:dyDescent="0.15"/>
    <row r="18459" ht="13.5" customHeight="1" x14ac:dyDescent="0.15"/>
    <row r="18461" ht="13.5" customHeight="1" x14ac:dyDescent="0.15"/>
    <row r="18463" ht="13.5" customHeight="1" x14ac:dyDescent="0.15"/>
    <row r="18465" ht="13.5" customHeight="1" x14ac:dyDescent="0.15"/>
    <row r="18467" ht="13.5" customHeight="1" x14ac:dyDescent="0.15"/>
    <row r="18469" ht="13.5" customHeight="1" x14ac:dyDescent="0.15"/>
    <row r="18471" ht="13.5" customHeight="1" x14ac:dyDescent="0.15"/>
    <row r="18473" ht="13.5" customHeight="1" x14ac:dyDescent="0.15"/>
    <row r="18475" ht="13.5" customHeight="1" x14ac:dyDescent="0.15"/>
    <row r="18477" ht="13.5" customHeight="1" x14ac:dyDescent="0.15"/>
    <row r="18479" ht="13.5" customHeight="1" x14ac:dyDescent="0.15"/>
    <row r="18481" ht="13.5" customHeight="1" x14ac:dyDescent="0.15"/>
    <row r="18483" ht="13.5" customHeight="1" x14ac:dyDescent="0.15"/>
    <row r="18485" ht="13.5" customHeight="1" x14ac:dyDescent="0.15"/>
    <row r="18487" ht="13.5" customHeight="1" x14ac:dyDescent="0.15"/>
    <row r="18489" ht="13.5" customHeight="1" x14ac:dyDescent="0.15"/>
    <row r="18491" ht="13.5" customHeight="1" x14ac:dyDescent="0.15"/>
    <row r="18493" ht="13.5" customHeight="1" x14ac:dyDescent="0.15"/>
    <row r="18495" ht="13.5" customHeight="1" x14ac:dyDescent="0.15"/>
    <row r="18497" ht="13.5" customHeight="1" x14ac:dyDescent="0.15"/>
    <row r="18499" ht="13.5" customHeight="1" x14ac:dyDescent="0.15"/>
    <row r="18501" ht="13.5" customHeight="1" x14ac:dyDescent="0.15"/>
    <row r="18503" ht="13.5" customHeight="1" x14ac:dyDescent="0.15"/>
    <row r="18505" ht="13.5" customHeight="1" x14ac:dyDescent="0.15"/>
    <row r="18507" ht="13.5" customHeight="1" x14ac:dyDescent="0.15"/>
    <row r="18509" ht="13.5" customHeight="1" x14ac:dyDescent="0.15"/>
    <row r="18511" ht="13.5" customHeight="1" x14ac:dyDescent="0.15"/>
    <row r="18513" ht="13.5" customHeight="1" x14ac:dyDescent="0.15"/>
    <row r="18515" ht="13.5" customHeight="1" x14ac:dyDescent="0.15"/>
    <row r="18517" ht="13.5" customHeight="1" x14ac:dyDescent="0.15"/>
    <row r="18519" ht="13.5" customHeight="1" x14ac:dyDescent="0.15"/>
    <row r="18521" ht="13.5" customHeight="1" x14ac:dyDescent="0.15"/>
    <row r="18523" ht="13.5" customHeight="1" x14ac:dyDescent="0.15"/>
    <row r="18525" ht="13.5" customHeight="1" x14ac:dyDescent="0.15"/>
    <row r="18527" ht="13.5" customHeight="1" x14ac:dyDescent="0.15"/>
    <row r="18529" ht="13.5" customHeight="1" x14ac:dyDescent="0.15"/>
    <row r="18531" ht="13.5" customHeight="1" x14ac:dyDescent="0.15"/>
    <row r="18533" ht="13.5" customHeight="1" x14ac:dyDescent="0.15"/>
    <row r="18535" ht="13.5" customHeight="1" x14ac:dyDescent="0.15"/>
    <row r="18537" ht="13.5" customHeight="1" x14ac:dyDescent="0.15"/>
    <row r="18539" ht="13.5" customHeight="1" x14ac:dyDescent="0.15"/>
    <row r="18541" ht="13.5" customHeight="1" x14ac:dyDescent="0.15"/>
    <row r="18543" ht="13.5" customHeight="1" x14ac:dyDescent="0.15"/>
    <row r="18545" ht="13.5" customHeight="1" x14ac:dyDescent="0.15"/>
    <row r="18547" ht="13.5" customHeight="1" x14ac:dyDescent="0.15"/>
    <row r="18549" ht="13.5" customHeight="1" x14ac:dyDescent="0.15"/>
    <row r="18551" ht="13.5" customHeight="1" x14ac:dyDescent="0.15"/>
    <row r="18553" ht="13.5" customHeight="1" x14ac:dyDescent="0.15"/>
    <row r="18555" ht="13.5" customHeight="1" x14ac:dyDescent="0.15"/>
    <row r="18557" ht="13.5" customHeight="1" x14ac:dyDescent="0.15"/>
    <row r="18559" ht="13.5" customHeight="1" x14ac:dyDescent="0.15"/>
    <row r="18561" ht="13.5" customHeight="1" x14ac:dyDescent="0.15"/>
    <row r="18563" ht="13.5" customHeight="1" x14ac:dyDescent="0.15"/>
    <row r="18565" ht="13.5" customHeight="1" x14ac:dyDescent="0.15"/>
    <row r="18567" ht="13.5" customHeight="1" x14ac:dyDescent="0.15"/>
    <row r="18569" ht="13.5" customHeight="1" x14ac:dyDescent="0.15"/>
    <row r="18571" ht="13.5" customHeight="1" x14ac:dyDescent="0.15"/>
    <row r="18573" ht="13.5" customHeight="1" x14ac:dyDescent="0.15"/>
    <row r="18575" ht="13.5" customHeight="1" x14ac:dyDescent="0.15"/>
    <row r="18577" ht="13.5" customHeight="1" x14ac:dyDescent="0.15"/>
    <row r="18579" ht="13.5" customHeight="1" x14ac:dyDescent="0.15"/>
    <row r="18581" ht="13.5" customHeight="1" x14ac:dyDescent="0.15"/>
    <row r="18583" ht="13.5" customHeight="1" x14ac:dyDescent="0.15"/>
    <row r="18585" ht="13.5" customHeight="1" x14ac:dyDescent="0.15"/>
    <row r="18587" ht="13.5" customHeight="1" x14ac:dyDescent="0.15"/>
    <row r="18589" ht="13.5" customHeight="1" x14ac:dyDescent="0.15"/>
    <row r="18591" ht="13.5" customHeight="1" x14ac:dyDescent="0.15"/>
    <row r="18593" ht="13.5" customHeight="1" x14ac:dyDescent="0.15"/>
    <row r="18595" ht="13.5" customHeight="1" x14ac:dyDescent="0.15"/>
    <row r="18597" ht="13.5" customHeight="1" x14ac:dyDescent="0.15"/>
    <row r="18599" ht="13.5" customHeight="1" x14ac:dyDescent="0.15"/>
    <row r="18601" ht="13.5" customHeight="1" x14ac:dyDescent="0.15"/>
    <row r="18603" ht="13.5" customHeight="1" x14ac:dyDescent="0.15"/>
    <row r="18605" ht="13.5" customHeight="1" x14ac:dyDescent="0.15"/>
    <row r="18607" ht="13.5" customHeight="1" x14ac:dyDescent="0.15"/>
    <row r="18609" ht="13.5" customHeight="1" x14ac:dyDescent="0.15"/>
    <row r="18611" ht="13.5" customHeight="1" x14ac:dyDescent="0.15"/>
    <row r="18613" ht="13.5" customHeight="1" x14ac:dyDescent="0.15"/>
    <row r="18615" ht="13.5" customHeight="1" x14ac:dyDescent="0.15"/>
    <row r="18617" ht="13.5" customHeight="1" x14ac:dyDescent="0.15"/>
    <row r="18619" ht="13.5" customHeight="1" x14ac:dyDescent="0.15"/>
    <row r="18621" ht="13.5" customHeight="1" x14ac:dyDescent="0.15"/>
    <row r="18623" ht="13.5" customHeight="1" x14ac:dyDescent="0.15"/>
    <row r="18625" ht="13.5" customHeight="1" x14ac:dyDescent="0.15"/>
    <row r="18627" ht="13.5" customHeight="1" x14ac:dyDescent="0.15"/>
    <row r="18629" ht="13.5" customHeight="1" x14ac:dyDescent="0.15"/>
    <row r="18631" ht="13.5" customHeight="1" x14ac:dyDescent="0.15"/>
    <row r="18633" ht="13.5" customHeight="1" x14ac:dyDescent="0.15"/>
    <row r="18635" ht="13.5" customHeight="1" x14ac:dyDescent="0.15"/>
    <row r="18637" ht="13.5" customHeight="1" x14ac:dyDescent="0.15"/>
    <row r="18639" ht="13.5" customHeight="1" x14ac:dyDescent="0.15"/>
    <row r="18641" ht="13.5" customHeight="1" x14ac:dyDescent="0.15"/>
    <row r="18643" ht="13.5" customHeight="1" x14ac:dyDescent="0.15"/>
    <row r="18645" ht="13.5" customHeight="1" x14ac:dyDescent="0.15"/>
    <row r="18647" ht="13.5" customHeight="1" x14ac:dyDescent="0.15"/>
    <row r="18649" ht="13.5" customHeight="1" x14ac:dyDescent="0.15"/>
    <row r="18651" ht="13.5" customHeight="1" x14ac:dyDescent="0.15"/>
    <row r="18653" ht="13.5" customHeight="1" x14ac:dyDescent="0.15"/>
    <row r="18655" ht="13.5" customHeight="1" x14ac:dyDescent="0.15"/>
    <row r="18657" ht="13.5" customHeight="1" x14ac:dyDescent="0.15"/>
    <row r="18659" ht="13.5" customHeight="1" x14ac:dyDescent="0.15"/>
    <row r="18661" ht="13.5" customHeight="1" x14ac:dyDescent="0.15"/>
    <row r="18663" ht="13.5" customHeight="1" x14ac:dyDescent="0.15"/>
    <row r="18665" ht="13.5" customHeight="1" x14ac:dyDescent="0.15"/>
    <row r="18667" ht="13.5" customHeight="1" x14ac:dyDescent="0.15"/>
    <row r="18669" ht="13.5" customHeight="1" x14ac:dyDescent="0.15"/>
    <row r="18671" ht="13.5" customHeight="1" x14ac:dyDescent="0.15"/>
    <row r="18673" ht="13.5" customHeight="1" x14ac:dyDescent="0.15"/>
    <row r="18675" ht="13.5" customHeight="1" x14ac:dyDescent="0.15"/>
    <row r="18677" ht="13.5" customHeight="1" x14ac:dyDescent="0.15"/>
    <row r="18679" ht="13.5" customHeight="1" x14ac:dyDescent="0.15"/>
    <row r="18681" ht="13.5" customHeight="1" x14ac:dyDescent="0.15"/>
    <row r="18683" ht="13.5" customHeight="1" x14ac:dyDescent="0.15"/>
    <row r="18685" ht="13.5" customHeight="1" x14ac:dyDescent="0.15"/>
    <row r="18687" ht="13.5" customHeight="1" x14ac:dyDescent="0.15"/>
    <row r="18689" ht="13.5" customHeight="1" x14ac:dyDescent="0.15"/>
    <row r="18691" ht="13.5" customHeight="1" x14ac:dyDescent="0.15"/>
    <row r="18693" ht="13.5" customHeight="1" x14ac:dyDescent="0.15"/>
    <row r="18695" ht="13.5" customHeight="1" x14ac:dyDescent="0.15"/>
    <row r="18697" ht="13.5" customHeight="1" x14ac:dyDescent="0.15"/>
    <row r="18699" ht="13.5" customHeight="1" x14ac:dyDescent="0.15"/>
    <row r="18701" ht="13.5" customHeight="1" x14ac:dyDescent="0.15"/>
    <row r="18703" ht="13.5" customHeight="1" x14ac:dyDescent="0.15"/>
    <row r="18705" ht="13.5" customHeight="1" x14ac:dyDescent="0.15"/>
    <row r="18707" ht="13.5" customHeight="1" x14ac:dyDescent="0.15"/>
    <row r="18709" ht="13.5" customHeight="1" x14ac:dyDescent="0.15"/>
    <row r="18711" ht="13.5" customHeight="1" x14ac:dyDescent="0.15"/>
    <row r="18713" ht="13.5" customHeight="1" x14ac:dyDescent="0.15"/>
    <row r="18715" ht="13.5" customHeight="1" x14ac:dyDescent="0.15"/>
    <row r="18717" ht="13.5" customHeight="1" x14ac:dyDescent="0.15"/>
    <row r="18719" ht="13.5" customHeight="1" x14ac:dyDescent="0.15"/>
    <row r="18721" ht="13.5" customHeight="1" x14ac:dyDescent="0.15"/>
    <row r="18723" ht="13.5" customHeight="1" x14ac:dyDescent="0.15"/>
    <row r="18725" ht="13.5" customHeight="1" x14ac:dyDescent="0.15"/>
    <row r="18727" ht="13.5" customHeight="1" x14ac:dyDescent="0.15"/>
    <row r="18729" ht="13.5" customHeight="1" x14ac:dyDescent="0.15"/>
    <row r="18731" ht="13.5" customHeight="1" x14ac:dyDescent="0.15"/>
    <row r="18733" ht="13.5" customHeight="1" x14ac:dyDescent="0.15"/>
    <row r="18735" ht="13.5" customHeight="1" x14ac:dyDescent="0.15"/>
    <row r="18737" ht="13.5" customHeight="1" x14ac:dyDescent="0.15"/>
    <row r="18739" ht="13.5" customHeight="1" x14ac:dyDescent="0.15"/>
    <row r="18741" ht="13.5" customHeight="1" x14ac:dyDescent="0.15"/>
    <row r="18743" ht="13.5" customHeight="1" x14ac:dyDescent="0.15"/>
    <row r="18745" ht="13.5" customHeight="1" x14ac:dyDescent="0.15"/>
    <row r="18747" ht="13.5" customHeight="1" x14ac:dyDescent="0.15"/>
    <row r="18749" ht="13.5" customHeight="1" x14ac:dyDescent="0.15"/>
    <row r="18751" ht="13.5" customHeight="1" x14ac:dyDescent="0.15"/>
    <row r="18753" ht="13.5" customHeight="1" x14ac:dyDescent="0.15"/>
    <row r="18755" ht="13.5" customHeight="1" x14ac:dyDescent="0.15"/>
    <row r="18757" ht="13.5" customHeight="1" x14ac:dyDescent="0.15"/>
    <row r="18759" ht="13.5" customHeight="1" x14ac:dyDescent="0.15"/>
    <row r="18761" ht="13.5" customHeight="1" x14ac:dyDescent="0.15"/>
    <row r="18763" ht="13.5" customHeight="1" x14ac:dyDescent="0.15"/>
    <row r="18765" ht="13.5" customHeight="1" x14ac:dyDescent="0.15"/>
    <row r="18767" ht="13.5" customHeight="1" x14ac:dyDescent="0.15"/>
    <row r="18769" ht="13.5" customHeight="1" x14ac:dyDescent="0.15"/>
    <row r="18771" ht="13.5" customHeight="1" x14ac:dyDescent="0.15"/>
    <row r="18773" ht="13.5" customHeight="1" x14ac:dyDescent="0.15"/>
    <row r="18775" ht="13.5" customHeight="1" x14ac:dyDescent="0.15"/>
    <row r="18777" ht="13.5" customHeight="1" x14ac:dyDescent="0.15"/>
    <row r="18779" ht="13.5" customHeight="1" x14ac:dyDescent="0.15"/>
    <row r="18781" ht="13.5" customHeight="1" x14ac:dyDescent="0.15"/>
    <row r="18783" ht="13.5" customHeight="1" x14ac:dyDescent="0.15"/>
    <row r="18785" ht="13.5" customHeight="1" x14ac:dyDescent="0.15"/>
    <row r="18787" ht="13.5" customHeight="1" x14ac:dyDescent="0.15"/>
    <row r="18789" ht="13.5" customHeight="1" x14ac:dyDescent="0.15"/>
    <row r="18791" ht="13.5" customHeight="1" x14ac:dyDescent="0.15"/>
    <row r="18793" ht="13.5" customHeight="1" x14ac:dyDescent="0.15"/>
    <row r="18795" ht="13.5" customHeight="1" x14ac:dyDescent="0.15"/>
    <row r="18797" ht="13.5" customHeight="1" x14ac:dyDescent="0.15"/>
    <row r="18799" ht="13.5" customHeight="1" x14ac:dyDescent="0.15"/>
    <row r="18801" ht="13.5" customHeight="1" x14ac:dyDescent="0.15"/>
    <row r="18803" ht="13.5" customHeight="1" x14ac:dyDescent="0.15"/>
    <row r="18805" ht="13.5" customHeight="1" x14ac:dyDescent="0.15"/>
    <row r="18807" ht="13.5" customHeight="1" x14ac:dyDescent="0.15"/>
    <row r="18809" ht="13.5" customHeight="1" x14ac:dyDescent="0.15"/>
    <row r="18811" ht="13.5" customHeight="1" x14ac:dyDescent="0.15"/>
    <row r="18813" ht="13.5" customHeight="1" x14ac:dyDescent="0.15"/>
    <row r="18815" ht="13.5" customHeight="1" x14ac:dyDescent="0.15"/>
    <row r="18817" ht="13.5" customHeight="1" x14ac:dyDescent="0.15"/>
    <row r="18819" ht="13.5" customHeight="1" x14ac:dyDescent="0.15"/>
    <row r="18821" ht="13.5" customHeight="1" x14ac:dyDescent="0.15"/>
    <row r="18823" ht="13.5" customHeight="1" x14ac:dyDescent="0.15"/>
    <row r="18825" ht="13.5" customHeight="1" x14ac:dyDescent="0.15"/>
    <row r="18827" ht="13.5" customHeight="1" x14ac:dyDescent="0.15"/>
    <row r="18829" ht="13.5" customHeight="1" x14ac:dyDescent="0.15"/>
    <row r="18831" ht="13.5" customHeight="1" x14ac:dyDescent="0.15"/>
    <row r="18833" ht="13.5" customHeight="1" x14ac:dyDescent="0.15"/>
    <row r="18835" ht="13.5" customHeight="1" x14ac:dyDescent="0.15"/>
    <row r="18837" ht="13.5" customHeight="1" x14ac:dyDescent="0.15"/>
    <row r="18839" ht="13.5" customHeight="1" x14ac:dyDescent="0.15"/>
    <row r="18841" ht="13.5" customHeight="1" x14ac:dyDescent="0.15"/>
    <row r="18843" ht="13.5" customHeight="1" x14ac:dyDescent="0.15"/>
    <row r="18845" ht="13.5" customHeight="1" x14ac:dyDescent="0.15"/>
    <row r="18847" ht="13.5" customHeight="1" x14ac:dyDescent="0.15"/>
    <row r="18849" ht="13.5" customHeight="1" x14ac:dyDescent="0.15"/>
    <row r="18851" ht="13.5" customHeight="1" x14ac:dyDescent="0.15"/>
    <row r="18853" ht="13.5" customHeight="1" x14ac:dyDescent="0.15"/>
    <row r="18855" ht="13.5" customHeight="1" x14ac:dyDescent="0.15"/>
    <row r="18857" ht="13.5" customHeight="1" x14ac:dyDescent="0.15"/>
    <row r="18859" ht="13.5" customHeight="1" x14ac:dyDescent="0.15"/>
    <row r="18861" ht="13.5" customHeight="1" x14ac:dyDescent="0.15"/>
    <row r="18863" ht="13.5" customHeight="1" x14ac:dyDescent="0.15"/>
    <row r="18865" ht="13.5" customHeight="1" x14ac:dyDescent="0.15"/>
    <row r="18867" ht="13.5" customHeight="1" x14ac:dyDescent="0.15"/>
    <row r="18869" ht="13.5" customHeight="1" x14ac:dyDescent="0.15"/>
    <row r="18871" ht="13.5" customHeight="1" x14ac:dyDescent="0.15"/>
    <row r="18873" ht="13.5" customHeight="1" x14ac:dyDescent="0.15"/>
    <row r="18875" ht="13.5" customHeight="1" x14ac:dyDescent="0.15"/>
    <row r="18877" ht="13.5" customHeight="1" x14ac:dyDescent="0.15"/>
    <row r="18879" ht="13.5" customHeight="1" x14ac:dyDescent="0.15"/>
    <row r="18881" ht="13.5" customHeight="1" x14ac:dyDescent="0.15"/>
    <row r="18883" ht="13.5" customHeight="1" x14ac:dyDescent="0.15"/>
    <row r="18885" ht="13.5" customHeight="1" x14ac:dyDescent="0.15"/>
    <row r="18887" ht="13.5" customHeight="1" x14ac:dyDescent="0.15"/>
    <row r="18889" ht="13.5" customHeight="1" x14ac:dyDescent="0.15"/>
    <row r="18891" ht="13.5" customHeight="1" x14ac:dyDescent="0.15"/>
    <row r="18893" ht="13.5" customHeight="1" x14ac:dyDescent="0.15"/>
    <row r="18895" ht="13.5" customHeight="1" x14ac:dyDescent="0.15"/>
    <row r="18897" ht="13.5" customHeight="1" x14ac:dyDescent="0.15"/>
    <row r="18899" ht="13.5" customHeight="1" x14ac:dyDescent="0.15"/>
    <row r="18901" ht="13.5" customHeight="1" x14ac:dyDescent="0.15"/>
    <row r="18903" ht="13.5" customHeight="1" x14ac:dyDescent="0.15"/>
    <row r="18905" ht="13.5" customHeight="1" x14ac:dyDescent="0.15"/>
    <row r="18907" ht="13.5" customHeight="1" x14ac:dyDescent="0.15"/>
    <row r="18909" ht="13.5" customHeight="1" x14ac:dyDescent="0.15"/>
    <row r="18911" ht="13.5" customHeight="1" x14ac:dyDescent="0.15"/>
    <row r="18913" ht="13.5" customHeight="1" x14ac:dyDescent="0.15"/>
    <row r="18915" ht="13.5" customHeight="1" x14ac:dyDescent="0.15"/>
    <row r="18917" ht="13.5" customHeight="1" x14ac:dyDescent="0.15"/>
    <row r="18919" ht="13.5" customHeight="1" x14ac:dyDescent="0.15"/>
    <row r="18921" ht="13.5" customHeight="1" x14ac:dyDescent="0.15"/>
    <row r="18923" ht="13.5" customHeight="1" x14ac:dyDescent="0.15"/>
    <row r="18925" ht="13.5" customHeight="1" x14ac:dyDescent="0.15"/>
    <row r="18927" ht="13.5" customHeight="1" x14ac:dyDescent="0.15"/>
    <row r="18929" ht="13.5" customHeight="1" x14ac:dyDescent="0.15"/>
    <row r="18931" ht="13.5" customHeight="1" x14ac:dyDescent="0.15"/>
    <row r="18933" ht="13.5" customHeight="1" x14ac:dyDescent="0.15"/>
    <row r="18935" ht="13.5" customHeight="1" x14ac:dyDescent="0.15"/>
    <row r="18937" ht="13.5" customHeight="1" x14ac:dyDescent="0.15"/>
    <row r="18939" ht="13.5" customHeight="1" x14ac:dyDescent="0.15"/>
    <row r="18941" ht="13.5" customHeight="1" x14ac:dyDescent="0.15"/>
    <row r="18943" ht="13.5" customHeight="1" x14ac:dyDescent="0.15"/>
    <row r="18945" ht="13.5" customHeight="1" x14ac:dyDescent="0.15"/>
    <row r="18947" ht="13.5" customHeight="1" x14ac:dyDescent="0.15"/>
    <row r="18949" ht="13.5" customHeight="1" x14ac:dyDescent="0.15"/>
    <row r="18951" ht="13.5" customHeight="1" x14ac:dyDescent="0.15"/>
    <row r="18953" ht="13.5" customHeight="1" x14ac:dyDescent="0.15"/>
    <row r="18955" ht="13.5" customHeight="1" x14ac:dyDescent="0.15"/>
    <row r="18957" ht="13.5" customHeight="1" x14ac:dyDescent="0.15"/>
    <row r="18959" ht="13.5" customHeight="1" x14ac:dyDescent="0.15"/>
    <row r="18961" ht="13.5" customHeight="1" x14ac:dyDescent="0.15"/>
    <row r="18963" ht="13.5" customHeight="1" x14ac:dyDescent="0.15"/>
    <row r="18965" ht="13.5" customHeight="1" x14ac:dyDescent="0.15"/>
    <row r="18967" ht="13.5" customHeight="1" x14ac:dyDescent="0.15"/>
    <row r="18969" ht="13.5" customHeight="1" x14ac:dyDescent="0.15"/>
    <row r="18971" ht="13.5" customHeight="1" x14ac:dyDescent="0.15"/>
    <row r="18973" ht="13.5" customHeight="1" x14ac:dyDescent="0.15"/>
    <row r="18975" ht="13.5" customHeight="1" x14ac:dyDescent="0.15"/>
    <row r="18977" ht="13.5" customHeight="1" x14ac:dyDescent="0.15"/>
    <row r="18979" ht="13.5" customHeight="1" x14ac:dyDescent="0.15"/>
    <row r="18981" ht="13.5" customHeight="1" x14ac:dyDescent="0.15"/>
    <row r="18983" ht="13.5" customHeight="1" x14ac:dyDescent="0.15"/>
    <row r="18985" ht="13.5" customHeight="1" x14ac:dyDescent="0.15"/>
    <row r="18987" ht="13.5" customHeight="1" x14ac:dyDescent="0.15"/>
    <row r="18989" ht="13.5" customHeight="1" x14ac:dyDescent="0.15"/>
    <row r="18991" ht="13.5" customHeight="1" x14ac:dyDescent="0.15"/>
    <row r="18993" ht="13.5" customHeight="1" x14ac:dyDescent="0.15"/>
    <row r="18995" ht="13.5" customHeight="1" x14ac:dyDescent="0.15"/>
    <row r="18997" ht="13.5" customHeight="1" x14ac:dyDescent="0.15"/>
    <row r="18999" ht="13.5" customHeight="1" x14ac:dyDescent="0.15"/>
    <row r="19001" ht="13.5" customHeight="1" x14ac:dyDescent="0.15"/>
    <row r="19003" ht="13.5" customHeight="1" x14ac:dyDescent="0.15"/>
    <row r="19005" ht="13.5" customHeight="1" x14ac:dyDescent="0.15"/>
    <row r="19007" ht="13.5" customHeight="1" x14ac:dyDescent="0.15"/>
    <row r="19009" ht="13.5" customHeight="1" x14ac:dyDescent="0.15"/>
    <row r="19011" ht="13.5" customHeight="1" x14ac:dyDescent="0.15"/>
    <row r="19013" ht="13.5" customHeight="1" x14ac:dyDescent="0.15"/>
    <row r="19015" ht="13.5" customHeight="1" x14ac:dyDescent="0.15"/>
    <row r="19017" ht="13.5" customHeight="1" x14ac:dyDescent="0.15"/>
    <row r="19019" ht="13.5" customHeight="1" x14ac:dyDescent="0.15"/>
    <row r="19021" ht="13.5" customHeight="1" x14ac:dyDescent="0.15"/>
    <row r="19023" ht="13.5" customHeight="1" x14ac:dyDescent="0.15"/>
    <row r="19025" ht="13.5" customHeight="1" x14ac:dyDescent="0.15"/>
    <row r="19027" ht="13.5" customHeight="1" x14ac:dyDescent="0.15"/>
    <row r="19029" ht="13.5" customHeight="1" x14ac:dyDescent="0.15"/>
    <row r="19031" ht="13.5" customHeight="1" x14ac:dyDescent="0.15"/>
    <row r="19033" ht="13.5" customHeight="1" x14ac:dyDescent="0.15"/>
    <row r="19035" ht="13.5" customHeight="1" x14ac:dyDescent="0.15"/>
    <row r="19037" ht="13.5" customHeight="1" x14ac:dyDescent="0.15"/>
    <row r="19039" ht="13.5" customHeight="1" x14ac:dyDescent="0.15"/>
    <row r="19041" ht="13.5" customHeight="1" x14ac:dyDescent="0.15"/>
    <row r="19043" ht="13.5" customHeight="1" x14ac:dyDescent="0.15"/>
    <row r="19045" ht="13.5" customHeight="1" x14ac:dyDescent="0.15"/>
    <row r="19047" ht="13.5" customHeight="1" x14ac:dyDescent="0.15"/>
    <row r="19049" ht="13.5" customHeight="1" x14ac:dyDescent="0.15"/>
    <row r="19051" ht="13.5" customHeight="1" x14ac:dyDescent="0.15"/>
    <row r="19053" ht="13.5" customHeight="1" x14ac:dyDescent="0.15"/>
    <row r="19055" ht="13.5" customHeight="1" x14ac:dyDescent="0.15"/>
    <row r="19057" ht="13.5" customHeight="1" x14ac:dyDescent="0.15"/>
    <row r="19059" ht="13.5" customHeight="1" x14ac:dyDescent="0.15"/>
    <row r="19061" ht="13.5" customHeight="1" x14ac:dyDescent="0.15"/>
    <row r="19063" ht="13.5" customHeight="1" x14ac:dyDescent="0.15"/>
    <row r="19065" ht="13.5" customHeight="1" x14ac:dyDescent="0.15"/>
    <row r="19067" ht="13.5" customHeight="1" x14ac:dyDescent="0.15"/>
    <row r="19069" ht="13.5" customHeight="1" x14ac:dyDescent="0.15"/>
    <row r="19071" ht="13.5" customHeight="1" x14ac:dyDescent="0.15"/>
    <row r="19073" ht="13.5" customHeight="1" x14ac:dyDescent="0.15"/>
    <row r="19075" ht="13.5" customHeight="1" x14ac:dyDescent="0.15"/>
    <row r="19077" ht="13.5" customHeight="1" x14ac:dyDescent="0.15"/>
    <row r="19079" ht="13.5" customHeight="1" x14ac:dyDescent="0.15"/>
    <row r="19081" ht="13.5" customHeight="1" x14ac:dyDescent="0.15"/>
    <row r="19083" ht="13.5" customHeight="1" x14ac:dyDescent="0.15"/>
    <row r="19085" ht="13.5" customHeight="1" x14ac:dyDescent="0.15"/>
    <row r="19087" ht="13.5" customHeight="1" x14ac:dyDescent="0.15"/>
    <row r="19089" ht="13.5" customHeight="1" x14ac:dyDescent="0.15"/>
    <row r="19091" ht="13.5" customHeight="1" x14ac:dyDescent="0.15"/>
    <row r="19093" ht="13.5" customHeight="1" x14ac:dyDescent="0.15"/>
    <row r="19095" ht="13.5" customHeight="1" x14ac:dyDescent="0.15"/>
    <row r="19097" ht="13.5" customHeight="1" x14ac:dyDescent="0.15"/>
    <row r="19099" ht="13.5" customHeight="1" x14ac:dyDescent="0.15"/>
    <row r="19101" ht="13.5" customHeight="1" x14ac:dyDescent="0.15"/>
    <row r="19103" ht="13.5" customHeight="1" x14ac:dyDescent="0.15"/>
    <row r="19105" ht="13.5" customHeight="1" x14ac:dyDescent="0.15"/>
    <row r="19107" ht="13.5" customHeight="1" x14ac:dyDescent="0.15"/>
    <row r="19109" ht="13.5" customHeight="1" x14ac:dyDescent="0.15"/>
    <row r="19111" ht="13.5" customHeight="1" x14ac:dyDescent="0.15"/>
    <row r="19113" ht="13.5" customHeight="1" x14ac:dyDescent="0.15"/>
    <row r="19115" ht="13.5" customHeight="1" x14ac:dyDescent="0.15"/>
    <row r="19117" ht="13.5" customHeight="1" x14ac:dyDescent="0.15"/>
    <row r="19119" ht="13.5" customHeight="1" x14ac:dyDescent="0.15"/>
    <row r="19121" ht="13.5" customHeight="1" x14ac:dyDescent="0.15"/>
    <row r="19123" ht="13.5" customHeight="1" x14ac:dyDescent="0.15"/>
    <row r="19125" ht="13.5" customHeight="1" x14ac:dyDescent="0.15"/>
    <row r="19127" ht="13.5" customHeight="1" x14ac:dyDescent="0.15"/>
    <row r="19129" ht="13.5" customHeight="1" x14ac:dyDescent="0.15"/>
    <row r="19131" ht="13.5" customHeight="1" x14ac:dyDescent="0.15"/>
    <row r="19133" ht="13.5" customHeight="1" x14ac:dyDescent="0.15"/>
    <row r="19135" ht="13.5" customHeight="1" x14ac:dyDescent="0.15"/>
    <row r="19137" ht="13.5" customHeight="1" x14ac:dyDescent="0.15"/>
    <row r="19139" ht="13.5" customHeight="1" x14ac:dyDescent="0.15"/>
    <row r="19141" ht="13.5" customHeight="1" x14ac:dyDescent="0.15"/>
    <row r="19143" ht="13.5" customHeight="1" x14ac:dyDescent="0.15"/>
    <row r="19145" ht="13.5" customHeight="1" x14ac:dyDescent="0.15"/>
    <row r="19147" ht="13.5" customHeight="1" x14ac:dyDescent="0.15"/>
    <row r="19149" ht="13.5" customHeight="1" x14ac:dyDescent="0.15"/>
    <row r="19151" ht="13.5" customHeight="1" x14ac:dyDescent="0.15"/>
    <row r="19153" ht="13.5" customHeight="1" x14ac:dyDescent="0.15"/>
    <row r="19155" ht="13.5" customHeight="1" x14ac:dyDescent="0.15"/>
    <row r="19157" ht="13.5" customHeight="1" x14ac:dyDescent="0.15"/>
    <row r="19159" ht="13.5" customHeight="1" x14ac:dyDescent="0.15"/>
    <row r="19161" ht="13.5" customHeight="1" x14ac:dyDescent="0.15"/>
    <row r="19163" ht="13.5" customHeight="1" x14ac:dyDescent="0.15"/>
    <row r="19165" ht="13.5" customHeight="1" x14ac:dyDescent="0.15"/>
    <row r="19167" ht="13.5" customHeight="1" x14ac:dyDescent="0.15"/>
    <row r="19169" ht="13.5" customHeight="1" x14ac:dyDescent="0.15"/>
    <row r="19171" ht="13.5" customHeight="1" x14ac:dyDescent="0.15"/>
    <row r="19173" ht="13.5" customHeight="1" x14ac:dyDescent="0.15"/>
    <row r="19175" ht="13.5" customHeight="1" x14ac:dyDescent="0.15"/>
    <row r="19177" ht="13.5" customHeight="1" x14ac:dyDescent="0.15"/>
    <row r="19179" ht="13.5" customHeight="1" x14ac:dyDescent="0.15"/>
    <row r="19181" ht="13.5" customHeight="1" x14ac:dyDescent="0.15"/>
    <row r="19183" ht="13.5" customHeight="1" x14ac:dyDescent="0.15"/>
    <row r="19185" ht="13.5" customHeight="1" x14ac:dyDescent="0.15"/>
    <row r="19187" ht="13.5" customHeight="1" x14ac:dyDescent="0.15"/>
    <row r="19189" ht="13.5" customHeight="1" x14ac:dyDescent="0.15"/>
    <row r="19191" ht="13.5" customHeight="1" x14ac:dyDescent="0.15"/>
    <row r="19193" ht="13.5" customHeight="1" x14ac:dyDescent="0.15"/>
    <row r="19195" ht="13.5" customHeight="1" x14ac:dyDescent="0.15"/>
    <row r="19197" ht="13.5" customHeight="1" x14ac:dyDescent="0.15"/>
    <row r="19199" ht="13.5" customHeight="1" x14ac:dyDescent="0.15"/>
    <row r="19201" ht="13.5" customHeight="1" x14ac:dyDescent="0.15"/>
    <row r="19203" ht="13.5" customHeight="1" x14ac:dyDescent="0.15"/>
    <row r="19205" ht="13.5" customHeight="1" x14ac:dyDescent="0.15"/>
    <row r="19207" ht="13.5" customHeight="1" x14ac:dyDescent="0.15"/>
    <row r="19209" ht="13.5" customHeight="1" x14ac:dyDescent="0.15"/>
    <row r="19211" ht="13.5" customHeight="1" x14ac:dyDescent="0.15"/>
    <row r="19213" ht="13.5" customHeight="1" x14ac:dyDescent="0.15"/>
    <row r="19215" ht="13.5" customHeight="1" x14ac:dyDescent="0.15"/>
    <row r="19217" ht="13.5" customHeight="1" x14ac:dyDescent="0.15"/>
    <row r="19219" ht="13.5" customHeight="1" x14ac:dyDescent="0.15"/>
    <row r="19221" ht="13.5" customHeight="1" x14ac:dyDescent="0.15"/>
    <row r="19223" ht="13.5" customHeight="1" x14ac:dyDescent="0.15"/>
    <row r="19225" ht="13.5" customHeight="1" x14ac:dyDescent="0.15"/>
    <row r="19227" ht="13.5" customHeight="1" x14ac:dyDescent="0.15"/>
    <row r="19229" ht="13.5" customHeight="1" x14ac:dyDescent="0.15"/>
    <row r="19231" ht="13.5" customHeight="1" x14ac:dyDescent="0.15"/>
    <row r="19233" ht="13.5" customHeight="1" x14ac:dyDescent="0.15"/>
    <row r="19235" ht="13.5" customHeight="1" x14ac:dyDescent="0.15"/>
    <row r="19237" ht="13.5" customHeight="1" x14ac:dyDescent="0.15"/>
    <row r="19239" ht="13.5" customHeight="1" x14ac:dyDescent="0.15"/>
    <row r="19241" ht="13.5" customHeight="1" x14ac:dyDescent="0.15"/>
    <row r="19243" ht="13.5" customHeight="1" x14ac:dyDescent="0.15"/>
    <row r="19245" ht="13.5" customHeight="1" x14ac:dyDescent="0.15"/>
    <row r="19247" ht="13.5" customHeight="1" x14ac:dyDescent="0.15"/>
    <row r="19249" ht="13.5" customHeight="1" x14ac:dyDescent="0.15"/>
    <row r="19251" ht="13.5" customHeight="1" x14ac:dyDescent="0.15"/>
    <row r="19253" ht="13.5" customHeight="1" x14ac:dyDescent="0.15"/>
    <row r="19255" ht="13.5" customHeight="1" x14ac:dyDescent="0.15"/>
    <row r="19257" ht="13.5" customHeight="1" x14ac:dyDescent="0.15"/>
    <row r="19259" ht="13.5" customHeight="1" x14ac:dyDescent="0.15"/>
    <row r="19261" ht="13.5" customHeight="1" x14ac:dyDescent="0.15"/>
    <row r="19263" ht="13.5" customHeight="1" x14ac:dyDescent="0.15"/>
    <row r="19265" ht="13.5" customHeight="1" x14ac:dyDescent="0.15"/>
    <row r="19267" ht="13.5" customHeight="1" x14ac:dyDescent="0.15"/>
    <row r="19269" ht="13.5" customHeight="1" x14ac:dyDescent="0.15"/>
    <row r="19271" ht="13.5" customHeight="1" x14ac:dyDescent="0.15"/>
    <row r="19273" ht="13.5" customHeight="1" x14ac:dyDescent="0.15"/>
    <row r="19275" ht="13.5" customHeight="1" x14ac:dyDescent="0.15"/>
    <row r="19277" ht="13.5" customHeight="1" x14ac:dyDescent="0.15"/>
    <row r="19279" ht="13.5" customHeight="1" x14ac:dyDescent="0.15"/>
    <row r="19281" ht="13.5" customHeight="1" x14ac:dyDescent="0.15"/>
    <row r="19283" ht="13.5" customHeight="1" x14ac:dyDescent="0.15"/>
    <row r="19285" ht="13.5" customHeight="1" x14ac:dyDescent="0.15"/>
    <row r="19287" ht="13.5" customHeight="1" x14ac:dyDescent="0.15"/>
    <row r="19289" ht="13.5" customHeight="1" x14ac:dyDescent="0.15"/>
    <row r="19291" ht="13.5" customHeight="1" x14ac:dyDescent="0.15"/>
    <row r="19293" ht="13.5" customHeight="1" x14ac:dyDescent="0.15"/>
    <row r="19295" ht="13.5" customHeight="1" x14ac:dyDescent="0.15"/>
    <row r="19297" ht="13.5" customHeight="1" x14ac:dyDescent="0.15"/>
    <row r="19299" ht="13.5" customHeight="1" x14ac:dyDescent="0.15"/>
    <row r="19301" ht="13.5" customHeight="1" x14ac:dyDescent="0.15"/>
    <row r="19303" ht="13.5" customHeight="1" x14ac:dyDescent="0.15"/>
    <row r="19305" ht="13.5" customHeight="1" x14ac:dyDescent="0.15"/>
    <row r="19307" ht="13.5" customHeight="1" x14ac:dyDescent="0.15"/>
    <row r="19309" ht="13.5" customHeight="1" x14ac:dyDescent="0.15"/>
    <row r="19311" ht="13.5" customHeight="1" x14ac:dyDescent="0.15"/>
    <row r="19313" ht="13.5" customHeight="1" x14ac:dyDescent="0.15"/>
    <row r="19315" ht="13.5" customHeight="1" x14ac:dyDescent="0.15"/>
    <row r="19317" ht="13.5" customHeight="1" x14ac:dyDescent="0.15"/>
    <row r="19319" ht="13.5" customHeight="1" x14ac:dyDescent="0.15"/>
    <row r="19321" ht="13.5" customHeight="1" x14ac:dyDescent="0.15"/>
    <row r="19323" ht="13.5" customHeight="1" x14ac:dyDescent="0.15"/>
    <row r="19325" ht="13.5" customHeight="1" x14ac:dyDescent="0.15"/>
    <row r="19327" ht="13.5" customHeight="1" x14ac:dyDescent="0.15"/>
    <row r="19329" ht="13.5" customHeight="1" x14ac:dyDescent="0.15"/>
    <row r="19331" ht="13.5" customHeight="1" x14ac:dyDescent="0.15"/>
    <row r="19333" ht="13.5" customHeight="1" x14ac:dyDescent="0.15"/>
    <row r="19335" ht="13.5" customHeight="1" x14ac:dyDescent="0.15"/>
    <row r="19337" ht="13.5" customHeight="1" x14ac:dyDescent="0.15"/>
    <row r="19339" ht="13.5" customHeight="1" x14ac:dyDescent="0.15"/>
    <row r="19341" ht="13.5" customHeight="1" x14ac:dyDescent="0.15"/>
    <row r="19343" ht="13.5" customHeight="1" x14ac:dyDescent="0.15"/>
    <row r="19345" ht="13.5" customHeight="1" x14ac:dyDescent="0.15"/>
    <row r="19347" ht="13.5" customHeight="1" x14ac:dyDescent="0.15"/>
    <row r="19349" ht="13.5" customHeight="1" x14ac:dyDescent="0.15"/>
    <row r="19351" ht="13.5" customHeight="1" x14ac:dyDescent="0.15"/>
    <row r="19353" ht="13.5" customHeight="1" x14ac:dyDescent="0.15"/>
    <row r="19355" ht="13.5" customHeight="1" x14ac:dyDescent="0.15"/>
    <row r="19357" ht="13.5" customHeight="1" x14ac:dyDescent="0.15"/>
    <row r="19359" ht="13.5" customHeight="1" x14ac:dyDescent="0.15"/>
    <row r="19361" ht="13.5" customHeight="1" x14ac:dyDescent="0.15"/>
    <row r="19363" ht="13.5" customHeight="1" x14ac:dyDescent="0.15"/>
    <row r="19365" ht="13.5" customHeight="1" x14ac:dyDescent="0.15"/>
    <row r="19367" ht="13.5" customHeight="1" x14ac:dyDescent="0.15"/>
    <row r="19369" ht="13.5" customHeight="1" x14ac:dyDescent="0.15"/>
    <row r="19371" ht="13.5" customHeight="1" x14ac:dyDescent="0.15"/>
    <row r="19373" ht="13.5" customHeight="1" x14ac:dyDescent="0.15"/>
    <row r="19375" ht="13.5" customHeight="1" x14ac:dyDescent="0.15"/>
    <row r="19377" ht="13.5" customHeight="1" x14ac:dyDescent="0.15"/>
    <row r="19379" ht="13.5" customHeight="1" x14ac:dyDescent="0.15"/>
    <row r="19381" ht="13.5" customHeight="1" x14ac:dyDescent="0.15"/>
    <row r="19383" ht="13.5" customHeight="1" x14ac:dyDescent="0.15"/>
    <row r="19385" ht="13.5" customHeight="1" x14ac:dyDescent="0.15"/>
    <row r="19387" ht="13.5" customHeight="1" x14ac:dyDescent="0.15"/>
    <row r="19389" ht="13.5" customHeight="1" x14ac:dyDescent="0.15"/>
    <row r="19391" ht="13.5" customHeight="1" x14ac:dyDescent="0.15"/>
    <row r="19393" ht="13.5" customHeight="1" x14ac:dyDescent="0.15"/>
    <row r="19395" ht="13.5" customHeight="1" x14ac:dyDescent="0.15"/>
    <row r="19397" ht="13.5" customHeight="1" x14ac:dyDescent="0.15"/>
    <row r="19399" ht="13.5" customHeight="1" x14ac:dyDescent="0.15"/>
    <row r="19401" ht="13.5" customHeight="1" x14ac:dyDescent="0.15"/>
    <row r="19403" ht="13.5" customHeight="1" x14ac:dyDescent="0.15"/>
    <row r="19405" ht="13.5" customHeight="1" x14ac:dyDescent="0.15"/>
    <row r="19407" ht="13.5" customHeight="1" x14ac:dyDescent="0.15"/>
    <row r="19409" ht="13.5" customHeight="1" x14ac:dyDescent="0.15"/>
    <row r="19411" ht="13.5" customHeight="1" x14ac:dyDescent="0.15"/>
    <row r="19413" ht="13.5" customHeight="1" x14ac:dyDescent="0.15"/>
    <row r="19415" ht="13.5" customHeight="1" x14ac:dyDescent="0.15"/>
    <row r="19417" ht="13.5" customHeight="1" x14ac:dyDescent="0.15"/>
    <row r="19419" ht="13.5" customHeight="1" x14ac:dyDescent="0.15"/>
    <row r="19421" ht="13.5" customHeight="1" x14ac:dyDescent="0.15"/>
    <row r="19423" ht="13.5" customHeight="1" x14ac:dyDescent="0.15"/>
    <row r="19425" ht="13.5" customHeight="1" x14ac:dyDescent="0.15"/>
    <row r="19427" ht="13.5" customHeight="1" x14ac:dyDescent="0.15"/>
    <row r="19429" ht="13.5" customHeight="1" x14ac:dyDescent="0.15"/>
    <row r="19431" ht="13.5" customHeight="1" x14ac:dyDescent="0.15"/>
    <row r="19433" ht="13.5" customHeight="1" x14ac:dyDescent="0.15"/>
    <row r="19435" ht="13.5" customHeight="1" x14ac:dyDescent="0.15"/>
    <row r="19437" ht="13.5" customHeight="1" x14ac:dyDescent="0.15"/>
    <row r="19439" ht="13.5" customHeight="1" x14ac:dyDescent="0.15"/>
    <row r="19441" ht="13.5" customHeight="1" x14ac:dyDescent="0.15"/>
    <row r="19443" ht="13.5" customHeight="1" x14ac:dyDescent="0.15"/>
    <row r="19445" ht="13.5" customHeight="1" x14ac:dyDescent="0.15"/>
    <row r="19447" ht="13.5" customHeight="1" x14ac:dyDescent="0.15"/>
    <row r="19449" ht="13.5" customHeight="1" x14ac:dyDescent="0.15"/>
    <row r="19451" ht="13.5" customHeight="1" x14ac:dyDescent="0.15"/>
    <row r="19453" ht="13.5" customHeight="1" x14ac:dyDescent="0.15"/>
    <row r="19455" ht="13.5" customHeight="1" x14ac:dyDescent="0.15"/>
    <row r="19457" ht="13.5" customHeight="1" x14ac:dyDescent="0.15"/>
    <row r="19459" ht="13.5" customHeight="1" x14ac:dyDescent="0.15"/>
    <row r="19461" ht="13.5" customHeight="1" x14ac:dyDescent="0.15"/>
    <row r="19463" ht="13.5" customHeight="1" x14ac:dyDescent="0.15"/>
    <row r="19465" ht="13.5" customHeight="1" x14ac:dyDescent="0.15"/>
    <row r="19467" ht="13.5" customHeight="1" x14ac:dyDescent="0.15"/>
    <row r="19469" ht="13.5" customHeight="1" x14ac:dyDescent="0.15"/>
    <row r="19471" ht="13.5" customHeight="1" x14ac:dyDescent="0.15"/>
    <row r="19473" ht="13.5" customHeight="1" x14ac:dyDescent="0.15"/>
    <row r="19475" ht="13.5" customHeight="1" x14ac:dyDescent="0.15"/>
    <row r="19477" ht="13.5" customHeight="1" x14ac:dyDescent="0.15"/>
    <row r="19479" ht="13.5" customHeight="1" x14ac:dyDescent="0.15"/>
    <row r="19481" ht="13.5" customHeight="1" x14ac:dyDescent="0.15"/>
    <row r="19483" ht="13.5" customHeight="1" x14ac:dyDescent="0.15"/>
    <row r="19485" ht="13.5" customHeight="1" x14ac:dyDescent="0.15"/>
    <row r="19487" ht="13.5" customHeight="1" x14ac:dyDescent="0.15"/>
    <row r="19489" ht="13.5" customHeight="1" x14ac:dyDescent="0.15"/>
    <row r="19491" ht="13.5" customHeight="1" x14ac:dyDescent="0.15"/>
    <row r="19493" ht="13.5" customHeight="1" x14ac:dyDescent="0.15"/>
    <row r="19495" ht="13.5" customHeight="1" x14ac:dyDescent="0.15"/>
    <row r="19497" ht="13.5" customHeight="1" x14ac:dyDescent="0.15"/>
    <row r="19499" ht="13.5" customHeight="1" x14ac:dyDescent="0.15"/>
    <row r="19501" ht="13.5" customHeight="1" x14ac:dyDescent="0.15"/>
    <row r="19503" ht="13.5" customHeight="1" x14ac:dyDescent="0.15"/>
    <row r="19505" ht="13.5" customHeight="1" x14ac:dyDescent="0.15"/>
    <row r="19507" ht="13.5" customHeight="1" x14ac:dyDescent="0.15"/>
    <row r="19509" ht="13.5" customHeight="1" x14ac:dyDescent="0.15"/>
    <row r="19511" ht="13.5" customHeight="1" x14ac:dyDescent="0.15"/>
    <row r="19513" ht="13.5" customHeight="1" x14ac:dyDescent="0.15"/>
    <row r="19515" ht="13.5" customHeight="1" x14ac:dyDescent="0.15"/>
    <row r="19517" ht="13.5" customHeight="1" x14ac:dyDescent="0.15"/>
    <row r="19519" ht="13.5" customHeight="1" x14ac:dyDescent="0.15"/>
    <row r="19521" ht="13.5" customHeight="1" x14ac:dyDescent="0.15"/>
    <row r="19523" ht="13.5" customHeight="1" x14ac:dyDescent="0.15"/>
    <row r="19525" ht="13.5" customHeight="1" x14ac:dyDescent="0.15"/>
    <row r="19527" ht="13.5" customHeight="1" x14ac:dyDescent="0.15"/>
    <row r="19529" ht="13.5" customHeight="1" x14ac:dyDescent="0.15"/>
    <row r="19531" ht="13.5" customHeight="1" x14ac:dyDescent="0.15"/>
    <row r="19533" ht="13.5" customHeight="1" x14ac:dyDescent="0.15"/>
    <row r="19535" ht="13.5" customHeight="1" x14ac:dyDescent="0.15"/>
    <row r="19537" ht="13.5" customHeight="1" x14ac:dyDescent="0.15"/>
    <row r="19539" ht="13.5" customHeight="1" x14ac:dyDescent="0.15"/>
    <row r="19541" ht="13.5" customHeight="1" x14ac:dyDescent="0.15"/>
    <row r="19543" ht="13.5" customHeight="1" x14ac:dyDescent="0.15"/>
    <row r="19545" ht="13.5" customHeight="1" x14ac:dyDescent="0.15"/>
    <row r="19547" ht="13.5" customHeight="1" x14ac:dyDescent="0.15"/>
    <row r="19549" ht="13.5" customHeight="1" x14ac:dyDescent="0.15"/>
    <row r="19551" ht="13.5" customHeight="1" x14ac:dyDescent="0.15"/>
    <row r="19553" ht="13.5" customHeight="1" x14ac:dyDescent="0.15"/>
    <row r="19555" ht="13.5" customHeight="1" x14ac:dyDescent="0.15"/>
    <row r="19557" ht="13.5" customHeight="1" x14ac:dyDescent="0.15"/>
    <row r="19559" ht="13.5" customHeight="1" x14ac:dyDescent="0.15"/>
    <row r="19561" ht="13.5" customHeight="1" x14ac:dyDescent="0.15"/>
    <row r="19563" ht="13.5" customHeight="1" x14ac:dyDescent="0.15"/>
    <row r="19565" ht="13.5" customHeight="1" x14ac:dyDescent="0.15"/>
    <row r="19567" ht="13.5" customHeight="1" x14ac:dyDescent="0.15"/>
    <row r="19569" ht="13.5" customHeight="1" x14ac:dyDescent="0.15"/>
    <row r="19571" ht="13.5" customHeight="1" x14ac:dyDescent="0.15"/>
    <row r="19573" ht="13.5" customHeight="1" x14ac:dyDescent="0.15"/>
    <row r="19575" ht="13.5" customHeight="1" x14ac:dyDescent="0.15"/>
    <row r="19577" ht="13.5" customHeight="1" x14ac:dyDescent="0.15"/>
    <row r="19579" ht="13.5" customHeight="1" x14ac:dyDescent="0.15"/>
    <row r="19581" ht="13.5" customHeight="1" x14ac:dyDescent="0.15"/>
    <row r="19583" ht="13.5" customHeight="1" x14ac:dyDescent="0.15"/>
    <row r="19585" ht="13.5" customHeight="1" x14ac:dyDescent="0.15"/>
    <row r="19587" ht="13.5" customHeight="1" x14ac:dyDescent="0.15"/>
    <row r="19589" ht="13.5" customHeight="1" x14ac:dyDescent="0.15"/>
    <row r="19591" ht="13.5" customHeight="1" x14ac:dyDescent="0.15"/>
    <row r="19593" ht="13.5" customHeight="1" x14ac:dyDescent="0.15"/>
    <row r="19595" ht="13.5" customHeight="1" x14ac:dyDescent="0.15"/>
    <row r="19597" ht="13.5" customHeight="1" x14ac:dyDescent="0.15"/>
    <row r="19599" ht="13.5" customHeight="1" x14ac:dyDescent="0.15"/>
    <row r="19601" ht="13.5" customHeight="1" x14ac:dyDescent="0.15"/>
    <row r="19603" ht="13.5" customHeight="1" x14ac:dyDescent="0.15"/>
    <row r="19605" ht="13.5" customHeight="1" x14ac:dyDescent="0.15"/>
    <row r="19607" ht="13.5" customHeight="1" x14ac:dyDescent="0.15"/>
    <row r="19609" ht="13.5" customHeight="1" x14ac:dyDescent="0.15"/>
    <row r="19611" ht="13.5" customHeight="1" x14ac:dyDescent="0.15"/>
    <row r="19613" ht="13.5" customHeight="1" x14ac:dyDescent="0.15"/>
    <row r="19615" ht="13.5" customHeight="1" x14ac:dyDescent="0.15"/>
    <row r="19617" ht="13.5" customHeight="1" x14ac:dyDescent="0.15"/>
    <row r="19619" ht="13.5" customHeight="1" x14ac:dyDescent="0.15"/>
    <row r="19621" ht="13.5" customHeight="1" x14ac:dyDescent="0.15"/>
    <row r="19623" ht="13.5" customHeight="1" x14ac:dyDescent="0.15"/>
    <row r="19625" ht="13.5" customHeight="1" x14ac:dyDescent="0.15"/>
    <row r="19627" ht="13.5" customHeight="1" x14ac:dyDescent="0.15"/>
    <row r="19629" ht="13.5" customHeight="1" x14ac:dyDescent="0.15"/>
    <row r="19631" ht="13.5" customHeight="1" x14ac:dyDescent="0.15"/>
    <row r="19633" ht="13.5" customHeight="1" x14ac:dyDescent="0.15"/>
    <row r="19635" ht="13.5" customHeight="1" x14ac:dyDescent="0.15"/>
    <row r="19637" ht="13.5" customHeight="1" x14ac:dyDescent="0.15"/>
    <row r="19639" ht="13.5" customHeight="1" x14ac:dyDescent="0.15"/>
    <row r="19641" ht="13.5" customHeight="1" x14ac:dyDescent="0.15"/>
    <row r="19643" ht="13.5" customHeight="1" x14ac:dyDescent="0.15"/>
    <row r="19645" ht="13.5" customHeight="1" x14ac:dyDescent="0.15"/>
    <row r="19647" ht="13.5" customHeight="1" x14ac:dyDescent="0.15"/>
    <row r="19649" ht="13.5" customHeight="1" x14ac:dyDescent="0.15"/>
    <row r="19651" ht="13.5" customHeight="1" x14ac:dyDescent="0.15"/>
    <row r="19653" ht="13.5" customHeight="1" x14ac:dyDescent="0.15"/>
    <row r="19655" ht="13.5" customHeight="1" x14ac:dyDescent="0.15"/>
    <row r="19657" ht="13.5" customHeight="1" x14ac:dyDescent="0.15"/>
    <row r="19659" ht="13.5" customHeight="1" x14ac:dyDescent="0.15"/>
    <row r="19661" ht="13.5" customHeight="1" x14ac:dyDescent="0.15"/>
    <row r="19663" ht="13.5" customHeight="1" x14ac:dyDescent="0.15"/>
    <row r="19665" ht="13.5" customHeight="1" x14ac:dyDescent="0.15"/>
    <row r="19667" ht="13.5" customHeight="1" x14ac:dyDescent="0.15"/>
    <row r="19669" ht="13.5" customHeight="1" x14ac:dyDescent="0.15"/>
    <row r="19671" ht="13.5" customHeight="1" x14ac:dyDescent="0.15"/>
    <row r="19673" ht="13.5" customHeight="1" x14ac:dyDescent="0.15"/>
    <row r="19675" ht="13.5" customHeight="1" x14ac:dyDescent="0.15"/>
    <row r="19677" ht="13.5" customHeight="1" x14ac:dyDescent="0.15"/>
    <row r="19679" ht="13.5" customHeight="1" x14ac:dyDescent="0.15"/>
    <row r="19681" ht="13.5" customHeight="1" x14ac:dyDescent="0.15"/>
    <row r="19683" ht="13.5" customHeight="1" x14ac:dyDescent="0.15"/>
    <row r="19685" ht="13.5" customHeight="1" x14ac:dyDescent="0.15"/>
    <row r="19687" ht="13.5" customHeight="1" x14ac:dyDescent="0.15"/>
    <row r="19689" ht="13.5" customHeight="1" x14ac:dyDescent="0.15"/>
    <row r="19691" ht="13.5" customHeight="1" x14ac:dyDescent="0.15"/>
    <row r="19693" ht="13.5" customHeight="1" x14ac:dyDescent="0.15"/>
    <row r="19695" ht="13.5" customHeight="1" x14ac:dyDescent="0.15"/>
    <row r="19697" ht="13.5" customHeight="1" x14ac:dyDescent="0.15"/>
    <row r="19699" ht="13.5" customHeight="1" x14ac:dyDescent="0.15"/>
    <row r="19701" ht="13.5" customHeight="1" x14ac:dyDescent="0.15"/>
    <row r="19703" ht="13.5" customHeight="1" x14ac:dyDescent="0.15"/>
    <row r="19705" ht="13.5" customHeight="1" x14ac:dyDescent="0.15"/>
    <row r="19707" ht="13.5" customHeight="1" x14ac:dyDescent="0.15"/>
    <row r="19709" ht="13.5" customHeight="1" x14ac:dyDescent="0.15"/>
    <row r="19711" ht="13.5" customHeight="1" x14ac:dyDescent="0.15"/>
    <row r="19713" ht="13.5" customHeight="1" x14ac:dyDescent="0.15"/>
    <row r="19715" ht="13.5" customHeight="1" x14ac:dyDescent="0.15"/>
    <row r="19717" ht="13.5" customHeight="1" x14ac:dyDescent="0.15"/>
    <row r="19719" ht="13.5" customHeight="1" x14ac:dyDescent="0.15"/>
    <row r="19721" ht="13.5" customHeight="1" x14ac:dyDescent="0.15"/>
    <row r="19723" ht="13.5" customHeight="1" x14ac:dyDescent="0.15"/>
    <row r="19725" ht="13.5" customHeight="1" x14ac:dyDescent="0.15"/>
    <row r="19727" ht="13.5" customHeight="1" x14ac:dyDescent="0.15"/>
    <row r="19729" ht="13.5" customHeight="1" x14ac:dyDescent="0.15"/>
    <row r="19731" ht="13.5" customHeight="1" x14ac:dyDescent="0.15"/>
    <row r="19733" ht="13.5" customHeight="1" x14ac:dyDescent="0.15"/>
    <row r="19735" ht="13.5" customHeight="1" x14ac:dyDescent="0.15"/>
    <row r="19737" ht="13.5" customHeight="1" x14ac:dyDescent="0.15"/>
    <row r="19739" ht="13.5" customHeight="1" x14ac:dyDescent="0.15"/>
    <row r="19741" ht="13.5" customHeight="1" x14ac:dyDescent="0.15"/>
    <row r="19743" ht="13.5" customHeight="1" x14ac:dyDescent="0.15"/>
    <row r="19745" ht="13.5" customHeight="1" x14ac:dyDescent="0.15"/>
    <row r="19747" ht="13.5" customHeight="1" x14ac:dyDescent="0.15"/>
    <row r="19749" ht="13.5" customHeight="1" x14ac:dyDescent="0.15"/>
    <row r="19751" ht="13.5" customHeight="1" x14ac:dyDescent="0.15"/>
    <row r="19753" ht="13.5" customHeight="1" x14ac:dyDescent="0.15"/>
    <row r="19755" ht="13.5" customHeight="1" x14ac:dyDescent="0.15"/>
    <row r="19757" ht="13.5" customHeight="1" x14ac:dyDescent="0.15"/>
    <row r="19759" ht="13.5" customHeight="1" x14ac:dyDescent="0.15"/>
    <row r="19761" ht="13.5" customHeight="1" x14ac:dyDescent="0.15"/>
    <row r="19763" ht="13.5" customHeight="1" x14ac:dyDescent="0.15"/>
    <row r="19765" ht="13.5" customHeight="1" x14ac:dyDescent="0.15"/>
    <row r="19767" ht="13.5" customHeight="1" x14ac:dyDescent="0.15"/>
    <row r="19769" ht="13.5" customHeight="1" x14ac:dyDescent="0.15"/>
    <row r="19771" ht="13.5" customHeight="1" x14ac:dyDescent="0.15"/>
    <row r="19773" ht="13.5" customHeight="1" x14ac:dyDescent="0.15"/>
    <row r="19775" ht="13.5" customHeight="1" x14ac:dyDescent="0.15"/>
    <row r="19777" ht="13.5" customHeight="1" x14ac:dyDescent="0.15"/>
    <row r="19779" ht="13.5" customHeight="1" x14ac:dyDescent="0.15"/>
    <row r="19781" ht="13.5" customHeight="1" x14ac:dyDescent="0.15"/>
    <row r="19783" ht="13.5" customHeight="1" x14ac:dyDescent="0.15"/>
    <row r="19785" ht="13.5" customHeight="1" x14ac:dyDescent="0.15"/>
    <row r="19787" ht="13.5" customHeight="1" x14ac:dyDescent="0.15"/>
    <row r="19789" ht="13.5" customHeight="1" x14ac:dyDescent="0.15"/>
    <row r="19791" ht="13.5" customHeight="1" x14ac:dyDescent="0.15"/>
    <row r="19793" ht="13.5" customHeight="1" x14ac:dyDescent="0.15"/>
    <row r="19795" ht="13.5" customHeight="1" x14ac:dyDescent="0.15"/>
    <row r="19797" ht="13.5" customHeight="1" x14ac:dyDescent="0.15"/>
    <row r="19799" ht="13.5" customHeight="1" x14ac:dyDescent="0.15"/>
    <row r="19801" ht="13.5" customHeight="1" x14ac:dyDescent="0.15"/>
    <row r="19803" ht="13.5" customHeight="1" x14ac:dyDescent="0.15"/>
    <row r="19805" ht="13.5" customHeight="1" x14ac:dyDescent="0.15"/>
    <row r="19807" ht="13.5" customHeight="1" x14ac:dyDescent="0.15"/>
    <row r="19809" ht="13.5" customHeight="1" x14ac:dyDescent="0.15"/>
    <row r="19811" ht="13.5" customHeight="1" x14ac:dyDescent="0.15"/>
    <row r="19813" ht="13.5" customHeight="1" x14ac:dyDescent="0.15"/>
    <row r="19815" ht="13.5" customHeight="1" x14ac:dyDescent="0.15"/>
    <row r="19817" ht="13.5" customHeight="1" x14ac:dyDescent="0.15"/>
    <row r="19819" ht="13.5" customHeight="1" x14ac:dyDescent="0.15"/>
    <row r="19821" ht="13.5" customHeight="1" x14ac:dyDescent="0.15"/>
    <row r="19823" ht="13.5" customHeight="1" x14ac:dyDescent="0.15"/>
    <row r="19825" ht="13.5" customHeight="1" x14ac:dyDescent="0.15"/>
    <row r="19827" ht="13.5" customHeight="1" x14ac:dyDescent="0.15"/>
    <row r="19829" ht="13.5" customHeight="1" x14ac:dyDescent="0.15"/>
    <row r="19831" ht="13.5" customHeight="1" x14ac:dyDescent="0.15"/>
    <row r="19833" ht="13.5" customHeight="1" x14ac:dyDescent="0.15"/>
    <row r="19835" ht="13.5" customHeight="1" x14ac:dyDescent="0.15"/>
    <row r="19837" ht="13.5" customHeight="1" x14ac:dyDescent="0.15"/>
    <row r="19839" ht="13.5" customHeight="1" x14ac:dyDescent="0.15"/>
    <row r="19841" ht="13.5" customHeight="1" x14ac:dyDescent="0.15"/>
    <row r="19843" ht="13.5" customHeight="1" x14ac:dyDescent="0.15"/>
    <row r="19845" ht="13.5" customHeight="1" x14ac:dyDescent="0.15"/>
    <row r="19847" ht="13.5" customHeight="1" x14ac:dyDescent="0.15"/>
    <row r="19849" ht="13.5" customHeight="1" x14ac:dyDescent="0.15"/>
    <row r="19851" ht="13.5" customHeight="1" x14ac:dyDescent="0.15"/>
    <row r="19853" ht="13.5" customHeight="1" x14ac:dyDescent="0.15"/>
    <row r="19855" ht="13.5" customHeight="1" x14ac:dyDescent="0.15"/>
    <row r="19857" ht="13.5" customHeight="1" x14ac:dyDescent="0.15"/>
    <row r="19859" ht="13.5" customHeight="1" x14ac:dyDescent="0.15"/>
    <row r="19861" ht="13.5" customHeight="1" x14ac:dyDescent="0.15"/>
    <row r="19863" ht="13.5" customHeight="1" x14ac:dyDescent="0.15"/>
    <row r="19865" ht="13.5" customHeight="1" x14ac:dyDescent="0.15"/>
    <row r="19867" ht="13.5" customHeight="1" x14ac:dyDescent="0.15"/>
    <row r="19869" ht="13.5" customHeight="1" x14ac:dyDescent="0.15"/>
    <row r="19871" ht="13.5" customHeight="1" x14ac:dyDescent="0.15"/>
    <row r="19873" ht="13.5" customHeight="1" x14ac:dyDescent="0.15"/>
    <row r="19875" ht="13.5" customHeight="1" x14ac:dyDescent="0.15"/>
    <row r="19877" ht="13.5" customHeight="1" x14ac:dyDescent="0.15"/>
    <row r="19879" ht="13.5" customHeight="1" x14ac:dyDescent="0.15"/>
    <row r="19881" ht="13.5" customHeight="1" x14ac:dyDescent="0.15"/>
    <row r="19883" ht="13.5" customHeight="1" x14ac:dyDescent="0.15"/>
    <row r="19885" ht="13.5" customHeight="1" x14ac:dyDescent="0.15"/>
    <row r="19887" ht="13.5" customHeight="1" x14ac:dyDescent="0.15"/>
    <row r="19889" ht="13.5" customHeight="1" x14ac:dyDescent="0.15"/>
    <row r="19891" ht="13.5" customHeight="1" x14ac:dyDescent="0.15"/>
    <row r="19893" ht="13.5" customHeight="1" x14ac:dyDescent="0.15"/>
    <row r="19895" ht="13.5" customHeight="1" x14ac:dyDescent="0.15"/>
    <row r="19897" ht="13.5" customHeight="1" x14ac:dyDescent="0.15"/>
    <row r="19899" ht="13.5" customHeight="1" x14ac:dyDescent="0.15"/>
    <row r="19901" ht="13.5" customHeight="1" x14ac:dyDescent="0.15"/>
    <row r="19903" ht="13.5" customHeight="1" x14ac:dyDescent="0.15"/>
    <row r="19905" ht="13.5" customHeight="1" x14ac:dyDescent="0.15"/>
    <row r="19907" ht="13.5" customHeight="1" x14ac:dyDescent="0.15"/>
    <row r="19909" ht="13.5" customHeight="1" x14ac:dyDescent="0.15"/>
    <row r="19911" ht="13.5" customHeight="1" x14ac:dyDescent="0.15"/>
    <row r="19913" ht="13.5" customHeight="1" x14ac:dyDescent="0.15"/>
    <row r="19915" ht="13.5" customHeight="1" x14ac:dyDescent="0.15"/>
    <row r="19917" ht="13.5" customHeight="1" x14ac:dyDescent="0.15"/>
    <row r="19919" ht="13.5" customHeight="1" x14ac:dyDescent="0.15"/>
    <row r="19921" ht="13.5" customHeight="1" x14ac:dyDescent="0.15"/>
    <row r="19923" ht="13.5" customHeight="1" x14ac:dyDescent="0.15"/>
    <row r="19925" ht="13.5" customHeight="1" x14ac:dyDescent="0.15"/>
    <row r="19927" ht="13.5" customHeight="1" x14ac:dyDescent="0.15"/>
    <row r="19929" ht="13.5" customHeight="1" x14ac:dyDescent="0.15"/>
    <row r="19931" ht="13.5" customHeight="1" x14ac:dyDescent="0.15"/>
    <row r="19933" ht="13.5" customHeight="1" x14ac:dyDescent="0.15"/>
    <row r="19935" ht="13.5" customHeight="1" x14ac:dyDescent="0.15"/>
    <row r="19937" ht="13.5" customHeight="1" x14ac:dyDescent="0.15"/>
    <row r="19939" ht="13.5" customHeight="1" x14ac:dyDescent="0.15"/>
    <row r="19941" ht="13.5" customHeight="1" x14ac:dyDescent="0.15"/>
    <row r="19943" ht="13.5" customHeight="1" x14ac:dyDescent="0.15"/>
    <row r="19945" ht="13.5" customHeight="1" x14ac:dyDescent="0.15"/>
    <row r="19947" ht="13.5" customHeight="1" x14ac:dyDescent="0.15"/>
    <row r="19949" ht="13.5" customHeight="1" x14ac:dyDescent="0.15"/>
    <row r="19951" ht="13.5" customHeight="1" x14ac:dyDescent="0.15"/>
    <row r="19953" ht="13.5" customHeight="1" x14ac:dyDescent="0.15"/>
    <row r="19955" ht="13.5" customHeight="1" x14ac:dyDescent="0.15"/>
    <row r="19957" ht="13.5" customHeight="1" x14ac:dyDescent="0.15"/>
    <row r="19959" ht="13.5" customHeight="1" x14ac:dyDescent="0.15"/>
    <row r="19961" ht="13.5" customHeight="1" x14ac:dyDescent="0.15"/>
    <row r="19963" ht="13.5" customHeight="1" x14ac:dyDescent="0.15"/>
    <row r="19965" ht="13.5" customHeight="1" x14ac:dyDescent="0.15"/>
    <row r="19967" ht="13.5" customHeight="1" x14ac:dyDescent="0.15"/>
    <row r="19969" ht="13.5" customHeight="1" x14ac:dyDescent="0.15"/>
    <row r="19971" ht="13.5" customHeight="1" x14ac:dyDescent="0.15"/>
    <row r="19973" ht="13.5" customHeight="1" x14ac:dyDescent="0.15"/>
    <row r="19975" ht="13.5" customHeight="1" x14ac:dyDescent="0.15"/>
    <row r="19977" ht="13.5" customHeight="1" x14ac:dyDescent="0.15"/>
    <row r="19979" ht="13.5" customHeight="1" x14ac:dyDescent="0.15"/>
    <row r="19981" ht="13.5" customHeight="1" x14ac:dyDescent="0.15"/>
    <row r="19983" ht="13.5" customHeight="1" x14ac:dyDescent="0.15"/>
    <row r="19985" ht="13.5" customHeight="1" x14ac:dyDescent="0.15"/>
    <row r="19987" ht="13.5" customHeight="1" x14ac:dyDescent="0.15"/>
    <row r="19989" ht="13.5" customHeight="1" x14ac:dyDescent="0.15"/>
    <row r="19991" ht="13.5" customHeight="1" x14ac:dyDescent="0.15"/>
    <row r="19993" ht="13.5" customHeight="1" x14ac:dyDescent="0.15"/>
    <row r="19995" ht="13.5" customHeight="1" x14ac:dyDescent="0.15"/>
    <row r="19997" ht="13.5" customHeight="1" x14ac:dyDescent="0.15"/>
    <row r="19999" ht="13.5" customHeight="1" x14ac:dyDescent="0.15"/>
    <row r="20001" ht="13.5" customHeight="1" x14ac:dyDescent="0.15"/>
    <row r="20003" ht="13.5" customHeight="1" x14ac:dyDescent="0.15"/>
    <row r="20005" ht="13.5" customHeight="1" x14ac:dyDescent="0.15"/>
    <row r="20007" ht="13.5" customHeight="1" x14ac:dyDescent="0.15"/>
    <row r="20009" ht="13.5" customHeight="1" x14ac:dyDescent="0.15"/>
    <row r="20011" ht="13.5" customHeight="1" x14ac:dyDescent="0.15"/>
    <row r="20013" ht="13.5" customHeight="1" x14ac:dyDescent="0.15"/>
    <row r="20015" ht="13.5" customHeight="1" x14ac:dyDescent="0.15"/>
    <row r="20017" ht="13.5" customHeight="1" x14ac:dyDescent="0.15"/>
    <row r="20019" ht="13.5" customHeight="1" x14ac:dyDescent="0.15"/>
    <row r="20021" ht="13.5" customHeight="1" x14ac:dyDescent="0.15"/>
    <row r="20023" ht="13.5" customHeight="1" x14ac:dyDescent="0.15"/>
    <row r="20025" ht="13.5" customHeight="1" x14ac:dyDescent="0.15"/>
    <row r="20027" ht="13.5" customHeight="1" x14ac:dyDescent="0.15"/>
    <row r="20029" ht="13.5" customHeight="1" x14ac:dyDescent="0.15"/>
    <row r="20031" ht="13.5" customHeight="1" x14ac:dyDescent="0.15"/>
    <row r="20033" ht="13.5" customHeight="1" x14ac:dyDescent="0.15"/>
    <row r="20035" ht="13.5" customHeight="1" x14ac:dyDescent="0.15"/>
    <row r="20037" ht="13.5" customHeight="1" x14ac:dyDescent="0.15"/>
    <row r="20039" ht="13.5" customHeight="1" x14ac:dyDescent="0.15"/>
    <row r="20041" ht="13.5" customHeight="1" x14ac:dyDescent="0.15"/>
    <row r="20043" ht="13.5" customHeight="1" x14ac:dyDescent="0.15"/>
    <row r="20045" ht="13.5" customHeight="1" x14ac:dyDescent="0.15"/>
    <row r="20047" ht="13.5" customHeight="1" x14ac:dyDescent="0.15"/>
    <row r="20049" ht="13.5" customHeight="1" x14ac:dyDescent="0.15"/>
    <row r="20051" ht="13.5" customHeight="1" x14ac:dyDescent="0.15"/>
    <row r="20053" ht="13.5" customHeight="1" x14ac:dyDescent="0.15"/>
    <row r="20055" ht="13.5" customHeight="1" x14ac:dyDescent="0.15"/>
    <row r="20057" ht="13.5" customHeight="1" x14ac:dyDescent="0.15"/>
    <row r="20059" ht="13.5" customHeight="1" x14ac:dyDescent="0.15"/>
    <row r="20061" ht="13.5" customHeight="1" x14ac:dyDescent="0.15"/>
    <row r="20063" ht="13.5" customHeight="1" x14ac:dyDescent="0.15"/>
    <row r="20065" ht="13.5" customHeight="1" x14ac:dyDescent="0.15"/>
    <row r="20067" ht="13.5" customHeight="1" x14ac:dyDescent="0.15"/>
    <row r="20069" ht="13.5" customHeight="1" x14ac:dyDescent="0.15"/>
    <row r="20071" ht="13.5" customHeight="1" x14ac:dyDescent="0.15"/>
    <row r="20073" ht="13.5" customHeight="1" x14ac:dyDescent="0.15"/>
    <row r="20075" ht="13.5" customHeight="1" x14ac:dyDescent="0.15"/>
    <row r="20077" ht="13.5" customHeight="1" x14ac:dyDescent="0.15"/>
    <row r="20079" ht="13.5" customHeight="1" x14ac:dyDescent="0.15"/>
    <row r="20081" ht="13.5" customHeight="1" x14ac:dyDescent="0.15"/>
    <row r="20083" ht="13.5" customHeight="1" x14ac:dyDescent="0.15"/>
    <row r="20085" ht="13.5" customHeight="1" x14ac:dyDescent="0.15"/>
    <row r="20087" ht="13.5" customHeight="1" x14ac:dyDescent="0.15"/>
    <row r="20089" ht="13.5" customHeight="1" x14ac:dyDescent="0.15"/>
    <row r="20091" ht="13.5" customHeight="1" x14ac:dyDescent="0.15"/>
    <row r="20093" ht="13.5" customHeight="1" x14ac:dyDescent="0.15"/>
    <row r="20095" ht="13.5" customHeight="1" x14ac:dyDescent="0.15"/>
    <row r="20097" ht="13.5" customHeight="1" x14ac:dyDescent="0.15"/>
    <row r="20099" ht="13.5" customHeight="1" x14ac:dyDescent="0.15"/>
    <row r="20101" ht="13.5" customHeight="1" x14ac:dyDescent="0.15"/>
    <row r="20103" ht="13.5" customHeight="1" x14ac:dyDescent="0.15"/>
    <row r="20105" ht="13.5" customHeight="1" x14ac:dyDescent="0.15"/>
    <row r="20107" ht="13.5" customHeight="1" x14ac:dyDescent="0.15"/>
    <row r="20109" ht="13.5" customHeight="1" x14ac:dyDescent="0.15"/>
    <row r="20111" ht="13.5" customHeight="1" x14ac:dyDescent="0.15"/>
    <row r="20113" ht="13.5" customHeight="1" x14ac:dyDescent="0.15"/>
    <row r="20115" ht="13.5" customHeight="1" x14ac:dyDescent="0.15"/>
    <row r="20117" ht="13.5" customHeight="1" x14ac:dyDescent="0.15"/>
    <row r="20119" ht="13.5" customHeight="1" x14ac:dyDescent="0.15"/>
    <row r="20121" ht="13.5" customHeight="1" x14ac:dyDescent="0.15"/>
    <row r="20123" ht="13.5" customHeight="1" x14ac:dyDescent="0.15"/>
    <row r="20125" ht="13.5" customHeight="1" x14ac:dyDescent="0.15"/>
    <row r="20127" ht="13.5" customHeight="1" x14ac:dyDescent="0.15"/>
    <row r="20129" ht="13.5" customHeight="1" x14ac:dyDescent="0.15"/>
    <row r="20131" ht="13.5" customHeight="1" x14ac:dyDescent="0.15"/>
    <row r="20133" ht="13.5" customHeight="1" x14ac:dyDescent="0.15"/>
    <row r="20135" ht="13.5" customHeight="1" x14ac:dyDescent="0.15"/>
    <row r="20137" ht="13.5" customHeight="1" x14ac:dyDescent="0.15"/>
    <row r="20139" ht="13.5" customHeight="1" x14ac:dyDescent="0.15"/>
    <row r="20141" ht="13.5" customHeight="1" x14ac:dyDescent="0.15"/>
    <row r="20143" ht="13.5" customHeight="1" x14ac:dyDescent="0.15"/>
    <row r="20145" ht="13.5" customHeight="1" x14ac:dyDescent="0.15"/>
    <row r="20147" ht="13.5" customHeight="1" x14ac:dyDescent="0.15"/>
    <row r="20149" ht="13.5" customHeight="1" x14ac:dyDescent="0.15"/>
    <row r="20151" ht="13.5" customHeight="1" x14ac:dyDescent="0.15"/>
    <row r="20153" ht="13.5" customHeight="1" x14ac:dyDescent="0.15"/>
    <row r="20155" ht="13.5" customHeight="1" x14ac:dyDescent="0.15"/>
    <row r="20157" ht="13.5" customHeight="1" x14ac:dyDescent="0.15"/>
    <row r="20159" ht="13.5" customHeight="1" x14ac:dyDescent="0.15"/>
    <row r="20161" ht="13.5" customHeight="1" x14ac:dyDescent="0.15"/>
    <row r="20163" ht="13.5" customHeight="1" x14ac:dyDescent="0.15"/>
    <row r="20165" ht="13.5" customHeight="1" x14ac:dyDescent="0.15"/>
    <row r="20167" ht="13.5" customHeight="1" x14ac:dyDescent="0.15"/>
    <row r="20169" ht="13.5" customHeight="1" x14ac:dyDescent="0.15"/>
    <row r="20171" ht="13.5" customHeight="1" x14ac:dyDescent="0.15"/>
    <row r="20173" ht="13.5" customHeight="1" x14ac:dyDescent="0.15"/>
    <row r="20175" ht="13.5" customHeight="1" x14ac:dyDescent="0.15"/>
    <row r="20177" ht="13.5" customHeight="1" x14ac:dyDescent="0.15"/>
    <row r="20179" ht="13.5" customHeight="1" x14ac:dyDescent="0.15"/>
    <row r="20181" ht="13.5" customHeight="1" x14ac:dyDescent="0.15"/>
    <row r="20183" ht="13.5" customHeight="1" x14ac:dyDescent="0.15"/>
    <row r="20185" ht="13.5" customHeight="1" x14ac:dyDescent="0.15"/>
    <row r="20187" ht="13.5" customHeight="1" x14ac:dyDescent="0.15"/>
    <row r="20189" ht="13.5" customHeight="1" x14ac:dyDescent="0.15"/>
    <row r="20191" ht="13.5" customHeight="1" x14ac:dyDescent="0.15"/>
    <row r="20193" ht="13.5" customHeight="1" x14ac:dyDescent="0.15"/>
    <row r="20195" ht="13.5" customHeight="1" x14ac:dyDescent="0.15"/>
    <row r="20197" ht="13.5" customHeight="1" x14ac:dyDescent="0.15"/>
    <row r="20199" ht="13.5" customHeight="1" x14ac:dyDescent="0.15"/>
    <row r="20201" ht="13.5" customHeight="1" x14ac:dyDescent="0.15"/>
    <row r="20203" ht="13.5" customHeight="1" x14ac:dyDescent="0.15"/>
    <row r="20205" ht="13.5" customHeight="1" x14ac:dyDescent="0.15"/>
    <row r="20207" ht="13.5" customHeight="1" x14ac:dyDescent="0.15"/>
    <row r="20209" ht="13.5" customHeight="1" x14ac:dyDescent="0.15"/>
    <row r="20211" ht="13.5" customHeight="1" x14ac:dyDescent="0.15"/>
    <row r="20213" ht="13.5" customHeight="1" x14ac:dyDescent="0.15"/>
    <row r="20215" ht="13.5" customHeight="1" x14ac:dyDescent="0.15"/>
    <row r="20217" ht="13.5" customHeight="1" x14ac:dyDescent="0.15"/>
    <row r="20219" ht="13.5" customHeight="1" x14ac:dyDescent="0.15"/>
    <row r="20221" ht="13.5" customHeight="1" x14ac:dyDescent="0.15"/>
    <row r="20223" ht="13.5" customHeight="1" x14ac:dyDescent="0.15"/>
    <row r="20225" ht="13.5" customHeight="1" x14ac:dyDescent="0.15"/>
    <row r="20227" ht="13.5" customHeight="1" x14ac:dyDescent="0.15"/>
    <row r="20229" ht="13.5" customHeight="1" x14ac:dyDescent="0.15"/>
    <row r="20231" ht="13.5" customHeight="1" x14ac:dyDescent="0.15"/>
    <row r="20233" ht="13.5" customHeight="1" x14ac:dyDescent="0.15"/>
    <row r="20235" ht="13.5" customHeight="1" x14ac:dyDescent="0.15"/>
    <row r="20237" ht="13.5" customHeight="1" x14ac:dyDescent="0.15"/>
    <row r="20239" ht="13.5" customHeight="1" x14ac:dyDescent="0.15"/>
    <row r="20241" ht="13.5" customHeight="1" x14ac:dyDescent="0.15"/>
    <row r="20243" ht="13.5" customHeight="1" x14ac:dyDescent="0.15"/>
    <row r="20245" ht="13.5" customHeight="1" x14ac:dyDescent="0.15"/>
    <row r="20247" ht="13.5" customHeight="1" x14ac:dyDescent="0.15"/>
    <row r="20249" ht="13.5" customHeight="1" x14ac:dyDescent="0.15"/>
    <row r="20251" ht="13.5" customHeight="1" x14ac:dyDescent="0.15"/>
    <row r="20253" ht="13.5" customHeight="1" x14ac:dyDescent="0.15"/>
    <row r="20255" ht="13.5" customHeight="1" x14ac:dyDescent="0.15"/>
    <row r="20257" ht="13.5" customHeight="1" x14ac:dyDescent="0.15"/>
    <row r="20259" ht="13.5" customHeight="1" x14ac:dyDescent="0.15"/>
    <row r="20261" ht="13.5" customHeight="1" x14ac:dyDescent="0.15"/>
    <row r="20263" ht="13.5" customHeight="1" x14ac:dyDescent="0.15"/>
    <row r="20265" ht="13.5" customHeight="1" x14ac:dyDescent="0.15"/>
    <row r="20267" ht="13.5" customHeight="1" x14ac:dyDescent="0.15"/>
    <row r="20269" ht="13.5" customHeight="1" x14ac:dyDescent="0.15"/>
    <row r="20271" ht="13.5" customHeight="1" x14ac:dyDescent="0.15"/>
    <row r="20273" ht="13.5" customHeight="1" x14ac:dyDescent="0.15"/>
    <row r="20275" ht="13.5" customHeight="1" x14ac:dyDescent="0.15"/>
    <row r="20277" ht="13.5" customHeight="1" x14ac:dyDescent="0.15"/>
    <row r="20279" ht="13.5" customHeight="1" x14ac:dyDescent="0.15"/>
    <row r="20281" ht="13.5" customHeight="1" x14ac:dyDescent="0.15"/>
    <row r="20283" ht="13.5" customHeight="1" x14ac:dyDescent="0.15"/>
    <row r="20285" ht="13.5" customHeight="1" x14ac:dyDescent="0.15"/>
    <row r="20287" ht="13.5" customHeight="1" x14ac:dyDescent="0.15"/>
    <row r="20289" ht="13.5" customHeight="1" x14ac:dyDescent="0.15"/>
    <row r="20291" ht="13.5" customHeight="1" x14ac:dyDescent="0.15"/>
    <row r="20293" ht="13.5" customHeight="1" x14ac:dyDescent="0.15"/>
    <row r="20295" ht="13.5" customHeight="1" x14ac:dyDescent="0.15"/>
    <row r="20297" ht="13.5" customHeight="1" x14ac:dyDescent="0.15"/>
    <row r="20299" ht="13.5" customHeight="1" x14ac:dyDescent="0.15"/>
    <row r="20301" ht="13.5" customHeight="1" x14ac:dyDescent="0.15"/>
    <row r="20303" ht="13.5" customHeight="1" x14ac:dyDescent="0.15"/>
    <row r="20305" ht="13.5" customHeight="1" x14ac:dyDescent="0.15"/>
    <row r="20307" ht="13.5" customHeight="1" x14ac:dyDescent="0.15"/>
    <row r="20309" ht="13.5" customHeight="1" x14ac:dyDescent="0.15"/>
    <row r="20311" ht="13.5" customHeight="1" x14ac:dyDescent="0.15"/>
    <row r="20313" ht="13.5" customHeight="1" x14ac:dyDescent="0.15"/>
    <row r="20315" ht="13.5" customHeight="1" x14ac:dyDescent="0.15"/>
    <row r="20317" ht="13.5" customHeight="1" x14ac:dyDescent="0.15"/>
    <row r="20319" ht="13.5" customHeight="1" x14ac:dyDescent="0.15"/>
    <row r="20321" ht="13.5" customHeight="1" x14ac:dyDescent="0.15"/>
    <row r="20323" ht="13.5" customHeight="1" x14ac:dyDescent="0.15"/>
    <row r="20325" ht="13.5" customHeight="1" x14ac:dyDescent="0.15"/>
    <row r="20327" ht="13.5" customHeight="1" x14ac:dyDescent="0.15"/>
    <row r="20329" ht="13.5" customHeight="1" x14ac:dyDescent="0.15"/>
    <row r="20331" ht="13.5" customHeight="1" x14ac:dyDescent="0.15"/>
    <row r="20333" ht="13.5" customHeight="1" x14ac:dyDescent="0.15"/>
    <row r="20335" ht="13.5" customHeight="1" x14ac:dyDescent="0.15"/>
    <row r="20337" ht="13.5" customHeight="1" x14ac:dyDescent="0.15"/>
    <row r="20339" ht="13.5" customHeight="1" x14ac:dyDescent="0.15"/>
    <row r="20341" ht="13.5" customHeight="1" x14ac:dyDescent="0.15"/>
    <row r="20343" ht="13.5" customHeight="1" x14ac:dyDescent="0.15"/>
    <row r="20345" ht="13.5" customHeight="1" x14ac:dyDescent="0.15"/>
    <row r="20347" ht="13.5" customHeight="1" x14ac:dyDescent="0.15"/>
    <row r="20349" ht="13.5" customHeight="1" x14ac:dyDescent="0.15"/>
    <row r="20351" ht="13.5" customHeight="1" x14ac:dyDescent="0.15"/>
    <row r="20353" ht="13.5" customHeight="1" x14ac:dyDescent="0.15"/>
    <row r="20355" ht="13.5" customHeight="1" x14ac:dyDescent="0.15"/>
    <row r="20357" ht="13.5" customHeight="1" x14ac:dyDescent="0.15"/>
    <row r="20359" ht="13.5" customHeight="1" x14ac:dyDescent="0.15"/>
    <row r="20361" ht="13.5" customHeight="1" x14ac:dyDescent="0.15"/>
    <row r="20363" ht="13.5" customHeight="1" x14ac:dyDescent="0.15"/>
    <row r="20365" ht="13.5" customHeight="1" x14ac:dyDescent="0.15"/>
    <row r="20367" ht="13.5" customHeight="1" x14ac:dyDescent="0.15"/>
    <row r="20369" ht="13.5" customHeight="1" x14ac:dyDescent="0.15"/>
    <row r="20371" ht="13.5" customHeight="1" x14ac:dyDescent="0.15"/>
    <row r="20373" ht="13.5" customHeight="1" x14ac:dyDescent="0.15"/>
    <row r="20375" ht="13.5" customHeight="1" x14ac:dyDescent="0.15"/>
    <row r="20377" ht="13.5" customHeight="1" x14ac:dyDescent="0.15"/>
    <row r="20379" ht="13.5" customHeight="1" x14ac:dyDescent="0.15"/>
    <row r="20381" ht="13.5" customHeight="1" x14ac:dyDescent="0.15"/>
    <row r="20383" ht="13.5" customHeight="1" x14ac:dyDescent="0.15"/>
    <row r="20385" ht="13.5" customHeight="1" x14ac:dyDescent="0.15"/>
    <row r="20387" ht="13.5" customHeight="1" x14ac:dyDescent="0.15"/>
    <row r="20389" ht="13.5" customHeight="1" x14ac:dyDescent="0.15"/>
    <row r="20391" ht="13.5" customHeight="1" x14ac:dyDescent="0.15"/>
    <row r="20393" ht="13.5" customHeight="1" x14ac:dyDescent="0.15"/>
    <row r="20395" ht="13.5" customHeight="1" x14ac:dyDescent="0.15"/>
    <row r="20397" ht="13.5" customHeight="1" x14ac:dyDescent="0.15"/>
    <row r="20399" ht="13.5" customHeight="1" x14ac:dyDescent="0.15"/>
    <row r="20401" ht="13.5" customHeight="1" x14ac:dyDescent="0.15"/>
    <row r="20403" ht="13.5" customHeight="1" x14ac:dyDescent="0.15"/>
    <row r="20405" ht="13.5" customHeight="1" x14ac:dyDescent="0.15"/>
    <row r="20407" ht="13.5" customHeight="1" x14ac:dyDescent="0.15"/>
    <row r="20409" ht="13.5" customHeight="1" x14ac:dyDescent="0.15"/>
    <row r="20411" ht="13.5" customHeight="1" x14ac:dyDescent="0.15"/>
    <row r="20413" ht="13.5" customHeight="1" x14ac:dyDescent="0.15"/>
    <row r="20415" ht="13.5" customHeight="1" x14ac:dyDescent="0.15"/>
    <row r="20417" ht="13.5" customHeight="1" x14ac:dyDescent="0.15"/>
    <row r="20419" ht="13.5" customHeight="1" x14ac:dyDescent="0.15"/>
    <row r="20421" ht="13.5" customHeight="1" x14ac:dyDescent="0.15"/>
    <row r="20423" ht="13.5" customHeight="1" x14ac:dyDescent="0.15"/>
    <row r="20425" ht="13.5" customHeight="1" x14ac:dyDescent="0.15"/>
    <row r="20427" ht="13.5" customHeight="1" x14ac:dyDescent="0.15"/>
    <row r="20429" ht="13.5" customHeight="1" x14ac:dyDescent="0.15"/>
    <row r="20431" ht="13.5" customHeight="1" x14ac:dyDescent="0.15"/>
    <row r="20433" ht="13.5" customHeight="1" x14ac:dyDescent="0.15"/>
    <row r="20435" ht="13.5" customHeight="1" x14ac:dyDescent="0.15"/>
    <row r="20437" ht="13.5" customHeight="1" x14ac:dyDescent="0.15"/>
    <row r="20439" ht="13.5" customHeight="1" x14ac:dyDescent="0.15"/>
    <row r="20441" ht="13.5" customHeight="1" x14ac:dyDescent="0.15"/>
    <row r="20443" ht="13.5" customHeight="1" x14ac:dyDescent="0.15"/>
    <row r="20445" ht="13.5" customHeight="1" x14ac:dyDescent="0.15"/>
    <row r="20447" ht="13.5" customHeight="1" x14ac:dyDescent="0.15"/>
    <row r="20449" ht="13.5" customHeight="1" x14ac:dyDescent="0.15"/>
    <row r="20451" ht="13.5" customHeight="1" x14ac:dyDescent="0.15"/>
    <row r="20453" ht="13.5" customHeight="1" x14ac:dyDescent="0.15"/>
    <row r="20455" ht="13.5" customHeight="1" x14ac:dyDescent="0.15"/>
    <row r="20457" ht="13.5" customHeight="1" x14ac:dyDescent="0.15"/>
    <row r="20459" ht="13.5" customHeight="1" x14ac:dyDescent="0.15"/>
    <row r="20461" ht="13.5" customHeight="1" x14ac:dyDescent="0.15"/>
    <row r="20463" ht="13.5" customHeight="1" x14ac:dyDescent="0.15"/>
    <row r="20465" ht="13.5" customHeight="1" x14ac:dyDescent="0.15"/>
    <row r="20467" ht="13.5" customHeight="1" x14ac:dyDescent="0.15"/>
    <row r="20469" ht="13.5" customHeight="1" x14ac:dyDescent="0.15"/>
    <row r="20471" ht="13.5" customHeight="1" x14ac:dyDescent="0.15"/>
    <row r="20473" ht="13.5" customHeight="1" x14ac:dyDescent="0.15"/>
    <row r="20475" ht="13.5" customHeight="1" x14ac:dyDescent="0.15"/>
    <row r="20477" ht="13.5" customHeight="1" x14ac:dyDescent="0.15"/>
    <row r="20479" ht="13.5" customHeight="1" x14ac:dyDescent="0.15"/>
    <row r="20481" ht="13.5" customHeight="1" x14ac:dyDescent="0.15"/>
    <row r="20483" ht="13.5" customHeight="1" x14ac:dyDescent="0.15"/>
    <row r="20485" ht="13.5" customHeight="1" x14ac:dyDescent="0.15"/>
    <row r="20487" ht="13.5" customHeight="1" x14ac:dyDescent="0.15"/>
    <row r="20489" ht="13.5" customHeight="1" x14ac:dyDescent="0.15"/>
    <row r="20491" ht="13.5" customHeight="1" x14ac:dyDescent="0.15"/>
    <row r="20493" ht="13.5" customHeight="1" x14ac:dyDescent="0.15"/>
    <row r="20495" ht="13.5" customHeight="1" x14ac:dyDescent="0.15"/>
    <row r="20497" ht="13.5" customHeight="1" x14ac:dyDescent="0.15"/>
    <row r="20499" ht="13.5" customHeight="1" x14ac:dyDescent="0.15"/>
    <row r="20501" ht="13.5" customHeight="1" x14ac:dyDescent="0.15"/>
    <row r="20503" ht="13.5" customHeight="1" x14ac:dyDescent="0.15"/>
    <row r="20505" ht="13.5" customHeight="1" x14ac:dyDescent="0.15"/>
    <row r="20507" ht="13.5" customHeight="1" x14ac:dyDescent="0.15"/>
    <row r="20509" ht="13.5" customHeight="1" x14ac:dyDescent="0.15"/>
    <row r="20511" ht="13.5" customHeight="1" x14ac:dyDescent="0.15"/>
    <row r="20513" ht="13.5" customHeight="1" x14ac:dyDescent="0.15"/>
    <row r="20515" ht="13.5" customHeight="1" x14ac:dyDescent="0.15"/>
    <row r="20517" ht="13.5" customHeight="1" x14ac:dyDescent="0.15"/>
    <row r="20519" ht="13.5" customHeight="1" x14ac:dyDescent="0.15"/>
    <row r="20521" ht="13.5" customHeight="1" x14ac:dyDescent="0.15"/>
    <row r="20523" ht="13.5" customHeight="1" x14ac:dyDescent="0.15"/>
    <row r="20525" ht="13.5" customHeight="1" x14ac:dyDescent="0.15"/>
    <row r="20527" ht="13.5" customHeight="1" x14ac:dyDescent="0.15"/>
    <row r="20529" ht="13.5" customHeight="1" x14ac:dyDescent="0.15"/>
    <row r="20531" ht="13.5" customHeight="1" x14ac:dyDescent="0.15"/>
    <row r="20533" ht="13.5" customHeight="1" x14ac:dyDescent="0.15"/>
    <row r="20535" ht="13.5" customHeight="1" x14ac:dyDescent="0.15"/>
    <row r="20537" ht="13.5" customHeight="1" x14ac:dyDescent="0.15"/>
    <row r="20539" ht="13.5" customHeight="1" x14ac:dyDescent="0.15"/>
    <row r="20541" ht="13.5" customHeight="1" x14ac:dyDescent="0.15"/>
    <row r="20543" ht="13.5" customHeight="1" x14ac:dyDescent="0.15"/>
    <row r="20545" ht="13.5" customHeight="1" x14ac:dyDescent="0.15"/>
    <row r="20547" ht="13.5" customHeight="1" x14ac:dyDescent="0.15"/>
    <row r="20549" ht="13.5" customHeight="1" x14ac:dyDescent="0.15"/>
    <row r="20551" ht="13.5" customHeight="1" x14ac:dyDescent="0.15"/>
    <row r="20553" ht="13.5" customHeight="1" x14ac:dyDescent="0.15"/>
    <row r="20555" ht="13.5" customHeight="1" x14ac:dyDescent="0.15"/>
    <row r="20557" ht="13.5" customHeight="1" x14ac:dyDescent="0.15"/>
    <row r="20559" ht="13.5" customHeight="1" x14ac:dyDescent="0.15"/>
    <row r="20561" ht="13.5" customHeight="1" x14ac:dyDescent="0.15"/>
    <row r="20563" ht="13.5" customHeight="1" x14ac:dyDescent="0.15"/>
    <row r="20565" ht="13.5" customHeight="1" x14ac:dyDescent="0.15"/>
    <row r="20567" ht="13.5" customHeight="1" x14ac:dyDescent="0.15"/>
    <row r="20569" ht="13.5" customHeight="1" x14ac:dyDescent="0.15"/>
    <row r="20571" ht="13.5" customHeight="1" x14ac:dyDescent="0.15"/>
    <row r="20573" ht="13.5" customHeight="1" x14ac:dyDescent="0.15"/>
    <row r="20575" ht="13.5" customHeight="1" x14ac:dyDescent="0.15"/>
    <row r="20577" ht="13.5" customHeight="1" x14ac:dyDescent="0.15"/>
    <row r="20579" ht="13.5" customHeight="1" x14ac:dyDescent="0.15"/>
    <row r="20581" ht="13.5" customHeight="1" x14ac:dyDescent="0.15"/>
    <row r="20583" ht="13.5" customHeight="1" x14ac:dyDescent="0.15"/>
    <row r="20585" ht="13.5" customHeight="1" x14ac:dyDescent="0.15"/>
    <row r="20587" ht="13.5" customHeight="1" x14ac:dyDescent="0.15"/>
    <row r="20589" ht="13.5" customHeight="1" x14ac:dyDescent="0.15"/>
    <row r="20591" ht="13.5" customHeight="1" x14ac:dyDescent="0.15"/>
    <row r="20593" ht="13.5" customHeight="1" x14ac:dyDescent="0.15"/>
    <row r="20595" ht="13.5" customHeight="1" x14ac:dyDescent="0.15"/>
    <row r="20597" ht="13.5" customHeight="1" x14ac:dyDescent="0.15"/>
    <row r="20599" ht="13.5" customHeight="1" x14ac:dyDescent="0.15"/>
    <row r="20601" ht="13.5" customHeight="1" x14ac:dyDescent="0.15"/>
    <row r="20603" ht="13.5" customHeight="1" x14ac:dyDescent="0.15"/>
    <row r="20605" ht="13.5" customHeight="1" x14ac:dyDescent="0.15"/>
    <row r="20607" ht="13.5" customHeight="1" x14ac:dyDescent="0.15"/>
    <row r="20609" ht="13.5" customHeight="1" x14ac:dyDescent="0.15"/>
    <row r="20611" ht="13.5" customHeight="1" x14ac:dyDescent="0.15"/>
    <row r="20613" ht="13.5" customHeight="1" x14ac:dyDescent="0.15"/>
    <row r="20615" ht="13.5" customHeight="1" x14ac:dyDescent="0.15"/>
    <row r="20617" ht="13.5" customHeight="1" x14ac:dyDescent="0.15"/>
    <row r="20619" ht="13.5" customHeight="1" x14ac:dyDescent="0.15"/>
    <row r="20621" ht="13.5" customHeight="1" x14ac:dyDescent="0.15"/>
    <row r="20623" ht="13.5" customHeight="1" x14ac:dyDescent="0.15"/>
    <row r="20625" ht="13.5" customHeight="1" x14ac:dyDescent="0.15"/>
    <row r="20627" ht="13.5" customHeight="1" x14ac:dyDescent="0.15"/>
    <row r="20629" ht="13.5" customHeight="1" x14ac:dyDescent="0.15"/>
    <row r="20631" ht="13.5" customHeight="1" x14ac:dyDescent="0.15"/>
    <row r="20633" ht="13.5" customHeight="1" x14ac:dyDescent="0.15"/>
    <row r="20635" ht="13.5" customHeight="1" x14ac:dyDescent="0.15"/>
    <row r="20637" ht="13.5" customHeight="1" x14ac:dyDescent="0.15"/>
    <row r="20639" ht="13.5" customHeight="1" x14ac:dyDescent="0.15"/>
    <row r="20641" ht="13.5" customHeight="1" x14ac:dyDescent="0.15"/>
    <row r="20643" ht="13.5" customHeight="1" x14ac:dyDescent="0.15"/>
    <row r="20645" ht="13.5" customHeight="1" x14ac:dyDescent="0.15"/>
    <row r="20647" ht="13.5" customHeight="1" x14ac:dyDescent="0.15"/>
    <row r="20649" ht="13.5" customHeight="1" x14ac:dyDescent="0.15"/>
    <row r="20651" ht="13.5" customHeight="1" x14ac:dyDescent="0.15"/>
    <row r="20653" ht="13.5" customHeight="1" x14ac:dyDescent="0.15"/>
    <row r="20655" ht="13.5" customHeight="1" x14ac:dyDescent="0.15"/>
    <row r="20657" ht="13.5" customHeight="1" x14ac:dyDescent="0.15"/>
    <row r="20659" ht="13.5" customHeight="1" x14ac:dyDescent="0.15"/>
    <row r="20661" ht="13.5" customHeight="1" x14ac:dyDescent="0.15"/>
    <row r="20663" ht="13.5" customHeight="1" x14ac:dyDescent="0.15"/>
    <row r="20665" ht="13.5" customHeight="1" x14ac:dyDescent="0.15"/>
    <row r="20667" ht="13.5" customHeight="1" x14ac:dyDescent="0.15"/>
    <row r="20669" ht="13.5" customHeight="1" x14ac:dyDescent="0.15"/>
    <row r="20671" ht="13.5" customHeight="1" x14ac:dyDescent="0.15"/>
    <row r="20673" ht="13.5" customHeight="1" x14ac:dyDescent="0.15"/>
    <row r="20675" ht="13.5" customHeight="1" x14ac:dyDescent="0.15"/>
    <row r="20677" ht="13.5" customHeight="1" x14ac:dyDescent="0.15"/>
    <row r="20679" ht="13.5" customHeight="1" x14ac:dyDescent="0.15"/>
    <row r="20681" ht="13.5" customHeight="1" x14ac:dyDescent="0.15"/>
    <row r="20683" ht="13.5" customHeight="1" x14ac:dyDescent="0.15"/>
    <row r="20685" ht="13.5" customHeight="1" x14ac:dyDescent="0.15"/>
    <row r="20687" ht="13.5" customHeight="1" x14ac:dyDescent="0.15"/>
    <row r="20689" ht="13.5" customHeight="1" x14ac:dyDescent="0.15"/>
    <row r="20691" ht="13.5" customHeight="1" x14ac:dyDescent="0.15"/>
    <row r="20693" ht="13.5" customHeight="1" x14ac:dyDescent="0.15"/>
    <row r="20695" ht="13.5" customHeight="1" x14ac:dyDescent="0.15"/>
    <row r="20697" ht="13.5" customHeight="1" x14ac:dyDescent="0.15"/>
    <row r="20699" ht="13.5" customHeight="1" x14ac:dyDescent="0.15"/>
    <row r="20701" ht="13.5" customHeight="1" x14ac:dyDescent="0.15"/>
    <row r="20703" ht="13.5" customHeight="1" x14ac:dyDescent="0.15"/>
    <row r="20705" ht="13.5" customHeight="1" x14ac:dyDescent="0.15"/>
    <row r="20707" ht="13.5" customHeight="1" x14ac:dyDescent="0.15"/>
    <row r="20709" ht="13.5" customHeight="1" x14ac:dyDescent="0.15"/>
    <row r="20711" ht="13.5" customHeight="1" x14ac:dyDescent="0.15"/>
    <row r="20713" ht="13.5" customHeight="1" x14ac:dyDescent="0.15"/>
    <row r="20715" ht="13.5" customHeight="1" x14ac:dyDescent="0.15"/>
    <row r="20717" ht="13.5" customHeight="1" x14ac:dyDescent="0.15"/>
    <row r="20719" ht="13.5" customHeight="1" x14ac:dyDescent="0.15"/>
    <row r="20721" ht="13.5" customHeight="1" x14ac:dyDescent="0.15"/>
    <row r="20723" ht="13.5" customHeight="1" x14ac:dyDescent="0.15"/>
    <row r="20725" ht="13.5" customHeight="1" x14ac:dyDescent="0.15"/>
    <row r="20727" ht="13.5" customHeight="1" x14ac:dyDescent="0.15"/>
    <row r="20729" ht="13.5" customHeight="1" x14ac:dyDescent="0.15"/>
    <row r="20731" ht="13.5" customHeight="1" x14ac:dyDescent="0.15"/>
    <row r="20733" ht="13.5" customHeight="1" x14ac:dyDescent="0.15"/>
    <row r="20735" ht="13.5" customHeight="1" x14ac:dyDescent="0.15"/>
    <row r="20737" ht="13.5" customHeight="1" x14ac:dyDescent="0.15"/>
    <row r="20739" ht="13.5" customHeight="1" x14ac:dyDescent="0.15"/>
    <row r="20741" ht="13.5" customHeight="1" x14ac:dyDescent="0.15"/>
    <row r="20743" ht="13.5" customHeight="1" x14ac:dyDescent="0.15"/>
    <row r="20745" ht="13.5" customHeight="1" x14ac:dyDescent="0.15"/>
    <row r="20747" ht="13.5" customHeight="1" x14ac:dyDescent="0.15"/>
    <row r="20749" ht="13.5" customHeight="1" x14ac:dyDescent="0.15"/>
    <row r="20751" ht="13.5" customHeight="1" x14ac:dyDescent="0.15"/>
    <row r="20753" ht="13.5" customHeight="1" x14ac:dyDescent="0.15"/>
    <row r="20755" ht="13.5" customHeight="1" x14ac:dyDescent="0.15"/>
    <row r="20757" ht="13.5" customHeight="1" x14ac:dyDescent="0.15"/>
    <row r="20759" ht="13.5" customHeight="1" x14ac:dyDescent="0.15"/>
    <row r="20761" ht="13.5" customHeight="1" x14ac:dyDescent="0.15"/>
    <row r="20763" ht="13.5" customHeight="1" x14ac:dyDescent="0.15"/>
    <row r="20765" ht="13.5" customHeight="1" x14ac:dyDescent="0.15"/>
    <row r="20767" ht="13.5" customHeight="1" x14ac:dyDescent="0.15"/>
    <row r="20769" ht="13.5" customHeight="1" x14ac:dyDescent="0.15"/>
    <row r="20771" ht="13.5" customHeight="1" x14ac:dyDescent="0.15"/>
    <row r="20773" ht="13.5" customHeight="1" x14ac:dyDescent="0.15"/>
    <row r="20775" ht="13.5" customHeight="1" x14ac:dyDescent="0.15"/>
    <row r="20777" ht="13.5" customHeight="1" x14ac:dyDescent="0.15"/>
    <row r="20779" ht="13.5" customHeight="1" x14ac:dyDescent="0.15"/>
    <row r="20781" ht="13.5" customHeight="1" x14ac:dyDescent="0.15"/>
    <row r="20783" ht="13.5" customHeight="1" x14ac:dyDescent="0.15"/>
    <row r="20785" ht="13.5" customHeight="1" x14ac:dyDescent="0.15"/>
    <row r="20787" ht="13.5" customHeight="1" x14ac:dyDescent="0.15"/>
    <row r="20789" ht="13.5" customHeight="1" x14ac:dyDescent="0.15"/>
    <row r="20791" ht="13.5" customHeight="1" x14ac:dyDescent="0.15"/>
    <row r="20793" ht="13.5" customHeight="1" x14ac:dyDescent="0.15"/>
    <row r="20795" ht="13.5" customHeight="1" x14ac:dyDescent="0.15"/>
    <row r="20797" ht="13.5" customHeight="1" x14ac:dyDescent="0.15"/>
    <row r="20799" ht="13.5" customHeight="1" x14ac:dyDescent="0.15"/>
    <row r="20801" ht="13.5" customHeight="1" x14ac:dyDescent="0.15"/>
    <row r="20803" ht="13.5" customHeight="1" x14ac:dyDescent="0.15"/>
    <row r="20805" ht="13.5" customHeight="1" x14ac:dyDescent="0.15"/>
    <row r="20807" ht="13.5" customHeight="1" x14ac:dyDescent="0.15"/>
    <row r="20809" ht="13.5" customHeight="1" x14ac:dyDescent="0.15"/>
    <row r="20811" ht="13.5" customHeight="1" x14ac:dyDescent="0.15"/>
    <row r="20813" ht="13.5" customHeight="1" x14ac:dyDescent="0.15"/>
    <row r="20815" ht="13.5" customHeight="1" x14ac:dyDescent="0.15"/>
    <row r="20817" ht="13.5" customHeight="1" x14ac:dyDescent="0.15"/>
    <row r="20819" ht="13.5" customHeight="1" x14ac:dyDescent="0.15"/>
    <row r="20821" ht="13.5" customHeight="1" x14ac:dyDescent="0.15"/>
    <row r="20823" ht="13.5" customHeight="1" x14ac:dyDescent="0.15"/>
    <row r="20825" ht="13.5" customHeight="1" x14ac:dyDescent="0.15"/>
    <row r="20827" ht="13.5" customHeight="1" x14ac:dyDescent="0.15"/>
    <row r="20829" ht="13.5" customHeight="1" x14ac:dyDescent="0.15"/>
    <row r="20831" ht="13.5" customHeight="1" x14ac:dyDescent="0.15"/>
    <row r="20833" ht="13.5" customHeight="1" x14ac:dyDescent="0.15"/>
    <row r="20835" ht="13.5" customHeight="1" x14ac:dyDescent="0.15"/>
    <row r="20837" ht="13.5" customHeight="1" x14ac:dyDescent="0.15"/>
    <row r="20839" ht="13.5" customHeight="1" x14ac:dyDescent="0.15"/>
    <row r="20841" ht="13.5" customHeight="1" x14ac:dyDescent="0.15"/>
    <row r="20843" ht="13.5" customHeight="1" x14ac:dyDescent="0.15"/>
    <row r="20845" ht="13.5" customHeight="1" x14ac:dyDescent="0.15"/>
    <row r="20847" ht="13.5" customHeight="1" x14ac:dyDescent="0.15"/>
    <row r="20849" ht="13.5" customHeight="1" x14ac:dyDescent="0.15"/>
    <row r="20851" ht="13.5" customHeight="1" x14ac:dyDescent="0.15"/>
    <row r="20853" ht="13.5" customHeight="1" x14ac:dyDescent="0.15"/>
    <row r="20855" ht="13.5" customHeight="1" x14ac:dyDescent="0.15"/>
    <row r="20857" ht="13.5" customHeight="1" x14ac:dyDescent="0.15"/>
    <row r="20859" ht="13.5" customHeight="1" x14ac:dyDescent="0.15"/>
    <row r="20861" ht="13.5" customHeight="1" x14ac:dyDescent="0.15"/>
    <row r="20863" ht="13.5" customHeight="1" x14ac:dyDescent="0.15"/>
    <row r="20865" ht="13.5" customHeight="1" x14ac:dyDescent="0.15"/>
    <row r="20867" ht="13.5" customHeight="1" x14ac:dyDescent="0.15"/>
    <row r="20869" ht="13.5" customHeight="1" x14ac:dyDescent="0.15"/>
    <row r="20871" ht="13.5" customHeight="1" x14ac:dyDescent="0.15"/>
    <row r="20873" ht="13.5" customHeight="1" x14ac:dyDescent="0.15"/>
    <row r="20875" ht="13.5" customHeight="1" x14ac:dyDescent="0.15"/>
    <row r="20877" ht="13.5" customHeight="1" x14ac:dyDescent="0.15"/>
    <row r="20879" ht="13.5" customHeight="1" x14ac:dyDescent="0.15"/>
    <row r="20881" ht="13.5" customHeight="1" x14ac:dyDescent="0.15"/>
    <row r="20883" ht="13.5" customHeight="1" x14ac:dyDescent="0.15"/>
    <row r="20885" ht="13.5" customHeight="1" x14ac:dyDescent="0.15"/>
    <row r="20887" ht="13.5" customHeight="1" x14ac:dyDescent="0.15"/>
    <row r="20889" ht="13.5" customHeight="1" x14ac:dyDescent="0.15"/>
    <row r="20891" ht="13.5" customHeight="1" x14ac:dyDescent="0.15"/>
    <row r="20893" ht="13.5" customHeight="1" x14ac:dyDescent="0.15"/>
    <row r="20895" ht="13.5" customHeight="1" x14ac:dyDescent="0.15"/>
    <row r="20897" ht="13.5" customHeight="1" x14ac:dyDescent="0.15"/>
    <row r="20899" ht="13.5" customHeight="1" x14ac:dyDescent="0.15"/>
    <row r="20901" ht="13.5" customHeight="1" x14ac:dyDescent="0.15"/>
    <row r="20903" ht="13.5" customHeight="1" x14ac:dyDescent="0.15"/>
    <row r="20905" ht="13.5" customHeight="1" x14ac:dyDescent="0.15"/>
    <row r="20907" ht="13.5" customHeight="1" x14ac:dyDescent="0.15"/>
    <row r="20909" ht="13.5" customHeight="1" x14ac:dyDescent="0.15"/>
    <row r="20911" ht="13.5" customHeight="1" x14ac:dyDescent="0.15"/>
    <row r="20913" ht="13.5" customHeight="1" x14ac:dyDescent="0.15"/>
    <row r="20915" ht="13.5" customHeight="1" x14ac:dyDescent="0.15"/>
    <row r="20917" ht="13.5" customHeight="1" x14ac:dyDescent="0.15"/>
    <row r="20919" ht="13.5" customHeight="1" x14ac:dyDescent="0.15"/>
    <row r="20921" ht="13.5" customHeight="1" x14ac:dyDescent="0.15"/>
    <row r="20923" ht="13.5" customHeight="1" x14ac:dyDescent="0.15"/>
    <row r="20925" ht="13.5" customHeight="1" x14ac:dyDescent="0.15"/>
    <row r="20927" ht="13.5" customHeight="1" x14ac:dyDescent="0.15"/>
    <row r="20929" ht="13.5" customHeight="1" x14ac:dyDescent="0.15"/>
    <row r="20931" ht="13.5" customHeight="1" x14ac:dyDescent="0.15"/>
    <row r="20933" ht="13.5" customHeight="1" x14ac:dyDescent="0.15"/>
    <row r="20935" ht="13.5" customHeight="1" x14ac:dyDescent="0.15"/>
    <row r="20937" ht="13.5" customHeight="1" x14ac:dyDescent="0.15"/>
    <row r="20939" ht="13.5" customHeight="1" x14ac:dyDescent="0.15"/>
    <row r="20941" ht="13.5" customHeight="1" x14ac:dyDescent="0.15"/>
    <row r="20943" ht="13.5" customHeight="1" x14ac:dyDescent="0.15"/>
    <row r="20945" ht="13.5" customHeight="1" x14ac:dyDescent="0.15"/>
    <row r="20947" ht="13.5" customHeight="1" x14ac:dyDescent="0.15"/>
    <row r="20949" ht="13.5" customHeight="1" x14ac:dyDescent="0.15"/>
    <row r="20951" ht="13.5" customHeight="1" x14ac:dyDescent="0.15"/>
    <row r="20953" ht="13.5" customHeight="1" x14ac:dyDescent="0.15"/>
    <row r="20955" ht="13.5" customHeight="1" x14ac:dyDescent="0.15"/>
    <row r="20957" ht="13.5" customHeight="1" x14ac:dyDescent="0.15"/>
    <row r="20959" ht="13.5" customHeight="1" x14ac:dyDescent="0.15"/>
    <row r="20961" ht="13.5" customHeight="1" x14ac:dyDescent="0.15"/>
    <row r="20963" ht="13.5" customHeight="1" x14ac:dyDescent="0.15"/>
    <row r="20965" ht="13.5" customHeight="1" x14ac:dyDescent="0.15"/>
    <row r="20967" ht="13.5" customHeight="1" x14ac:dyDescent="0.15"/>
    <row r="20969" ht="13.5" customHeight="1" x14ac:dyDescent="0.15"/>
    <row r="20971" ht="13.5" customHeight="1" x14ac:dyDescent="0.15"/>
    <row r="20973" ht="13.5" customHeight="1" x14ac:dyDescent="0.15"/>
    <row r="20975" ht="13.5" customHeight="1" x14ac:dyDescent="0.15"/>
    <row r="20977" ht="13.5" customHeight="1" x14ac:dyDescent="0.15"/>
    <row r="20979" ht="13.5" customHeight="1" x14ac:dyDescent="0.15"/>
    <row r="20981" ht="13.5" customHeight="1" x14ac:dyDescent="0.15"/>
    <row r="20983" ht="13.5" customHeight="1" x14ac:dyDescent="0.15"/>
    <row r="20985" ht="13.5" customHeight="1" x14ac:dyDescent="0.15"/>
    <row r="20987" ht="13.5" customHeight="1" x14ac:dyDescent="0.15"/>
    <row r="20989" ht="13.5" customHeight="1" x14ac:dyDescent="0.15"/>
    <row r="20991" ht="13.5" customHeight="1" x14ac:dyDescent="0.15"/>
    <row r="20993" ht="13.5" customHeight="1" x14ac:dyDescent="0.15"/>
    <row r="20995" ht="13.5" customHeight="1" x14ac:dyDescent="0.15"/>
    <row r="20997" ht="13.5" customHeight="1" x14ac:dyDescent="0.15"/>
    <row r="20999" ht="13.5" customHeight="1" x14ac:dyDescent="0.15"/>
    <row r="21001" ht="13.5" customHeight="1" x14ac:dyDescent="0.15"/>
    <row r="21003" ht="13.5" customHeight="1" x14ac:dyDescent="0.15"/>
    <row r="21005" ht="13.5" customHeight="1" x14ac:dyDescent="0.15"/>
    <row r="21007" ht="13.5" customHeight="1" x14ac:dyDescent="0.15"/>
    <row r="21009" ht="13.5" customHeight="1" x14ac:dyDescent="0.15"/>
    <row r="21011" ht="13.5" customHeight="1" x14ac:dyDescent="0.15"/>
    <row r="21013" ht="13.5" customHeight="1" x14ac:dyDescent="0.15"/>
    <row r="21015" ht="13.5" customHeight="1" x14ac:dyDescent="0.15"/>
    <row r="21017" ht="13.5" customHeight="1" x14ac:dyDescent="0.15"/>
    <row r="21019" ht="13.5" customHeight="1" x14ac:dyDescent="0.15"/>
    <row r="21021" ht="13.5" customHeight="1" x14ac:dyDescent="0.15"/>
    <row r="21023" ht="13.5" customHeight="1" x14ac:dyDescent="0.15"/>
    <row r="21025" ht="13.5" customHeight="1" x14ac:dyDescent="0.15"/>
    <row r="21027" ht="13.5" customHeight="1" x14ac:dyDescent="0.15"/>
    <row r="21029" ht="13.5" customHeight="1" x14ac:dyDescent="0.15"/>
    <row r="21031" ht="13.5" customHeight="1" x14ac:dyDescent="0.15"/>
    <row r="21033" ht="13.5" customHeight="1" x14ac:dyDescent="0.15"/>
    <row r="21035" ht="13.5" customHeight="1" x14ac:dyDescent="0.15"/>
    <row r="21037" ht="13.5" customHeight="1" x14ac:dyDescent="0.15"/>
    <row r="21039" ht="13.5" customHeight="1" x14ac:dyDescent="0.15"/>
    <row r="21041" ht="13.5" customHeight="1" x14ac:dyDescent="0.15"/>
    <row r="21043" ht="13.5" customHeight="1" x14ac:dyDescent="0.15"/>
    <row r="21045" ht="13.5" customHeight="1" x14ac:dyDescent="0.15"/>
    <row r="21047" ht="13.5" customHeight="1" x14ac:dyDescent="0.15"/>
    <row r="21049" ht="13.5" customHeight="1" x14ac:dyDescent="0.15"/>
    <row r="21051" ht="13.5" customHeight="1" x14ac:dyDescent="0.15"/>
    <row r="21053" ht="13.5" customHeight="1" x14ac:dyDescent="0.15"/>
    <row r="21055" ht="13.5" customHeight="1" x14ac:dyDescent="0.15"/>
    <row r="21057" ht="13.5" customHeight="1" x14ac:dyDescent="0.15"/>
    <row r="21059" ht="13.5" customHeight="1" x14ac:dyDescent="0.15"/>
    <row r="21061" ht="13.5" customHeight="1" x14ac:dyDescent="0.15"/>
    <row r="21063" ht="13.5" customHeight="1" x14ac:dyDescent="0.15"/>
    <row r="21065" ht="13.5" customHeight="1" x14ac:dyDescent="0.15"/>
    <row r="21067" ht="13.5" customHeight="1" x14ac:dyDescent="0.15"/>
    <row r="21069" ht="13.5" customHeight="1" x14ac:dyDescent="0.15"/>
    <row r="21071" ht="13.5" customHeight="1" x14ac:dyDescent="0.15"/>
    <row r="21073" ht="13.5" customHeight="1" x14ac:dyDescent="0.15"/>
    <row r="21075" ht="13.5" customHeight="1" x14ac:dyDescent="0.15"/>
    <row r="21077" ht="13.5" customHeight="1" x14ac:dyDescent="0.15"/>
    <row r="21079" ht="13.5" customHeight="1" x14ac:dyDescent="0.15"/>
    <row r="21081" ht="13.5" customHeight="1" x14ac:dyDescent="0.15"/>
    <row r="21083" ht="13.5" customHeight="1" x14ac:dyDescent="0.15"/>
    <row r="21085" ht="13.5" customHeight="1" x14ac:dyDescent="0.15"/>
    <row r="21087" ht="13.5" customHeight="1" x14ac:dyDescent="0.15"/>
    <row r="21089" ht="13.5" customHeight="1" x14ac:dyDescent="0.15"/>
    <row r="21091" ht="13.5" customHeight="1" x14ac:dyDescent="0.15"/>
    <row r="21093" ht="13.5" customHeight="1" x14ac:dyDescent="0.15"/>
    <row r="21095" ht="13.5" customHeight="1" x14ac:dyDescent="0.15"/>
    <row r="21097" ht="13.5" customHeight="1" x14ac:dyDescent="0.15"/>
    <row r="21099" ht="13.5" customHeight="1" x14ac:dyDescent="0.15"/>
    <row r="21101" ht="13.5" customHeight="1" x14ac:dyDescent="0.15"/>
    <row r="21103" ht="13.5" customHeight="1" x14ac:dyDescent="0.15"/>
    <row r="21105" ht="13.5" customHeight="1" x14ac:dyDescent="0.15"/>
    <row r="21107" ht="13.5" customHeight="1" x14ac:dyDescent="0.15"/>
    <row r="21109" ht="13.5" customHeight="1" x14ac:dyDescent="0.15"/>
    <row r="21111" ht="13.5" customHeight="1" x14ac:dyDescent="0.15"/>
    <row r="21113" ht="13.5" customHeight="1" x14ac:dyDescent="0.15"/>
    <row r="21115" ht="13.5" customHeight="1" x14ac:dyDescent="0.15"/>
    <row r="21117" ht="13.5" customHeight="1" x14ac:dyDescent="0.15"/>
    <row r="21119" ht="13.5" customHeight="1" x14ac:dyDescent="0.15"/>
    <row r="21121" ht="13.5" customHeight="1" x14ac:dyDescent="0.15"/>
    <row r="21123" ht="13.5" customHeight="1" x14ac:dyDescent="0.15"/>
    <row r="21125" ht="13.5" customHeight="1" x14ac:dyDescent="0.15"/>
    <row r="21127" ht="13.5" customHeight="1" x14ac:dyDescent="0.15"/>
    <row r="21129" ht="13.5" customHeight="1" x14ac:dyDescent="0.15"/>
    <row r="21131" ht="13.5" customHeight="1" x14ac:dyDescent="0.15"/>
    <row r="21133" ht="13.5" customHeight="1" x14ac:dyDescent="0.15"/>
    <row r="21135" ht="13.5" customHeight="1" x14ac:dyDescent="0.15"/>
    <row r="21137" ht="13.5" customHeight="1" x14ac:dyDescent="0.15"/>
    <row r="21139" ht="13.5" customHeight="1" x14ac:dyDescent="0.15"/>
    <row r="21141" ht="13.5" customHeight="1" x14ac:dyDescent="0.15"/>
    <row r="21143" ht="13.5" customHeight="1" x14ac:dyDescent="0.15"/>
    <row r="21145" ht="13.5" customHeight="1" x14ac:dyDescent="0.15"/>
    <row r="21147" ht="13.5" customHeight="1" x14ac:dyDescent="0.15"/>
    <row r="21149" ht="13.5" customHeight="1" x14ac:dyDescent="0.15"/>
    <row r="21151" ht="13.5" customHeight="1" x14ac:dyDescent="0.15"/>
    <row r="21153" ht="13.5" customHeight="1" x14ac:dyDescent="0.15"/>
    <row r="21155" ht="13.5" customHeight="1" x14ac:dyDescent="0.15"/>
    <row r="21157" ht="13.5" customHeight="1" x14ac:dyDescent="0.15"/>
    <row r="21159" ht="13.5" customHeight="1" x14ac:dyDescent="0.15"/>
    <row r="21161" ht="13.5" customHeight="1" x14ac:dyDescent="0.15"/>
    <row r="21163" ht="13.5" customHeight="1" x14ac:dyDescent="0.15"/>
    <row r="21165" ht="13.5" customHeight="1" x14ac:dyDescent="0.15"/>
    <row r="21167" ht="13.5" customHeight="1" x14ac:dyDescent="0.15"/>
    <row r="21169" ht="13.5" customHeight="1" x14ac:dyDescent="0.15"/>
    <row r="21171" ht="13.5" customHeight="1" x14ac:dyDescent="0.15"/>
    <row r="21173" ht="13.5" customHeight="1" x14ac:dyDescent="0.15"/>
    <row r="21175" ht="13.5" customHeight="1" x14ac:dyDescent="0.15"/>
    <row r="21177" ht="13.5" customHeight="1" x14ac:dyDescent="0.15"/>
    <row r="21179" ht="13.5" customHeight="1" x14ac:dyDescent="0.15"/>
    <row r="21181" ht="13.5" customHeight="1" x14ac:dyDescent="0.15"/>
    <row r="21183" ht="13.5" customHeight="1" x14ac:dyDescent="0.15"/>
    <row r="21185" ht="13.5" customHeight="1" x14ac:dyDescent="0.15"/>
    <row r="21187" ht="13.5" customHeight="1" x14ac:dyDescent="0.15"/>
    <row r="21189" ht="13.5" customHeight="1" x14ac:dyDescent="0.15"/>
    <row r="21191" ht="13.5" customHeight="1" x14ac:dyDescent="0.15"/>
    <row r="21193" ht="13.5" customHeight="1" x14ac:dyDescent="0.15"/>
    <row r="21195" ht="13.5" customHeight="1" x14ac:dyDescent="0.15"/>
    <row r="21197" ht="13.5" customHeight="1" x14ac:dyDescent="0.15"/>
    <row r="21199" ht="13.5" customHeight="1" x14ac:dyDescent="0.15"/>
    <row r="21201" ht="13.5" customHeight="1" x14ac:dyDescent="0.15"/>
    <row r="21203" ht="13.5" customHeight="1" x14ac:dyDescent="0.15"/>
    <row r="21205" ht="13.5" customHeight="1" x14ac:dyDescent="0.15"/>
    <row r="21207" ht="13.5" customHeight="1" x14ac:dyDescent="0.15"/>
    <row r="21209" ht="13.5" customHeight="1" x14ac:dyDescent="0.15"/>
    <row r="21211" ht="13.5" customHeight="1" x14ac:dyDescent="0.15"/>
    <row r="21213" ht="13.5" customHeight="1" x14ac:dyDescent="0.15"/>
    <row r="21215" ht="13.5" customHeight="1" x14ac:dyDescent="0.15"/>
    <row r="21217" ht="13.5" customHeight="1" x14ac:dyDescent="0.15"/>
    <row r="21219" ht="13.5" customHeight="1" x14ac:dyDescent="0.15"/>
    <row r="21221" ht="13.5" customHeight="1" x14ac:dyDescent="0.15"/>
    <row r="21223" ht="13.5" customHeight="1" x14ac:dyDescent="0.15"/>
    <row r="21225" ht="13.5" customHeight="1" x14ac:dyDescent="0.15"/>
    <row r="21227" ht="13.5" customHeight="1" x14ac:dyDescent="0.15"/>
    <row r="21229" ht="13.5" customHeight="1" x14ac:dyDescent="0.15"/>
    <row r="21231" ht="13.5" customHeight="1" x14ac:dyDescent="0.15"/>
    <row r="21233" ht="13.5" customHeight="1" x14ac:dyDescent="0.15"/>
    <row r="21235" ht="13.5" customHeight="1" x14ac:dyDescent="0.15"/>
    <row r="21237" ht="13.5" customHeight="1" x14ac:dyDescent="0.15"/>
    <row r="21239" ht="13.5" customHeight="1" x14ac:dyDescent="0.15"/>
    <row r="21241" ht="13.5" customHeight="1" x14ac:dyDescent="0.15"/>
    <row r="21243" ht="13.5" customHeight="1" x14ac:dyDescent="0.15"/>
    <row r="21245" ht="13.5" customHeight="1" x14ac:dyDescent="0.15"/>
    <row r="21247" ht="13.5" customHeight="1" x14ac:dyDescent="0.15"/>
    <row r="21249" ht="13.5" customHeight="1" x14ac:dyDescent="0.15"/>
    <row r="21251" ht="13.5" customHeight="1" x14ac:dyDescent="0.15"/>
    <row r="21253" ht="13.5" customHeight="1" x14ac:dyDescent="0.15"/>
    <row r="21255" ht="13.5" customHeight="1" x14ac:dyDescent="0.15"/>
    <row r="21257" ht="13.5" customHeight="1" x14ac:dyDescent="0.15"/>
    <row r="21259" ht="13.5" customHeight="1" x14ac:dyDescent="0.15"/>
    <row r="21261" ht="13.5" customHeight="1" x14ac:dyDescent="0.15"/>
    <row r="21263" ht="13.5" customHeight="1" x14ac:dyDescent="0.15"/>
    <row r="21265" ht="13.5" customHeight="1" x14ac:dyDescent="0.15"/>
    <row r="21267" ht="13.5" customHeight="1" x14ac:dyDescent="0.15"/>
    <row r="21269" ht="13.5" customHeight="1" x14ac:dyDescent="0.15"/>
    <row r="21271" ht="13.5" customHeight="1" x14ac:dyDescent="0.15"/>
    <row r="21273" ht="13.5" customHeight="1" x14ac:dyDescent="0.15"/>
    <row r="21275" ht="13.5" customHeight="1" x14ac:dyDescent="0.15"/>
    <row r="21277" ht="13.5" customHeight="1" x14ac:dyDescent="0.15"/>
    <row r="21279" ht="13.5" customHeight="1" x14ac:dyDescent="0.15"/>
    <row r="21281" ht="13.5" customHeight="1" x14ac:dyDescent="0.15"/>
    <row r="21283" ht="13.5" customHeight="1" x14ac:dyDescent="0.15"/>
    <row r="21285" ht="13.5" customHeight="1" x14ac:dyDescent="0.15"/>
    <row r="21287" ht="13.5" customHeight="1" x14ac:dyDescent="0.15"/>
    <row r="21289" ht="13.5" customHeight="1" x14ac:dyDescent="0.15"/>
    <row r="21291" ht="13.5" customHeight="1" x14ac:dyDescent="0.15"/>
    <row r="21293" ht="13.5" customHeight="1" x14ac:dyDescent="0.15"/>
    <row r="21295" ht="13.5" customHeight="1" x14ac:dyDescent="0.15"/>
    <row r="21297" ht="13.5" customHeight="1" x14ac:dyDescent="0.15"/>
    <row r="21299" ht="13.5" customHeight="1" x14ac:dyDescent="0.15"/>
    <row r="21301" ht="13.5" customHeight="1" x14ac:dyDescent="0.15"/>
    <row r="21303" ht="13.5" customHeight="1" x14ac:dyDescent="0.15"/>
    <row r="21305" ht="13.5" customHeight="1" x14ac:dyDescent="0.15"/>
    <row r="21307" ht="13.5" customHeight="1" x14ac:dyDescent="0.15"/>
    <row r="21309" ht="13.5" customHeight="1" x14ac:dyDescent="0.15"/>
    <row r="21311" ht="13.5" customHeight="1" x14ac:dyDescent="0.15"/>
    <row r="21313" ht="13.5" customHeight="1" x14ac:dyDescent="0.15"/>
    <row r="21315" ht="13.5" customHeight="1" x14ac:dyDescent="0.15"/>
    <row r="21317" ht="13.5" customHeight="1" x14ac:dyDescent="0.15"/>
    <row r="21319" ht="13.5" customHeight="1" x14ac:dyDescent="0.15"/>
    <row r="21321" ht="13.5" customHeight="1" x14ac:dyDescent="0.15"/>
    <row r="21323" ht="13.5" customHeight="1" x14ac:dyDescent="0.15"/>
    <row r="21325" ht="13.5" customHeight="1" x14ac:dyDescent="0.15"/>
    <row r="21327" ht="13.5" customHeight="1" x14ac:dyDescent="0.15"/>
    <row r="21329" ht="13.5" customHeight="1" x14ac:dyDescent="0.15"/>
    <row r="21331" ht="13.5" customHeight="1" x14ac:dyDescent="0.15"/>
    <row r="21333" ht="13.5" customHeight="1" x14ac:dyDescent="0.15"/>
    <row r="21335" ht="13.5" customHeight="1" x14ac:dyDescent="0.15"/>
    <row r="21337" ht="13.5" customHeight="1" x14ac:dyDescent="0.15"/>
    <row r="21339" ht="13.5" customHeight="1" x14ac:dyDescent="0.15"/>
    <row r="21341" ht="13.5" customHeight="1" x14ac:dyDescent="0.15"/>
    <row r="21343" ht="13.5" customHeight="1" x14ac:dyDescent="0.15"/>
    <row r="21345" ht="13.5" customHeight="1" x14ac:dyDescent="0.15"/>
    <row r="21347" ht="13.5" customHeight="1" x14ac:dyDescent="0.15"/>
    <row r="21349" ht="13.5" customHeight="1" x14ac:dyDescent="0.15"/>
    <row r="21351" ht="13.5" customHeight="1" x14ac:dyDescent="0.15"/>
    <row r="21353" ht="13.5" customHeight="1" x14ac:dyDescent="0.15"/>
    <row r="21355" ht="13.5" customHeight="1" x14ac:dyDescent="0.15"/>
    <row r="21357" ht="13.5" customHeight="1" x14ac:dyDescent="0.15"/>
    <row r="21359" ht="13.5" customHeight="1" x14ac:dyDescent="0.15"/>
    <row r="21361" ht="13.5" customHeight="1" x14ac:dyDescent="0.15"/>
    <row r="21363" ht="13.5" customHeight="1" x14ac:dyDescent="0.15"/>
    <row r="21365" ht="13.5" customHeight="1" x14ac:dyDescent="0.15"/>
    <row r="21367" ht="13.5" customHeight="1" x14ac:dyDescent="0.15"/>
    <row r="21369" ht="13.5" customHeight="1" x14ac:dyDescent="0.15"/>
    <row r="21371" ht="13.5" customHeight="1" x14ac:dyDescent="0.15"/>
    <row r="21373" ht="13.5" customHeight="1" x14ac:dyDescent="0.15"/>
    <row r="21375" ht="13.5" customHeight="1" x14ac:dyDescent="0.15"/>
    <row r="21377" ht="13.5" customHeight="1" x14ac:dyDescent="0.15"/>
    <row r="21379" ht="13.5" customHeight="1" x14ac:dyDescent="0.15"/>
    <row r="21381" ht="13.5" customHeight="1" x14ac:dyDescent="0.15"/>
    <row r="21383" ht="13.5" customHeight="1" x14ac:dyDescent="0.15"/>
    <row r="21385" ht="13.5" customHeight="1" x14ac:dyDescent="0.15"/>
    <row r="21387" ht="13.5" customHeight="1" x14ac:dyDescent="0.15"/>
    <row r="21389" ht="13.5" customHeight="1" x14ac:dyDescent="0.15"/>
    <row r="21391" ht="13.5" customHeight="1" x14ac:dyDescent="0.15"/>
    <row r="21393" ht="13.5" customHeight="1" x14ac:dyDescent="0.15"/>
    <row r="21395" ht="13.5" customHeight="1" x14ac:dyDescent="0.15"/>
    <row r="21397" ht="13.5" customHeight="1" x14ac:dyDescent="0.15"/>
    <row r="21399" ht="13.5" customHeight="1" x14ac:dyDescent="0.15"/>
    <row r="21401" ht="13.5" customHeight="1" x14ac:dyDescent="0.15"/>
    <row r="21403" ht="13.5" customHeight="1" x14ac:dyDescent="0.15"/>
    <row r="21405" ht="13.5" customHeight="1" x14ac:dyDescent="0.15"/>
    <row r="21407" ht="13.5" customHeight="1" x14ac:dyDescent="0.15"/>
    <row r="21409" ht="13.5" customHeight="1" x14ac:dyDescent="0.15"/>
    <row r="21411" ht="13.5" customHeight="1" x14ac:dyDescent="0.15"/>
    <row r="21413" ht="13.5" customHeight="1" x14ac:dyDescent="0.15"/>
    <row r="21415" ht="13.5" customHeight="1" x14ac:dyDescent="0.15"/>
    <row r="21417" ht="13.5" customHeight="1" x14ac:dyDescent="0.15"/>
    <row r="21419" ht="13.5" customHeight="1" x14ac:dyDescent="0.15"/>
    <row r="21421" ht="13.5" customHeight="1" x14ac:dyDescent="0.15"/>
    <row r="21423" ht="13.5" customHeight="1" x14ac:dyDescent="0.15"/>
    <row r="21425" ht="13.5" customHeight="1" x14ac:dyDescent="0.15"/>
    <row r="21427" ht="13.5" customHeight="1" x14ac:dyDescent="0.15"/>
    <row r="21429" ht="13.5" customHeight="1" x14ac:dyDescent="0.15"/>
    <row r="21431" ht="13.5" customHeight="1" x14ac:dyDescent="0.15"/>
    <row r="21433" ht="13.5" customHeight="1" x14ac:dyDescent="0.15"/>
    <row r="21435" ht="13.5" customHeight="1" x14ac:dyDescent="0.15"/>
    <row r="21437" ht="13.5" customHeight="1" x14ac:dyDescent="0.15"/>
    <row r="21439" ht="13.5" customHeight="1" x14ac:dyDescent="0.15"/>
    <row r="21441" ht="13.5" customHeight="1" x14ac:dyDescent="0.15"/>
    <row r="21443" ht="13.5" customHeight="1" x14ac:dyDescent="0.15"/>
    <row r="21445" ht="13.5" customHeight="1" x14ac:dyDescent="0.15"/>
    <row r="21447" ht="13.5" customHeight="1" x14ac:dyDescent="0.15"/>
    <row r="21449" ht="13.5" customHeight="1" x14ac:dyDescent="0.15"/>
    <row r="21451" ht="13.5" customHeight="1" x14ac:dyDescent="0.15"/>
    <row r="21453" ht="13.5" customHeight="1" x14ac:dyDescent="0.15"/>
    <row r="21455" ht="13.5" customHeight="1" x14ac:dyDescent="0.15"/>
    <row r="21457" ht="13.5" customHeight="1" x14ac:dyDescent="0.15"/>
    <row r="21459" ht="13.5" customHeight="1" x14ac:dyDescent="0.15"/>
    <row r="21461" ht="13.5" customHeight="1" x14ac:dyDescent="0.15"/>
    <row r="21463" ht="13.5" customHeight="1" x14ac:dyDescent="0.15"/>
    <row r="21465" ht="13.5" customHeight="1" x14ac:dyDescent="0.15"/>
    <row r="21467" ht="13.5" customHeight="1" x14ac:dyDescent="0.15"/>
    <row r="21469" ht="13.5" customHeight="1" x14ac:dyDescent="0.15"/>
    <row r="21471" ht="13.5" customHeight="1" x14ac:dyDescent="0.15"/>
    <row r="21473" ht="13.5" customHeight="1" x14ac:dyDescent="0.15"/>
    <row r="21475" ht="13.5" customHeight="1" x14ac:dyDescent="0.15"/>
    <row r="21477" ht="13.5" customHeight="1" x14ac:dyDescent="0.15"/>
    <row r="21479" ht="13.5" customHeight="1" x14ac:dyDescent="0.15"/>
    <row r="21481" ht="13.5" customHeight="1" x14ac:dyDescent="0.15"/>
    <row r="21483" ht="13.5" customHeight="1" x14ac:dyDescent="0.15"/>
    <row r="21485" ht="13.5" customHeight="1" x14ac:dyDescent="0.15"/>
    <row r="21487" ht="13.5" customHeight="1" x14ac:dyDescent="0.15"/>
    <row r="21489" ht="13.5" customHeight="1" x14ac:dyDescent="0.15"/>
    <row r="21491" ht="13.5" customHeight="1" x14ac:dyDescent="0.15"/>
    <row r="21493" ht="13.5" customHeight="1" x14ac:dyDescent="0.15"/>
    <row r="21495" ht="13.5" customHeight="1" x14ac:dyDescent="0.15"/>
    <row r="21497" ht="13.5" customHeight="1" x14ac:dyDescent="0.15"/>
    <row r="21499" ht="13.5" customHeight="1" x14ac:dyDescent="0.15"/>
    <row r="21501" ht="13.5" customHeight="1" x14ac:dyDescent="0.15"/>
    <row r="21503" ht="13.5" customHeight="1" x14ac:dyDescent="0.15"/>
    <row r="21505" ht="13.5" customHeight="1" x14ac:dyDescent="0.15"/>
    <row r="21507" ht="13.5" customHeight="1" x14ac:dyDescent="0.15"/>
    <row r="21509" ht="13.5" customHeight="1" x14ac:dyDescent="0.15"/>
    <row r="21511" ht="13.5" customHeight="1" x14ac:dyDescent="0.15"/>
    <row r="21513" ht="13.5" customHeight="1" x14ac:dyDescent="0.15"/>
    <row r="21515" ht="13.5" customHeight="1" x14ac:dyDescent="0.15"/>
    <row r="21517" ht="13.5" customHeight="1" x14ac:dyDescent="0.15"/>
    <row r="21519" ht="13.5" customHeight="1" x14ac:dyDescent="0.15"/>
    <row r="21521" ht="13.5" customHeight="1" x14ac:dyDescent="0.15"/>
    <row r="21523" ht="13.5" customHeight="1" x14ac:dyDescent="0.15"/>
    <row r="21525" ht="13.5" customHeight="1" x14ac:dyDescent="0.15"/>
    <row r="21527" ht="13.5" customHeight="1" x14ac:dyDescent="0.15"/>
    <row r="21529" ht="13.5" customHeight="1" x14ac:dyDescent="0.15"/>
    <row r="21531" ht="13.5" customHeight="1" x14ac:dyDescent="0.15"/>
    <row r="21533" ht="13.5" customHeight="1" x14ac:dyDescent="0.15"/>
    <row r="21535" ht="13.5" customHeight="1" x14ac:dyDescent="0.15"/>
    <row r="21537" ht="13.5" customHeight="1" x14ac:dyDescent="0.15"/>
    <row r="21539" ht="13.5" customHeight="1" x14ac:dyDescent="0.15"/>
    <row r="21541" ht="13.5" customHeight="1" x14ac:dyDescent="0.15"/>
    <row r="21543" ht="13.5" customHeight="1" x14ac:dyDescent="0.15"/>
    <row r="21545" ht="13.5" customHeight="1" x14ac:dyDescent="0.15"/>
    <row r="21547" ht="13.5" customHeight="1" x14ac:dyDescent="0.15"/>
    <row r="21549" ht="13.5" customHeight="1" x14ac:dyDescent="0.15"/>
    <row r="21551" ht="13.5" customHeight="1" x14ac:dyDescent="0.15"/>
    <row r="21553" ht="13.5" customHeight="1" x14ac:dyDescent="0.15"/>
    <row r="21555" ht="13.5" customHeight="1" x14ac:dyDescent="0.15"/>
    <row r="21557" ht="13.5" customHeight="1" x14ac:dyDescent="0.15"/>
    <row r="21559" ht="13.5" customHeight="1" x14ac:dyDescent="0.15"/>
    <row r="21561" ht="13.5" customHeight="1" x14ac:dyDescent="0.15"/>
    <row r="21563" ht="13.5" customHeight="1" x14ac:dyDescent="0.15"/>
    <row r="21565" ht="13.5" customHeight="1" x14ac:dyDescent="0.15"/>
    <row r="21567" ht="13.5" customHeight="1" x14ac:dyDescent="0.15"/>
    <row r="21569" ht="13.5" customHeight="1" x14ac:dyDescent="0.15"/>
    <row r="21571" ht="13.5" customHeight="1" x14ac:dyDescent="0.15"/>
    <row r="21573" ht="13.5" customHeight="1" x14ac:dyDescent="0.15"/>
    <row r="21575" ht="13.5" customHeight="1" x14ac:dyDescent="0.15"/>
    <row r="21577" ht="13.5" customHeight="1" x14ac:dyDescent="0.15"/>
    <row r="21579" ht="13.5" customHeight="1" x14ac:dyDescent="0.15"/>
    <row r="21581" ht="13.5" customHeight="1" x14ac:dyDescent="0.15"/>
    <row r="21583" ht="13.5" customHeight="1" x14ac:dyDescent="0.15"/>
    <row r="21585" ht="13.5" customHeight="1" x14ac:dyDescent="0.15"/>
    <row r="21587" ht="13.5" customHeight="1" x14ac:dyDescent="0.15"/>
    <row r="21589" ht="13.5" customHeight="1" x14ac:dyDescent="0.15"/>
    <row r="21591" ht="13.5" customHeight="1" x14ac:dyDescent="0.15"/>
    <row r="21593" ht="13.5" customHeight="1" x14ac:dyDescent="0.15"/>
    <row r="21595" ht="13.5" customHeight="1" x14ac:dyDescent="0.15"/>
    <row r="21597" ht="13.5" customHeight="1" x14ac:dyDescent="0.15"/>
    <row r="21599" ht="13.5" customHeight="1" x14ac:dyDescent="0.15"/>
    <row r="21601" ht="13.5" customHeight="1" x14ac:dyDescent="0.15"/>
    <row r="21603" ht="13.5" customHeight="1" x14ac:dyDescent="0.15"/>
    <row r="21605" ht="13.5" customHeight="1" x14ac:dyDescent="0.15"/>
    <row r="21607" ht="13.5" customHeight="1" x14ac:dyDescent="0.15"/>
    <row r="21609" ht="13.5" customHeight="1" x14ac:dyDescent="0.15"/>
    <row r="21611" ht="13.5" customHeight="1" x14ac:dyDescent="0.15"/>
    <row r="21613" ht="13.5" customHeight="1" x14ac:dyDescent="0.15"/>
    <row r="21615" ht="13.5" customHeight="1" x14ac:dyDescent="0.15"/>
    <row r="21617" ht="13.5" customHeight="1" x14ac:dyDescent="0.15"/>
    <row r="21619" ht="13.5" customHeight="1" x14ac:dyDescent="0.15"/>
    <row r="21621" ht="13.5" customHeight="1" x14ac:dyDescent="0.15"/>
    <row r="21623" ht="13.5" customHeight="1" x14ac:dyDescent="0.15"/>
    <row r="21625" ht="13.5" customHeight="1" x14ac:dyDescent="0.15"/>
    <row r="21627" ht="13.5" customHeight="1" x14ac:dyDescent="0.15"/>
    <row r="21629" ht="13.5" customHeight="1" x14ac:dyDescent="0.15"/>
    <row r="21631" ht="13.5" customHeight="1" x14ac:dyDescent="0.15"/>
    <row r="21633" ht="13.5" customHeight="1" x14ac:dyDescent="0.15"/>
    <row r="21635" ht="13.5" customHeight="1" x14ac:dyDescent="0.15"/>
    <row r="21637" ht="13.5" customHeight="1" x14ac:dyDescent="0.15"/>
    <row r="21639" ht="13.5" customHeight="1" x14ac:dyDescent="0.15"/>
    <row r="21641" ht="13.5" customHeight="1" x14ac:dyDescent="0.15"/>
    <row r="21643" ht="13.5" customHeight="1" x14ac:dyDescent="0.15"/>
    <row r="21645" ht="13.5" customHeight="1" x14ac:dyDescent="0.15"/>
    <row r="21647" ht="13.5" customHeight="1" x14ac:dyDescent="0.15"/>
    <row r="21649" ht="13.5" customHeight="1" x14ac:dyDescent="0.15"/>
    <row r="21651" ht="13.5" customHeight="1" x14ac:dyDescent="0.15"/>
    <row r="21653" ht="13.5" customHeight="1" x14ac:dyDescent="0.15"/>
    <row r="21655" ht="13.5" customHeight="1" x14ac:dyDescent="0.15"/>
    <row r="21657" ht="13.5" customHeight="1" x14ac:dyDescent="0.15"/>
    <row r="21659" ht="13.5" customHeight="1" x14ac:dyDescent="0.15"/>
    <row r="21661" ht="13.5" customHeight="1" x14ac:dyDescent="0.15"/>
    <row r="21663" ht="13.5" customHeight="1" x14ac:dyDescent="0.15"/>
    <row r="21665" ht="13.5" customHeight="1" x14ac:dyDescent="0.15"/>
    <row r="21667" ht="13.5" customHeight="1" x14ac:dyDescent="0.15"/>
    <row r="21669" ht="13.5" customHeight="1" x14ac:dyDescent="0.15"/>
    <row r="21671" ht="13.5" customHeight="1" x14ac:dyDescent="0.15"/>
    <row r="21673" ht="13.5" customHeight="1" x14ac:dyDescent="0.15"/>
    <row r="21675" ht="13.5" customHeight="1" x14ac:dyDescent="0.15"/>
    <row r="21677" ht="13.5" customHeight="1" x14ac:dyDescent="0.15"/>
    <row r="21679" ht="13.5" customHeight="1" x14ac:dyDescent="0.15"/>
    <row r="21681" ht="13.5" customHeight="1" x14ac:dyDescent="0.15"/>
    <row r="21683" ht="13.5" customHeight="1" x14ac:dyDescent="0.15"/>
    <row r="21685" ht="13.5" customHeight="1" x14ac:dyDescent="0.15"/>
    <row r="21687" ht="13.5" customHeight="1" x14ac:dyDescent="0.15"/>
    <row r="21689" ht="13.5" customHeight="1" x14ac:dyDescent="0.15"/>
    <row r="21691" ht="13.5" customHeight="1" x14ac:dyDescent="0.15"/>
    <row r="21693" ht="13.5" customHeight="1" x14ac:dyDescent="0.15"/>
    <row r="21695" ht="13.5" customHeight="1" x14ac:dyDescent="0.15"/>
    <row r="21697" ht="13.5" customHeight="1" x14ac:dyDescent="0.15"/>
    <row r="21699" ht="13.5" customHeight="1" x14ac:dyDescent="0.15"/>
    <row r="21701" ht="13.5" customHeight="1" x14ac:dyDescent="0.15"/>
    <row r="21703" ht="13.5" customHeight="1" x14ac:dyDescent="0.15"/>
    <row r="21705" ht="13.5" customHeight="1" x14ac:dyDescent="0.15"/>
    <row r="21707" ht="13.5" customHeight="1" x14ac:dyDescent="0.15"/>
    <row r="21709" ht="13.5" customHeight="1" x14ac:dyDescent="0.15"/>
    <row r="21711" ht="13.5" customHeight="1" x14ac:dyDescent="0.15"/>
    <row r="21713" ht="13.5" customHeight="1" x14ac:dyDescent="0.15"/>
    <row r="21715" ht="13.5" customHeight="1" x14ac:dyDescent="0.15"/>
    <row r="21717" ht="13.5" customHeight="1" x14ac:dyDescent="0.15"/>
    <row r="21719" ht="13.5" customHeight="1" x14ac:dyDescent="0.15"/>
    <row r="21721" ht="13.5" customHeight="1" x14ac:dyDescent="0.15"/>
    <row r="21723" ht="13.5" customHeight="1" x14ac:dyDescent="0.15"/>
    <row r="21725" ht="13.5" customHeight="1" x14ac:dyDescent="0.15"/>
    <row r="21727" ht="13.5" customHeight="1" x14ac:dyDescent="0.15"/>
    <row r="21729" ht="13.5" customHeight="1" x14ac:dyDescent="0.15"/>
    <row r="21731" ht="13.5" customHeight="1" x14ac:dyDescent="0.15"/>
    <row r="21733" ht="13.5" customHeight="1" x14ac:dyDescent="0.15"/>
    <row r="21735" ht="13.5" customHeight="1" x14ac:dyDescent="0.15"/>
    <row r="21737" ht="13.5" customHeight="1" x14ac:dyDescent="0.15"/>
    <row r="21739" ht="13.5" customHeight="1" x14ac:dyDescent="0.15"/>
    <row r="21741" ht="13.5" customHeight="1" x14ac:dyDescent="0.15"/>
    <row r="21743" ht="13.5" customHeight="1" x14ac:dyDescent="0.15"/>
    <row r="21745" ht="13.5" customHeight="1" x14ac:dyDescent="0.15"/>
    <row r="21747" ht="13.5" customHeight="1" x14ac:dyDescent="0.15"/>
    <row r="21749" ht="13.5" customHeight="1" x14ac:dyDescent="0.15"/>
    <row r="21751" ht="13.5" customHeight="1" x14ac:dyDescent="0.15"/>
    <row r="21753" ht="13.5" customHeight="1" x14ac:dyDescent="0.15"/>
    <row r="21755" ht="13.5" customHeight="1" x14ac:dyDescent="0.15"/>
    <row r="21757" ht="13.5" customHeight="1" x14ac:dyDescent="0.15"/>
    <row r="21759" ht="13.5" customHeight="1" x14ac:dyDescent="0.15"/>
    <row r="21761" ht="13.5" customHeight="1" x14ac:dyDescent="0.15"/>
    <row r="21763" ht="13.5" customHeight="1" x14ac:dyDescent="0.15"/>
    <row r="21765" ht="13.5" customHeight="1" x14ac:dyDescent="0.15"/>
    <row r="21767" ht="13.5" customHeight="1" x14ac:dyDescent="0.15"/>
    <row r="21769" ht="13.5" customHeight="1" x14ac:dyDescent="0.15"/>
    <row r="21771" ht="13.5" customHeight="1" x14ac:dyDescent="0.15"/>
    <row r="21773" ht="13.5" customHeight="1" x14ac:dyDescent="0.15"/>
    <row r="21775" ht="13.5" customHeight="1" x14ac:dyDescent="0.15"/>
    <row r="21777" ht="13.5" customHeight="1" x14ac:dyDescent="0.15"/>
    <row r="21779" ht="13.5" customHeight="1" x14ac:dyDescent="0.15"/>
    <row r="21781" ht="13.5" customHeight="1" x14ac:dyDescent="0.15"/>
    <row r="21783" ht="13.5" customHeight="1" x14ac:dyDescent="0.15"/>
    <row r="21785" ht="13.5" customHeight="1" x14ac:dyDescent="0.15"/>
    <row r="21787" ht="13.5" customHeight="1" x14ac:dyDescent="0.15"/>
    <row r="21789" ht="13.5" customHeight="1" x14ac:dyDescent="0.15"/>
    <row r="21791" ht="13.5" customHeight="1" x14ac:dyDescent="0.15"/>
    <row r="21793" ht="13.5" customHeight="1" x14ac:dyDescent="0.15"/>
    <row r="21795" ht="13.5" customHeight="1" x14ac:dyDescent="0.15"/>
    <row r="21797" ht="13.5" customHeight="1" x14ac:dyDescent="0.15"/>
    <row r="21799" ht="13.5" customHeight="1" x14ac:dyDescent="0.15"/>
    <row r="21801" ht="13.5" customHeight="1" x14ac:dyDescent="0.15"/>
    <row r="21803" ht="13.5" customHeight="1" x14ac:dyDescent="0.15"/>
    <row r="21805" ht="13.5" customHeight="1" x14ac:dyDescent="0.15"/>
    <row r="21807" ht="13.5" customHeight="1" x14ac:dyDescent="0.15"/>
    <row r="21809" ht="13.5" customHeight="1" x14ac:dyDescent="0.15"/>
    <row r="21811" ht="13.5" customHeight="1" x14ac:dyDescent="0.15"/>
    <row r="21813" ht="13.5" customHeight="1" x14ac:dyDescent="0.15"/>
    <row r="21815" ht="13.5" customHeight="1" x14ac:dyDescent="0.15"/>
    <row r="21817" ht="13.5" customHeight="1" x14ac:dyDescent="0.15"/>
    <row r="21819" ht="13.5" customHeight="1" x14ac:dyDescent="0.15"/>
    <row r="21821" ht="13.5" customHeight="1" x14ac:dyDescent="0.15"/>
    <row r="21823" ht="13.5" customHeight="1" x14ac:dyDescent="0.15"/>
    <row r="21825" ht="13.5" customHeight="1" x14ac:dyDescent="0.15"/>
    <row r="21827" ht="13.5" customHeight="1" x14ac:dyDescent="0.15"/>
    <row r="21829" ht="13.5" customHeight="1" x14ac:dyDescent="0.15"/>
    <row r="21831" ht="13.5" customHeight="1" x14ac:dyDescent="0.15"/>
    <row r="21833" ht="13.5" customHeight="1" x14ac:dyDescent="0.15"/>
    <row r="21835" ht="13.5" customHeight="1" x14ac:dyDescent="0.15"/>
    <row r="21837" ht="13.5" customHeight="1" x14ac:dyDescent="0.15"/>
    <row r="21839" ht="13.5" customHeight="1" x14ac:dyDescent="0.15"/>
    <row r="21841" ht="13.5" customHeight="1" x14ac:dyDescent="0.15"/>
    <row r="21843" ht="13.5" customHeight="1" x14ac:dyDescent="0.15"/>
    <row r="21845" ht="13.5" customHeight="1" x14ac:dyDescent="0.15"/>
    <row r="21847" ht="13.5" customHeight="1" x14ac:dyDescent="0.15"/>
    <row r="21849" ht="13.5" customHeight="1" x14ac:dyDescent="0.15"/>
    <row r="21851" ht="13.5" customHeight="1" x14ac:dyDescent="0.15"/>
    <row r="21853" ht="13.5" customHeight="1" x14ac:dyDescent="0.15"/>
    <row r="21855" ht="13.5" customHeight="1" x14ac:dyDescent="0.15"/>
    <row r="21857" ht="13.5" customHeight="1" x14ac:dyDescent="0.15"/>
    <row r="21859" ht="13.5" customHeight="1" x14ac:dyDescent="0.15"/>
    <row r="21861" ht="13.5" customHeight="1" x14ac:dyDescent="0.15"/>
    <row r="21863" ht="13.5" customHeight="1" x14ac:dyDescent="0.15"/>
    <row r="21865" ht="13.5" customHeight="1" x14ac:dyDescent="0.15"/>
    <row r="21867" ht="13.5" customHeight="1" x14ac:dyDescent="0.15"/>
    <row r="21869" ht="13.5" customHeight="1" x14ac:dyDescent="0.15"/>
    <row r="21871" ht="13.5" customHeight="1" x14ac:dyDescent="0.15"/>
    <row r="21873" ht="13.5" customHeight="1" x14ac:dyDescent="0.15"/>
    <row r="21875" ht="13.5" customHeight="1" x14ac:dyDescent="0.15"/>
    <row r="21877" ht="13.5" customHeight="1" x14ac:dyDescent="0.15"/>
    <row r="21879" ht="13.5" customHeight="1" x14ac:dyDescent="0.15"/>
    <row r="21881" ht="13.5" customHeight="1" x14ac:dyDescent="0.15"/>
    <row r="21883" ht="13.5" customHeight="1" x14ac:dyDescent="0.15"/>
    <row r="21885" ht="13.5" customHeight="1" x14ac:dyDescent="0.15"/>
    <row r="21887" ht="13.5" customHeight="1" x14ac:dyDescent="0.15"/>
    <row r="21889" ht="13.5" customHeight="1" x14ac:dyDescent="0.15"/>
    <row r="21891" ht="13.5" customHeight="1" x14ac:dyDescent="0.15"/>
    <row r="21893" ht="13.5" customHeight="1" x14ac:dyDescent="0.15"/>
    <row r="21895" ht="13.5" customHeight="1" x14ac:dyDescent="0.15"/>
    <row r="21897" ht="13.5" customHeight="1" x14ac:dyDescent="0.15"/>
    <row r="21899" ht="13.5" customHeight="1" x14ac:dyDescent="0.15"/>
    <row r="21901" ht="13.5" customHeight="1" x14ac:dyDescent="0.15"/>
    <row r="21903" ht="13.5" customHeight="1" x14ac:dyDescent="0.15"/>
    <row r="21905" ht="13.5" customHeight="1" x14ac:dyDescent="0.15"/>
    <row r="21907" ht="13.5" customHeight="1" x14ac:dyDescent="0.15"/>
    <row r="21909" ht="13.5" customHeight="1" x14ac:dyDescent="0.15"/>
    <row r="21911" ht="13.5" customHeight="1" x14ac:dyDescent="0.15"/>
    <row r="21913" ht="13.5" customHeight="1" x14ac:dyDescent="0.15"/>
    <row r="21915" ht="13.5" customHeight="1" x14ac:dyDescent="0.15"/>
    <row r="21917" ht="13.5" customHeight="1" x14ac:dyDescent="0.15"/>
    <row r="21919" ht="13.5" customHeight="1" x14ac:dyDescent="0.15"/>
    <row r="21921" ht="13.5" customHeight="1" x14ac:dyDescent="0.15"/>
    <row r="21923" ht="13.5" customHeight="1" x14ac:dyDescent="0.15"/>
    <row r="21925" ht="13.5" customHeight="1" x14ac:dyDescent="0.15"/>
    <row r="21927" ht="13.5" customHeight="1" x14ac:dyDescent="0.15"/>
    <row r="21929" ht="13.5" customHeight="1" x14ac:dyDescent="0.15"/>
    <row r="21931" ht="13.5" customHeight="1" x14ac:dyDescent="0.15"/>
    <row r="21933" ht="13.5" customHeight="1" x14ac:dyDescent="0.15"/>
    <row r="21935" ht="13.5" customHeight="1" x14ac:dyDescent="0.15"/>
    <row r="21937" ht="13.5" customHeight="1" x14ac:dyDescent="0.15"/>
    <row r="21939" ht="13.5" customHeight="1" x14ac:dyDescent="0.15"/>
    <row r="21941" ht="13.5" customHeight="1" x14ac:dyDescent="0.15"/>
    <row r="21943" ht="13.5" customHeight="1" x14ac:dyDescent="0.15"/>
    <row r="21945" ht="13.5" customHeight="1" x14ac:dyDescent="0.15"/>
    <row r="21947" ht="13.5" customHeight="1" x14ac:dyDescent="0.15"/>
    <row r="21949" ht="13.5" customHeight="1" x14ac:dyDescent="0.15"/>
    <row r="21951" ht="13.5" customHeight="1" x14ac:dyDescent="0.15"/>
    <row r="21953" ht="13.5" customHeight="1" x14ac:dyDescent="0.15"/>
    <row r="21955" ht="13.5" customHeight="1" x14ac:dyDescent="0.15"/>
    <row r="21957" ht="13.5" customHeight="1" x14ac:dyDescent="0.15"/>
    <row r="21959" ht="13.5" customHeight="1" x14ac:dyDescent="0.15"/>
    <row r="21961" ht="13.5" customHeight="1" x14ac:dyDescent="0.15"/>
    <row r="21963" ht="13.5" customHeight="1" x14ac:dyDescent="0.15"/>
    <row r="21965" ht="13.5" customHeight="1" x14ac:dyDescent="0.15"/>
    <row r="21967" ht="13.5" customHeight="1" x14ac:dyDescent="0.15"/>
    <row r="21969" ht="13.5" customHeight="1" x14ac:dyDescent="0.15"/>
    <row r="21971" ht="13.5" customHeight="1" x14ac:dyDescent="0.15"/>
    <row r="21973" ht="13.5" customHeight="1" x14ac:dyDescent="0.15"/>
    <row r="21975" ht="13.5" customHeight="1" x14ac:dyDescent="0.15"/>
    <row r="21977" ht="13.5" customHeight="1" x14ac:dyDescent="0.15"/>
    <row r="21979" ht="13.5" customHeight="1" x14ac:dyDescent="0.15"/>
    <row r="21981" ht="13.5" customHeight="1" x14ac:dyDescent="0.15"/>
    <row r="21983" ht="13.5" customHeight="1" x14ac:dyDescent="0.15"/>
    <row r="21985" ht="13.5" customHeight="1" x14ac:dyDescent="0.15"/>
    <row r="21987" ht="13.5" customHeight="1" x14ac:dyDescent="0.15"/>
    <row r="21989" ht="13.5" customHeight="1" x14ac:dyDescent="0.15"/>
    <row r="21991" ht="13.5" customHeight="1" x14ac:dyDescent="0.15"/>
    <row r="21993" ht="13.5" customHeight="1" x14ac:dyDescent="0.15"/>
    <row r="21995" ht="13.5" customHeight="1" x14ac:dyDescent="0.15"/>
    <row r="21997" ht="13.5" customHeight="1" x14ac:dyDescent="0.15"/>
    <row r="21999" ht="13.5" customHeight="1" x14ac:dyDescent="0.15"/>
    <row r="22001" ht="13.5" customHeight="1" x14ac:dyDescent="0.15"/>
    <row r="22003" ht="13.5" customHeight="1" x14ac:dyDescent="0.15"/>
    <row r="22005" ht="13.5" customHeight="1" x14ac:dyDescent="0.15"/>
    <row r="22007" ht="13.5" customHeight="1" x14ac:dyDescent="0.15"/>
    <row r="22009" ht="13.5" customHeight="1" x14ac:dyDescent="0.15"/>
    <row r="22011" ht="13.5" customHeight="1" x14ac:dyDescent="0.15"/>
    <row r="22013" ht="13.5" customHeight="1" x14ac:dyDescent="0.15"/>
    <row r="22015" ht="13.5" customHeight="1" x14ac:dyDescent="0.15"/>
    <row r="22017" ht="13.5" customHeight="1" x14ac:dyDescent="0.15"/>
    <row r="22019" ht="13.5" customHeight="1" x14ac:dyDescent="0.15"/>
    <row r="22021" ht="13.5" customHeight="1" x14ac:dyDescent="0.15"/>
    <row r="22023" ht="13.5" customHeight="1" x14ac:dyDescent="0.15"/>
    <row r="22025" ht="13.5" customHeight="1" x14ac:dyDescent="0.15"/>
    <row r="22027" ht="13.5" customHeight="1" x14ac:dyDescent="0.15"/>
    <row r="22029" ht="13.5" customHeight="1" x14ac:dyDescent="0.15"/>
    <row r="22031" ht="13.5" customHeight="1" x14ac:dyDescent="0.15"/>
    <row r="22033" ht="13.5" customHeight="1" x14ac:dyDescent="0.15"/>
    <row r="22035" ht="13.5" customHeight="1" x14ac:dyDescent="0.15"/>
    <row r="22037" ht="13.5" customHeight="1" x14ac:dyDescent="0.15"/>
    <row r="22039" ht="13.5" customHeight="1" x14ac:dyDescent="0.15"/>
    <row r="22041" ht="13.5" customHeight="1" x14ac:dyDescent="0.15"/>
    <row r="22043" ht="13.5" customHeight="1" x14ac:dyDescent="0.15"/>
    <row r="22045" ht="13.5" customHeight="1" x14ac:dyDescent="0.15"/>
    <row r="22047" ht="13.5" customHeight="1" x14ac:dyDescent="0.15"/>
    <row r="22049" ht="13.5" customHeight="1" x14ac:dyDescent="0.15"/>
    <row r="22051" ht="13.5" customHeight="1" x14ac:dyDescent="0.15"/>
    <row r="22053" ht="13.5" customHeight="1" x14ac:dyDescent="0.15"/>
    <row r="22055" ht="13.5" customHeight="1" x14ac:dyDescent="0.15"/>
    <row r="22057" ht="13.5" customHeight="1" x14ac:dyDescent="0.15"/>
    <row r="22059" ht="13.5" customHeight="1" x14ac:dyDescent="0.15"/>
    <row r="22061" ht="13.5" customHeight="1" x14ac:dyDescent="0.15"/>
    <row r="22063" ht="13.5" customHeight="1" x14ac:dyDescent="0.15"/>
    <row r="22065" ht="13.5" customHeight="1" x14ac:dyDescent="0.15"/>
    <row r="22067" ht="13.5" customHeight="1" x14ac:dyDescent="0.15"/>
    <row r="22069" ht="13.5" customHeight="1" x14ac:dyDescent="0.15"/>
    <row r="22071" ht="13.5" customHeight="1" x14ac:dyDescent="0.15"/>
    <row r="22073" ht="13.5" customHeight="1" x14ac:dyDescent="0.15"/>
    <row r="22075" ht="13.5" customHeight="1" x14ac:dyDescent="0.15"/>
    <row r="22077" ht="13.5" customHeight="1" x14ac:dyDescent="0.15"/>
    <row r="22079" ht="13.5" customHeight="1" x14ac:dyDescent="0.15"/>
    <row r="22081" ht="13.5" customHeight="1" x14ac:dyDescent="0.15"/>
    <row r="22083" ht="13.5" customHeight="1" x14ac:dyDescent="0.15"/>
    <row r="22085" ht="13.5" customHeight="1" x14ac:dyDescent="0.15"/>
    <row r="22087" ht="13.5" customHeight="1" x14ac:dyDescent="0.15"/>
    <row r="22089" ht="13.5" customHeight="1" x14ac:dyDescent="0.15"/>
    <row r="22091" ht="13.5" customHeight="1" x14ac:dyDescent="0.15"/>
    <row r="22093" ht="13.5" customHeight="1" x14ac:dyDescent="0.15"/>
    <row r="22095" ht="13.5" customHeight="1" x14ac:dyDescent="0.15"/>
    <row r="22097" ht="13.5" customHeight="1" x14ac:dyDescent="0.15"/>
    <row r="22099" ht="13.5" customHeight="1" x14ac:dyDescent="0.15"/>
    <row r="22101" ht="13.5" customHeight="1" x14ac:dyDescent="0.15"/>
    <row r="22103" ht="13.5" customHeight="1" x14ac:dyDescent="0.15"/>
    <row r="22105" ht="13.5" customHeight="1" x14ac:dyDescent="0.15"/>
    <row r="22107" ht="13.5" customHeight="1" x14ac:dyDescent="0.15"/>
    <row r="22109" ht="13.5" customHeight="1" x14ac:dyDescent="0.15"/>
    <row r="22111" ht="13.5" customHeight="1" x14ac:dyDescent="0.15"/>
    <row r="22113" ht="13.5" customHeight="1" x14ac:dyDescent="0.15"/>
    <row r="22115" ht="13.5" customHeight="1" x14ac:dyDescent="0.15"/>
    <row r="22117" ht="13.5" customHeight="1" x14ac:dyDescent="0.15"/>
    <row r="22119" ht="13.5" customHeight="1" x14ac:dyDescent="0.15"/>
    <row r="22121" ht="13.5" customHeight="1" x14ac:dyDescent="0.15"/>
    <row r="22123" ht="13.5" customHeight="1" x14ac:dyDescent="0.15"/>
    <row r="22125" ht="13.5" customHeight="1" x14ac:dyDescent="0.15"/>
    <row r="22127" ht="13.5" customHeight="1" x14ac:dyDescent="0.15"/>
    <row r="22129" ht="13.5" customHeight="1" x14ac:dyDescent="0.15"/>
    <row r="22131" ht="13.5" customHeight="1" x14ac:dyDescent="0.15"/>
    <row r="22133" ht="13.5" customHeight="1" x14ac:dyDescent="0.15"/>
    <row r="22135" ht="13.5" customHeight="1" x14ac:dyDescent="0.15"/>
    <row r="22137" ht="13.5" customHeight="1" x14ac:dyDescent="0.15"/>
    <row r="22139" ht="13.5" customHeight="1" x14ac:dyDescent="0.15"/>
    <row r="22141" ht="13.5" customHeight="1" x14ac:dyDescent="0.15"/>
    <row r="22143" ht="13.5" customHeight="1" x14ac:dyDescent="0.15"/>
    <row r="22145" ht="13.5" customHeight="1" x14ac:dyDescent="0.15"/>
    <row r="22147" ht="13.5" customHeight="1" x14ac:dyDescent="0.15"/>
    <row r="22149" ht="13.5" customHeight="1" x14ac:dyDescent="0.15"/>
    <row r="22151" ht="13.5" customHeight="1" x14ac:dyDescent="0.15"/>
    <row r="22153" ht="13.5" customHeight="1" x14ac:dyDescent="0.15"/>
    <row r="22155" ht="13.5" customHeight="1" x14ac:dyDescent="0.15"/>
    <row r="22157" ht="13.5" customHeight="1" x14ac:dyDescent="0.15"/>
    <row r="22159" ht="13.5" customHeight="1" x14ac:dyDescent="0.15"/>
    <row r="22161" ht="13.5" customHeight="1" x14ac:dyDescent="0.15"/>
    <row r="22163" ht="13.5" customHeight="1" x14ac:dyDescent="0.15"/>
    <row r="22165" ht="13.5" customHeight="1" x14ac:dyDescent="0.15"/>
    <row r="22167" ht="13.5" customHeight="1" x14ac:dyDescent="0.15"/>
    <row r="22169" ht="13.5" customHeight="1" x14ac:dyDescent="0.15"/>
    <row r="22171" ht="13.5" customHeight="1" x14ac:dyDescent="0.15"/>
    <row r="22173" ht="13.5" customHeight="1" x14ac:dyDescent="0.15"/>
    <row r="22175" ht="13.5" customHeight="1" x14ac:dyDescent="0.15"/>
    <row r="22177" ht="13.5" customHeight="1" x14ac:dyDescent="0.15"/>
    <row r="22179" ht="13.5" customHeight="1" x14ac:dyDescent="0.15"/>
    <row r="22181" ht="13.5" customHeight="1" x14ac:dyDescent="0.15"/>
    <row r="22183" ht="13.5" customHeight="1" x14ac:dyDescent="0.15"/>
    <row r="22185" ht="13.5" customHeight="1" x14ac:dyDescent="0.15"/>
    <row r="22187" ht="13.5" customHeight="1" x14ac:dyDescent="0.15"/>
    <row r="22189" ht="13.5" customHeight="1" x14ac:dyDescent="0.15"/>
    <row r="22191" ht="13.5" customHeight="1" x14ac:dyDescent="0.15"/>
    <row r="22193" ht="13.5" customHeight="1" x14ac:dyDescent="0.15"/>
    <row r="22195" ht="13.5" customHeight="1" x14ac:dyDescent="0.15"/>
    <row r="22197" ht="13.5" customHeight="1" x14ac:dyDescent="0.15"/>
    <row r="22199" ht="13.5" customHeight="1" x14ac:dyDescent="0.15"/>
    <row r="22201" ht="13.5" customHeight="1" x14ac:dyDescent="0.15"/>
    <row r="22203" ht="13.5" customHeight="1" x14ac:dyDescent="0.15"/>
    <row r="22205" ht="13.5" customHeight="1" x14ac:dyDescent="0.15"/>
    <row r="22207" ht="13.5" customHeight="1" x14ac:dyDescent="0.15"/>
    <row r="22209" ht="13.5" customHeight="1" x14ac:dyDescent="0.15"/>
    <row r="22211" ht="13.5" customHeight="1" x14ac:dyDescent="0.15"/>
    <row r="22213" ht="13.5" customHeight="1" x14ac:dyDescent="0.15"/>
    <row r="22215" ht="13.5" customHeight="1" x14ac:dyDescent="0.15"/>
    <row r="22217" ht="13.5" customHeight="1" x14ac:dyDescent="0.15"/>
    <row r="22219" ht="13.5" customHeight="1" x14ac:dyDescent="0.15"/>
    <row r="22221" ht="13.5" customHeight="1" x14ac:dyDescent="0.15"/>
    <row r="22223" ht="13.5" customHeight="1" x14ac:dyDescent="0.15"/>
    <row r="22225" ht="13.5" customHeight="1" x14ac:dyDescent="0.15"/>
    <row r="22227" ht="13.5" customHeight="1" x14ac:dyDescent="0.15"/>
    <row r="22229" ht="13.5" customHeight="1" x14ac:dyDescent="0.15"/>
    <row r="22231" ht="13.5" customHeight="1" x14ac:dyDescent="0.15"/>
    <row r="22233" ht="13.5" customHeight="1" x14ac:dyDescent="0.15"/>
    <row r="22235" ht="13.5" customHeight="1" x14ac:dyDescent="0.15"/>
    <row r="22237" ht="13.5" customHeight="1" x14ac:dyDescent="0.15"/>
    <row r="22239" ht="13.5" customHeight="1" x14ac:dyDescent="0.15"/>
    <row r="22241" ht="13.5" customHeight="1" x14ac:dyDescent="0.15"/>
    <row r="22243" ht="13.5" customHeight="1" x14ac:dyDescent="0.15"/>
    <row r="22245" ht="13.5" customHeight="1" x14ac:dyDescent="0.15"/>
    <row r="22247" ht="13.5" customHeight="1" x14ac:dyDescent="0.15"/>
    <row r="22249" ht="13.5" customHeight="1" x14ac:dyDescent="0.15"/>
    <row r="22251" ht="13.5" customHeight="1" x14ac:dyDescent="0.15"/>
    <row r="22253" ht="13.5" customHeight="1" x14ac:dyDescent="0.15"/>
    <row r="22255" ht="13.5" customHeight="1" x14ac:dyDescent="0.15"/>
    <row r="22257" ht="13.5" customHeight="1" x14ac:dyDescent="0.15"/>
    <row r="22259" ht="13.5" customHeight="1" x14ac:dyDescent="0.15"/>
    <row r="22261" ht="13.5" customHeight="1" x14ac:dyDescent="0.15"/>
    <row r="22263" ht="13.5" customHeight="1" x14ac:dyDescent="0.15"/>
    <row r="22265" ht="13.5" customHeight="1" x14ac:dyDescent="0.15"/>
    <row r="22267" ht="13.5" customHeight="1" x14ac:dyDescent="0.15"/>
    <row r="22269" ht="13.5" customHeight="1" x14ac:dyDescent="0.15"/>
    <row r="22271" ht="13.5" customHeight="1" x14ac:dyDescent="0.15"/>
    <row r="22273" ht="13.5" customHeight="1" x14ac:dyDescent="0.15"/>
    <row r="22275" ht="13.5" customHeight="1" x14ac:dyDescent="0.15"/>
    <row r="22277" ht="13.5" customHeight="1" x14ac:dyDescent="0.15"/>
    <row r="22279" ht="13.5" customHeight="1" x14ac:dyDescent="0.15"/>
    <row r="22281" ht="13.5" customHeight="1" x14ac:dyDescent="0.15"/>
    <row r="22283" ht="13.5" customHeight="1" x14ac:dyDescent="0.15"/>
    <row r="22285" ht="13.5" customHeight="1" x14ac:dyDescent="0.15"/>
    <row r="22287" ht="13.5" customHeight="1" x14ac:dyDescent="0.15"/>
    <row r="22289" ht="13.5" customHeight="1" x14ac:dyDescent="0.15"/>
    <row r="22291" ht="13.5" customHeight="1" x14ac:dyDescent="0.15"/>
    <row r="22293" ht="13.5" customHeight="1" x14ac:dyDescent="0.15"/>
    <row r="22295" ht="13.5" customHeight="1" x14ac:dyDescent="0.15"/>
    <row r="22297" ht="13.5" customHeight="1" x14ac:dyDescent="0.15"/>
    <row r="22299" ht="13.5" customHeight="1" x14ac:dyDescent="0.15"/>
    <row r="22301" ht="13.5" customHeight="1" x14ac:dyDescent="0.15"/>
    <row r="22303" ht="13.5" customHeight="1" x14ac:dyDescent="0.15"/>
    <row r="22305" ht="13.5" customHeight="1" x14ac:dyDescent="0.15"/>
    <row r="22307" ht="13.5" customHeight="1" x14ac:dyDescent="0.15"/>
    <row r="22309" ht="13.5" customHeight="1" x14ac:dyDescent="0.15"/>
    <row r="22311" ht="13.5" customHeight="1" x14ac:dyDescent="0.15"/>
    <row r="22313" ht="13.5" customHeight="1" x14ac:dyDescent="0.15"/>
    <row r="22315" ht="13.5" customHeight="1" x14ac:dyDescent="0.15"/>
    <row r="22317" ht="13.5" customHeight="1" x14ac:dyDescent="0.15"/>
    <row r="22319" ht="13.5" customHeight="1" x14ac:dyDescent="0.15"/>
    <row r="22321" ht="13.5" customHeight="1" x14ac:dyDescent="0.15"/>
    <row r="22323" ht="13.5" customHeight="1" x14ac:dyDescent="0.15"/>
    <row r="22325" ht="13.5" customHeight="1" x14ac:dyDescent="0.15"/>
    <row r="22327" ht="13.5" customHeight="1" x14ac:dyDescent="0.15"/>
    <row r="22329" ht="13.5" customHeight="1" x14ac:dyDescent="0.15"/>
    <row r="22331" ht="13.5" customHeight="1" x14ac:dyDescent="0.15"/>
    <row r="22333" ht="13.5" customHeight="1" x14ac:dyDescent="0.15"/>
    <row r="22335" ht="13.5" customHeight="1" x14ac:dyDescent="0.15"/>
    <row r="22337" ht="13.5" customHeight="1" x14ac:dyDescent="0.15"/>
    <row r="22339" ht="13.5" customHeight="1" x14ac:dyDescent="0.15"/>
    <row r="22341" ht="13.5" customHeight="1" x14ac:dyDescent="0.15"/>
    <row r="22343" ht="13.5" customHeight="1" x14ac:dyDescent="0.15"/>
    <row r="22345" ht="13.5" customHeight="1" x14ac:dyDescent="0.15"/>
    <row r="22347" ht="13.5" customHeight="1" x14ac:dyDescent="0.15"/>
    <row r="22349" ht="13.5" customHeight="1" x14ac:dyDescent="0.15"/>
    <row r="22351" ht="13.5" customHeight="1" x14ac:dyDescent="0.15"/>
    <row r="22353" ht="13.5" customHeight="1" x14ac:dyDescent="0.15"/>
    <row r="22355" ht="13.5" customHeight="1" x14ac:dyDescent="0.15"/>
    <row r="22357" ht="13.5" customHeight="1" x14ac:dyDescent="0.15"/>
    <row r="22359" ht="13.5" customHeight="1" x14ac:dyDescent="0.15"/>
    <row r="22361" ht="13.5" customHeight="1" x14ac:dyDescent="0.15"/>
    <row r="22363" ht="13.5" customHeight="1" x14ac:dyDescent="0.15"/>
    <row r="22365" ht="13.5" customHeight="1" x14ac:dyDescent="0.15"/>
    <row r="22367" ht="13.5" customHeight="1" x14ac:dyDescent="0.15"/>
    <row r="22369" ht="13.5" customHeight="1" x14ac:dyDescent="0.15"/>
    <row r="22371" ht="13.5" customHeight="1" x14ac:dyDescent="0.15"/>
    <row r="22373" ht="13.5" customHeight="1" x14ac:dyDescent="0.15"/>
    <row r="22375" ht="13.5" customHeight="1" x14ac:dyDescent="0.15"/>
    <row r="22377" ht="13.5" customHeight="1" x14ac:dyDescent="0.15"/>
    <row r="22379" ht="13.5" customHeight="1" x14ac:dyDescent="0.15"/>
    <row r="22381" ht="13.5" customHeight="1" x14ac:dyDescent="0.15"/>
    <row r="22383" ht="13.5" customHeight="1" x14ac:dyDescent="0.15"/>
    <row r="22385" ht="13.5" customHeight="1" x14ac:dyDescent="0.15"/>
    <row r="22387" ht="13.5" customHeight="1" x14ac:dyDescent="0.15"/>
    <row r="22389" ht="13.5" customHeight="1" x14ac:dyDescent="0.15"/>
    <row r="22391" ht="13.5" customHeight="1" x14ac:dyDescent="0.15"/>
    <row r="22393" ht="13.5" customHeight="1" x14ac:dyDescent="0.15"/>
    <row r="22395" ht="13.5" customHeight="1" x14ac:dyDescent="0.15"/>
    <row r="22397" ht="13.5" customHeight="1" x14ac:dyDescent="0.15"/>
    <row r="22399" ht="13.5" customHeight="1" x14ac:dyDescent="0.15"/>
    <row r="22401" ht="13.5" customHeight="1" x14ac:dyDescent="0.15"/>
    <row r="22403" ht="13.5" customHeight="1" x14ac:dyDescent="0.15"/>
    <row r="22405" ht="13.5" customHeight="1" x14ac:dyDescent="0.15"/>
    <row r="22407" ht="13.5" customHeight="1" x14ac:dyDescent="0.15"/>
    <row r="22409" ht="13.5" customHeight="1" x14ac:dyDescent="0.15"/>
    <row r="22411" ht="13.5" customHeight="1" x14ac:dyDescent="0.15"/>
    <row r="22413" ht="13.5" customHeight="1" x14ac:dyDescent="0.15"/>
    <row r="22415" ht="13.5" customHeight="1" x14ac:dyDescent="0.15"/>
    <row r="22417" ht="13.5" customHeight="1" x14ac:dyDescent="0.15"/>
    <row r="22419" ht="13.5" customHeight="1" x14ac:dyDescent="0.15"/>
    <row r="22421" ht="13.5" customHeight="1" x14ac:dyDescent="0.15"/>
    <row r="22423" ht="13.5" customHeight="1" x14ac:dyDescent="0.15"/>
    <row r="22425" ht="13.5" customHeight="1" x14ac:dyDescent="0.15"/>
    <row r="22427" ht="13.5" customHeight="1" x14ac:dyDescent="0.15"/>
    <row r="22429" ht="13.5" customHeight="1" x14ac:dyDescent="0.15"/>
    <row r="22431" ht="13.5" customHeight="1" x14ac:dyDescent="0.15"/>
    <row r="22433" ht="13.5" customHeight="1" x14ac:dyDescent="0.15"/>
    <row r="22435" ht="13.5" customHeight="1" x14ac:dyDescent="0.15"/>
    <row r="22437" ht="13.5" customHeight="1" x14ac:dyDescent="0.15"/>
    <row r="22439" ht="13.5" customHeight="1" x14ac:dyDescent="0.15"/>
    <row r="22441" ht="13.5" customHeight="1" x14ac:dyDescent="0.15"/>
    <row r="22443" ht="13.5" customHeight="1" x14ac:dyDescent="0.15"/>
    <row r="22445" ht="13.5" customHeight="1" x14ac:dyDescent="0.15"/>
    <row r="22447" ht="13.5" customHeight="1" x14ac:dyDescent="0.15"/>
    <row r="22449" ht="13.5" customHeight="1" x14ac:dyDescent="0.15"/>
    <row r="22451" ht="13.5" customHeight="1" x14ac:dyDescent="0.15"/>
    <row r="22453" ht="13.5" customHeight="1" x14ac:dyDescent="0.15"/>
    <row r="22455" ht="13.5" customHeight="1" x14ac:dyDescent="0.15"/>
    <row r="22457" ht="13.5" customHeight="1" x14ac:dyDescent="0.15"/>
    <row r="22459" ht="13.5" customHeight="1" x14ac:dyDescent="0.15"/>
    <row r="22461" ht="13.5" customHeight="1" x14ac:dyDescent="0.15"/>
    <row r="22463" ht="13.5" customHeight="1" x14ac:dyDescent="0.15"/>
    <row r="22465" ht="13.5" customHeight="1" x14ac:dyDescent="0.15"/>
    <row r="22467" ht="13.5" customHeight="1" x14ac:dyDescent="0.15"/>
    <row r="22469" ht="13.5" customHeight="1" x14ac:dyDescent="0.15"/>
    <row r="22471" ht="13.5" customHeight="1" x14ac:dyDescent="0.15"/>
    <row r="22473" ht="13.5" customHeight="1" x14ac:dyDescent="0.15"/>
    <row r="22475" ht="13.5" customHeight="1" x14ac:dyDescent="0.15"/>
    <row r="22477" ht="13.5" customHeight="1" x14ac:dyDescent="0.15"/>
    <row r="22479" ht="13.5" customHeight="1" x14ac:dyDescent="0.15"/>
    <row r="22481" ht="13.5" customHeight="1" x14ac:dyDescent="0.15"/>
    <row r="22483" ht="13.5" customHeight="1" x14ac:dyDescent="0.15"/>
    <row r="22485" ht="13.5" customHeight="1" x14ac:dyDescent="0.15"/>
    <row r="22487" ht="13.5" customHeight="1" x14ac:dyDescent="0.15"/>
    <row r="22489" ht="13.5" customHeight="1" x14ac:dyDescent="0.15"/>
    <row r="22491" ht="13.5" customHeight="1" x14ac:dyDescent="0.15"/>
    <row r="22493" ht="13.5" customHeight="1" x14ac:dyDescent="0.15"/>
    <row r="22495" ht="13.5" customHeight="1" x14ac:dyDescent="0.15"/>
    <row r="22497" ht="13.5" customHeight="1" x14ac:dyDescent="0.15"/>
    <row r="22499" ht="13.5" customHeight="1" x14ac:dyDescent="0.15"/>
    <row r="22501" ht="13.5" customHeight="1" x14ac:dyDescent="0.15"/>
    <row r="22503" ht="13.5" customHeight="1" x14ac:dyDescent="0.15"/>
    <row r="22505" ht="13.5" customHeight="1" x14ac:dyDescent="0.15"/>
    <row r="22507" ht="13.5" customHeight="1" x14ac:dyDescent="0.15"/>
    <row r="22509" ht="13.5" customHeight="1" x14ac:dyDescent="0.15"/>
    <row r="22511" ht="13.5" customHeight="1" x14ac:dyDescent="0.15"/>
    <row r="22513" ht="13.5" customHeight="1" x14ac:dyDescent="0.15"/>
    <row r="22515" ht="13.5" customHeight="1" x14ac:dyDescent="0.15"/>
    <row r="22517" ht="13.5" customHeight="1" x14ac:dyDescent="0.15"/>
    <row r="22519" ht="13.5" customHeight="1" x14ac:dyDescent="0.15"/>
    <row r="22521" ht="13.5" customHeight="1" x14ac:dyDescent="0.15"/>
    <row r="22523" ht="13.5" customHeight="1" x14ac:dyDescent="0.15"/>
    <row r="22525" ht="13.5" customHeight="1" x14ac:dyDescent="0.15"/>
    <row r="22527" ht="13.5" customHeight="1" x14ac:dyDescent="0.15"/>
    <row r="22529" ht="13.5" customHeight="1" x14ac:dyDescent="0.15"/>
    <row r="22531" ht="13.5" customHeight="1" x14ac:dyDescent="0.15"/>
    <row r="22533" ht="13.5" customHeight="1" x14ac:dyDescent="0.15"/>
    <row r="22535" ht="13.5" customHeight="1" x14ac:dyDescent="0.15"/>
    <row r="22537" ht="13.5" customHeight="1" x14ac:dyDescent="0.15"/>
    <row r="22539" ht="13.5" customHeight="1" x14ac:dyDescent="0.15"/>
    <row r="22541" ht="13.5" customHeight="1" x14ac:dyDescent="0.15"/>
    <row r="22543" ht="13.5" customHeight="1" x14ac:dyDescent="0.15"/>
    <row r="22545" ht="13.5" customHeight="1" x14ac:dyDescent="0.15"/>
    <row r="22547" ht="13.5" customHeight="1" x14ac:dyDescent="0.15"/>
    <row r="22549" ht="13.5" customHeight="1" x14ac:dyDescent="0.15"/>
    <row r="22551" ht="13.5" customHeight="1" x14ac:dyDescent="0.15"/>
    <row r="22553" ht="13.5" customHeight="1" x14ac:dyDescent="0.15"/>
    <row r="22555" ht="13.5" customHeight="1" x14ac:dyDescent="0.15"/>
    <row r="22557" ht="13.5" customHeight="1" x14ac:dyDescent="0.15"/>
    <row r="22559" ht="13.5" customHeight="1" x14ac:dyDescent="0.15"/>
    <row r="22561" ht="13.5" customHeight="1" x14ac:dyDescent="0.15"/>
    <row r="22563" ht="13.5" customHeight="1" x14ac:dyDescent="0.15"/>
    <row r="22565" ht="13.5" customHeight="1" x14ac:dyDescent="0.15"/>
    <row r="22567" ht="13.5" customHeight="1" x14ac:dyDescent="0.15"/>
    <row r="22569" ht="13.5" customHeight="1" x14ac:dyDescent="0.15"/>
    <row r="22571" ht="13.5" customHeight="1" x14ac:dyDescent="0.15"/>
    <row r="22573" ht="13.5" customHeight="1" x14ac:dyDescent="0.15"/>
    <row r="22575" ht="13.5" customHeight="1" x14ac:dyDescent="0.15"/>
    <row r="22577" ht="13.5" customHeight="1" x14ac:dyDescent="0.15"/>
    <row r="22579" ht="13.5" customHeight="1" x14ac:dyDescent="0.15"/>
    <row r="22581" ht="13.5" customHeight="1" x14ac:dyDescent="0.15"/>
    <row r="22583" ht="13.5" customHeight="1" x14ac:dyDescent="0.15"/>
    <row r="22585" ht="13.5" customHeight="1" x14ac:dyDescent="0.15"/>
    <row r="22587" ht="13.5" customHeight="1" x14ac:dyDescent="0.15"/>
    <row r="22589" ht="13.5" customHeight="1" x14ac:dyDescent="0.15"/>
    <row r="22591" ht="13.5" customHeight="1" x14ac:dyDescent="0.15"/>
    <row r="22593" ht="13.5" customHeight="1" x14ac:dyDescent="0.15"/>
    <row r="22595" ht="13.5" customHeight="1" x14ac:dyDescent="0.15"/>
    <row r="22597" ht="13.5" customHeight="1" x14ac:dyDescent="0.15"/>
    <row r="22599" ht="13.5" customHeight="1" x14ac:dyDescent="0.15"/>
    <row r="22601" ht="13.5" customHeight="1" x14ac:dyDescent="0.15"/>
    <row r="22603" ht="13.5" customHeight="1" x14ac:dyDescent="0.15"/>
    <row r="22605" ht="13.5" customHeight="1" x14ac:dyDescent="0.15"/>
    <row r="22607" ht="13.5" customHeight="1" x14ac:dyDescent="0.15"/>
    <row r="22609" ht="13.5" customHeight="1" x14ac:dyDescent="0.15"/>
    <row r="22611" ht="13.5" customHeight="1" x14ac:dyDescent="0.15"/>
    <row r="22613" ht="13.5" customHeight="1" x14ac:dyDescent="0.15"/>
    <row r="22615" ht="13.5" customHeight="1" x14ac:dyDescent="0.15"/>
    <row r="22617" ht="13.5" customHeight="1" x14ac:dyDescent="0.15"/>
    <row r="22619" ht="13.5" customHeight="1" x14ac:dyDescent="0.15"/>
    <row r="22621" ht="13.5" customHeight="1" x14ac:dyDescent="0.15"/>
    <row r="22623" ht="13.5" customHeight="1" x14ac:dyDescent="0.15"/>
    <row r="22625" ht="13.5" customHeight="1" x14ac:dyDescent="0.15"/>
    <row r="22627" ht="13.5" customHeight="1" x14ac:dyDescent="0.15"/>
    <row r="22629" ht="13.5" customHeight="1" x14ac:dyDescent="0.15"/>
    <row r="22631" ht="13.5" customHeight="1" x14ac:dyDescent="0.15"/>
    <row r="22633" ht="13.5" customHeight="1" x14ac:dyDescent="0.15"/>
    <row r="22635" ht="13.5" customHeight="1" x14ac:dyDescent="0.15"/>
    <row r="22637" ht="13.5" customHeight="1" x14ac:dyDescent="0.15"/>
    <row r="22639" ht="13.5" customHeight="1" x14ac:dyDescent="0.15"/>
    <row r="22641" ht="13.5" customHeight="1" x14ac:dyDescent="0.15"/>
    <row r="22643" ht="13.5" customHeight="1" x14ac:dyDescent="0.15"/>
    <row r="22645" ht="13.5" customHeight="1" x14ac:dyDescent="0.15"/>
    <row r="22647" ht="13.5" customHeight="1" x14ac:dyDescent="0.15"/>
    <row r="22649" ht="13.5" customHeight="1" x14ac:dyDescent="0.15"/>
    <row r="22651" ht="13.5" customHeight="1" x14ac:dyDescent="0.15"/>
    <row r="22653" ht="13.5" customHeight="1" x14ac:dyDescent="0.15"/>
    <row r="22655" ht="13.5" customHeight="1" x14ac:dyDescent="0.15"/>
    <row r="22657" ht="13.5" customHeight="1" x14ac:dyDescent="0.15"/>
    <row r="22659" ht="13.5" customHeight="1" x14ac:dyDescent="0.15"/>
    <row r="22661" ht="13.5" customHeight="1" x14ac:dyDescent="0.15"/>
    <row r="22663" ht="13.5" customHeight="1" x14ac:dyDescent="0.15"/>
    <row r="22665" ht="13.5" customHeight="1" x14ac:dyDescent="0.15"/>
    <row r="22667" ht="13.5" customHeight="1" x14ac:dyDescent="0.15"/>
    <row r="22669" ht="13.5" customHeight="1" x14ac:dyDescent="0.15"/>
    <row r="22671" ht="13.5" customHeight="1" x14ac:dyDescent="0.15"/>
    <row r="22673" ht="13.5" customHeight="1" x14ac:dyDescent="0.15"/>
    <row r="22675" ht="13.5" customHeight="1" x14ac:dyDescent="0.15"/>
    <row r="22677" ht="13.5" customHeight="1" x14ac:dyDescent="0.15"/>
    <row r="22679" ht="13.5" customHeight="1" x14ac:dyDescent="0.15"/>
    <row r="22681" ht="13.5" customHeight="1" x14ac:dyDescent="0.15"/>
    <row r="22683" ht="13.5" customHeight="1" x14ac:dyDescent="0.15"/>
    <row r="22685" ht="13.5" customHeight="1" x14ac:dyDescent="0.15"/>
    <row r="22687" ht="13.5" customHeight="1" x14ac:dyDescent="0.15"/>
    <row r="22689" ht="13.5" customHeight="1" x14ac:dyDescent="0.15"/>
    <row r="22691" ht="13.5" customHeight="1" x14ac:dyDescent="0.15"/>
    <row r="22693" ht="13.5" customHeight="1" x14ac:dyDescent="0.15"/>
    <row r="22695" ht="13.5" customHeight="1" x14ac:dyDescent="0.15"/>
    <row r="22697" ht="13.5" customHeight="1" x14ac:dyDescent="0.15"/>
    <row r="22699" ht="13.5" customHeight="1" x14ac:dyDescent="0.15"/>
    <row r="22701" ht="13.5" customHeight="1" x14ac:dyDescent="0.15"/>
    <row r="22703" ht="13.5" customHeight="1" x14ac:dyDescent="0.15"/>
    <row r="22705" ht="13.5" customHeight="1" x14ac:dyDescent="0.15"/>
    <row r="22707" ht="13.5" customHeight="1" x14ac:dyDescent="0.15"/>
    <row r="22709" ht="13.5" customHeight="1" x14ac:dyDescent="0.15"/>
    <row r="22711" ht="13.5" customHeight="1" x14ac:dyDescent="0.15"/>
    <row r="22713" ht="13.5" customHeight="1" x14ac:dyDescent="0.15"/>
    <row r="22715" ht="13.5" customHeight="1" x14ac:dyDescent="0.15"/>
    <row r="22717" ht="13.5" customHeight="1" x14ac:dyDescent="0.15"/>
    <row r="22719" ht="13.5" customHeight="1" x14ac:dyDescent="0.15"/>
    <row r="22721" ht="13.5" customHeight="1" x14ac:dyDescent="0.15"/>
    <row r="22723" ht="13.5" customHeight="1" x14ac:dyDescent="0.15"/>
    <row r="22725" ht="13.5" customHeight="1" x14ac:dyDescent="0.15"/>
    <row r="22727" ht="13.5" customHeight="1" x14ac:dyDescent="0.15"/>
    <row r="22729" ht="13.5" customHeight="1" x14ac:dyDescent="0.15"/>
    <row r="22731" ht="13.5" customHeight="1" x14ac:dyDescent="0.15"/>
    <row r="22733" ht="13.5" customHeight="1" x14ac:dyDescent="0.15"/>
    <row r="22735" ht="13.5" customHeight="1" x14ac:dyDescent="0.15"/>
    <row r="22737" ht="13.5" customHeight="1" x14ac:dyDescent="0.15"/>
    <row r="22739" ht="13.5" customHeight="1" x14ac:dyDescent="0.15"/>
    <row r="22741" ht="13.5" customHeight="1" x14ac:dyDescent="0.15"/>
    <row r="22743" ht="13.5" customHeight="1" x14ac:dyDescent="0.15"/>
    <row r="22745" ht="13.5" customHeight="1" x14ac:dyDescent="0.15"/>
    <row r="22747" ht="13.5" customHeight="1" x14ac:dyDescent="0.15"/>
    <row r="22749" ht="13.5" customHeight="1" x14ac:dyDescent="0.15"/>
    <row r="22751" ht="13.5" customHeight="1" x14ac:dyDescent="0.15"/>
    <row r="22753" ht="13.5" customHeight="1" x14ac:dyDescent="0.15"/>
    <row r="22755" ht="13.5" customHeight="1" x14ac:dyDescent="0.15"/>
    <row r="22757" ht="13.5" customHeight="1" x14ac:dyDescent="0.15"/>
    <row r="22759" ht="13.5" customHeight="1" x14ac:dyDescent="0.15"/>
    <row r="22761" ht="13.5" customHeight="1" x14ac:dyDescent="0.15"/>
    <row r="22763" ht="13.5" customHeight="1" x14ac:dyDescent="0.15"/>
    <row r="22765" ht="13.5" customHeight="1" x14ac:dyDescent="0.15"/>
    <row r="22767" ht="13.5" customHeight="1" x14ac:dyDescent="0.15"/>
    <row r="22769" ht="13.5" customHeight="1" x14ac:dyDescent="0.15"/>
    <row r="22771" ht="13.5" customHeight="1" x14ac:dyDescent="0.15"/>
    <row r="22773" ht="13.5" customHeight="1" x14ac:dyDescent="0.15"/>
    <row r="22775" ht="13.5" customHeight="1" x14ac:dyDescent="0.15"/>
    <row r="22777" ht="13.5" customHeight="1" x14ac:dyDescent="0.15"/>
    <row r="22779" ht="13.5" customHeight="1" x14ac:dyDescent="0.15"/>
    <row r="22781" ht="13.5" customHeight="1" x14ac:dyDescent="0.15"/>
    <row r="22783" ht="13.5" customHeight="1" x14ac:dyDescent="0.15"/>
    <row r="22785" ht="13.5" customHeight="1" x14ac:dyDescent="0.15"/>
    <row r="22787" ht="13.5" customHeight="1" x14ac:dyDescent="0.15"/>
    <row r="22789" ht="13.5" customHeight="1" x14ac:dyDescent="0.15"/>
    <row r="22791" ht="13.5" customHeight="1" x14ac:dyDescent="0.15"/>
    <row r="22793" ht="13.5" customHeight="1" x14ac:dyDescent="0.15"/>
    <row r="22795" ht="13.5" customHeight="1" x14ac:dyDescent="0.15"/>
    <row r="22797" ht="13.5" customHeight="1" x14ac:dyDescent="0.15"/>
    <row r="22799" ht="13.5" customHeight="1" x14ac:dyDescent="0.15"/>
    <row r="22801" ht="13.5" customHeight="1" x14ac:dyDescent="0.15"/>
    <row r="22803" ht="13.5" customHeight="1" x14ac:dyDescent="0.15"/>
    <row r="22805" ht="13.5" customHeight="1" x14ac:dyDescent="0.15"/>
    <row r="22807" ht="13.5" customHeight="1" x14ac:dyDescent="0.15"/>
    <row r="22809" ht="13.5" customHeight="1" x14ac:dyDescent="0.15"/>
    <row r="22811" ht="13.5" customHeight="1" x14ac:dyDescent="0.15"/>
    <row r="22813" ht="13.5" customHeight="1" x14ac:dyDescent="0.15"/>
    <row r="22815" ht="13.5" customHeight="1" x14ac:dyDescent="0.15"/>
    <row r="22817" ht="13.5" customHeight="1" x14ac:dyDescent="0.15"/>
    <row r="22819" ht="13.5" customHeight="1" x14ac:dyDescent="0.15"/>
    <row r="22821" ht="13.5" customHeight="1" x14ac:dyDescent="0.15"/>
    <row r="22823" ht="13.5" customHeight="1" x14ac:dyDescent="0.15"/>
    <row r="22825" ht="13.5" customHeight="1" x14ac:dyDescent="0.15"/>
    <row r="22827" ht="13.5" customHeight="1" x14ac:dyDescent="0.15"/>
    <row r="22829" ht="13.5" customHeight="1" x14ac:dyDescent="0.15"/>
    <row r="22831" ht="13.5" customHeight="1" x14ac:dyDescent="0.15"/>
    <row r="22833" ht="13.5" customHeight="1" x14ac:dyDescent="0.15"/>
    <row r="22835" ht="13.5" customHeight="1" x14ac:dyDescent="0.15"/>
    <row r="22837" ht="13.5" customHeight="1" x14ac:dyDescent="0.15"/>
    <row r="22839" ht="13.5" customHeight="1" x14ac:dyDescent="0.15"/>
    <row r="22841" ht="13.5" customHeight="1" x14ac:dyDescent="0.15"/>
    <row r="22843" ht="13.5" customHeight="1" x14ac:dyDescent="0.15"/>
    <row r="22845" ht="13.5" customHeight="1" x14ac:dyDescent="0.15"/>
    <row r="22847" ht="13.5" customHeight="1" x14ac:dyDescent="0.15"/>
    <row r="22849" ht="13.5" customHeight="1" x14ac:dyDescent="0.15"/>
    <row r="22851" ht="13.5" customHeight="1" x14ac:dyDescent="0.15"/>
    <row r="22853" ht="13.5" customHeight="1" x14ac:dyDescent="0.15"/>
    <row r="22855" ht="13.5" customHeight="1" x14ac:dyDescent="0.15"/>
    <row r="22857" ht="13.5" customHeight="1" x14ac:dyDescent="0.15"/>
    <row r="22859" ht="13.5" customHeight="1" x14ac:dyDescent="0.15"/>
    <row r="22861" ht="13.5" customHeight="1" x14ac:dyDescent="0.15"/>
    <row r="22863" ht="13.5" customHeight="1" x14ac:dyDescent="0.15"/>
    <row r="22865" ht="13.5" customHeight="1" x14ac:dyDescent="0.15"/>
    <row r="22867" ht="13.5" customHeight="1" x14ac:dyDescent="0.15"/>
    <row r="22869" ht="13.5" customHeight="1" x14ac:dyDescent="0.15"/>
    <row r="22871" ht="13.5" customHeight="1" x14ac:dyDescent="0.15"/>
    <row r="22873" ht="13.5" customHeight="1" x14ac:dyDescent="0.15"/>
    <row r="22875" ht="13.5" customHeight="1" x14ac:dyDescent="0.15"/>
    <row r="22877" ht="13.5" customHeight="1" x14ac:dyDescent="0.15"/>
    <row r="22879" ht="13.5" customHeight="1" x14ac:dyDescent="0.15"/>
    <row r="22881" ht="13.5" customHeight="1" x14ac:dyDescent="0.15"/>
    <row r="22883" ht="13.5" customHeight="1" x14ac:dyDescent="0.15"/>
    <row r="22885" ht="13.5" customHeight="1" x14ac:dyDescent="0.15"/>
    <row r="22887" ht="13.5" customHeight="1" x14ac:dyDescent="0.15"/>
    <row r="22889" ht="13.5" customHeight="1" x14ac:dyDescent="0.15"/>
    <row r="22891" ht="13.5" customHeight="1" x14ac:dyDescent="0.15"/>
    <row r="22893" ht="13.5" customHeight="1" x14ac:dyDescent="0.15"/>
    <row r="22895" ht="13.5" customHeight="1" x14ac:dyDescent="0.15"/>
    <row r="22897" ht="13.5" customHeight="1" x14ac:dyDescent="0.15"/>
    <row r="22899" ht="13.5" customHeight="1" x14ac:dyDescent="0.15"/>
    <row r="22901" ht="13.5" customHeight="1" x14ac:dyDescent="0.15"/>
    <row r="22903" ht="13.5" customHeight="1" x14ac:dyDescent="0.15"/>
    <row r="22905" ht="13.5" customHeight="1" x14ac:dyDescent="0.15"/>
    <row r="22907" ht="13.5" customHeight="1" x14ac:dyDescent="0.15"/>
    <row r="22909" ht="13.5" customHeight="1" x14ac:dyDescent="0.15"/>
    <row r="22911" ht="13.5" customHeight="1" x14ac:dyDescent="0.15"/>
    <row r="22913" ht="13.5" customHeight="1" x14ac:dyDescent="0.15"/>
    <row r="22915" ht="13.5" customHeight="1" x14ac:dyDescent="0.15"/>
    <row r="22917" ht="13.5" customHeight="1" x14ac:dyDescent="0.15"/>
    <row r="22919" ht="13.5" customHeight="1" x14ac:dyDescent="0.15"/>
    <row r="22921" ht="13.5" customHeight="1" x14ac:dyDescent="0.15"/>
    <row r="22923" ht="13.5" customHeight="1" x14ac:dyDescent="0.15"/>
    <row r="22925" ht="13.5" customHeight="1" x14ac:dyDescent="0.15"/>
    <row r="22927" ht="13.5" customHeight="1" x14ac:dyDescent="0.15"/>
    <row r="22929" ht="13.5" customHeight="1" x14ac:dyDescent="0.15"/>
    <row r="22931" ht="13.5" customHeight="1" x14ac:dyDescent="0.15"/>
    <row r="22933" ht="13.5" customHeight="1" x14ac:dyDescent="0.15"/>
    <row r="22935" ht="13.5" customHeight="1" x14ac:dyDescent="0.15"/>
    <row r="22937" ht="13.5" customHeight="1" x14ac:dyDescent="0.15"/>
    <row r="22939" ht="13.5" customHeight="1" x14ac:dyDescent="0.15"/>
    <row r="22941" ht="13.5" customHeight="1" x14ac:dyDescent="0.15"/>
    <row r="22943" ht="13.5" customHeight="1" x14ac:dyDescent="0.15"/>
    <row r="22945" ht="13.5" customHeight="1" x14ac:dyDescent="0.15"/>
    <row r="22947" ht="13.5" customHeight="1" x14ac:dyDescent="0.15"/>
    <row r="22949" ht="13.5" customHeight="1" x14ac:dyDescent="0.15"/>
    <row r="22951" ht="13.5" customHeight="1" x14ac:dyDescent="0.15"/>
    <row r="22953" ht="13.5" customHeight="1" x14ac:dyDescent="0.15"/>
    <row r="22955" ht="13.5" customHeight="1" x14ac:dyDescent="0.15"/>
    <row r="22957" ht="13.5" customHeight="1" x14ac:dyDescent="0.15"/>
    <row r="22959" ht="13.5" customHeight="1" x14ac:dyDescent="0.15"/>
    <row r="22961" ht="13.5" customHeight="1" x14ac:dyDescent="0.15"/>
    <row r="22963" ht="13.5" customHeight="1" x14ac:dyDescent="0.15"/>
    <row r="22965" ht="13.5" customHeight="1" x14ac:dyDescent="0.15"/>
    <row r="22967" ht="13.5" customHeight="1" x14ac:dyDescent="0.15"/>
    <row r="22969" ht="13.5" customHeight="1" x14ac:dyDescent="0.15"/>
    <row r="22971" ht="13.5" customHeight="1" x14ac:dyDescent="0.15"/>
    <row r="22973" ht="13.5" customHeight="1" x14ac:dyDescent="0.15"/>
    <row r="22975" ht="13.5" customHeight="1" x14ac:dyDescent="0.15"/>
    <row r="22977" ht="13.5" customHeight="1" x14ac:dyDescent="0.15"/>
    <row r="22979" ht="13.5" customHeight="1" x14ac:dyDescent="0.15"/>
    <row r="22981" ht="13.5" customHeight="1" x14ac:dyDescent="0.15"/>
    <row r="22983" ht="13.5" customHeight="1" x14ac:dyDescent="0.15"/>
    <row r="22985" ht="13.5" customHeight="1" x14ac:dyDescent="0.15"/>
    <row r="22987" ht="13.5" customHeight="1" x14ac:dyDescent="0.15"/>
    <row r="22989" ht="13.5" customHeight="1" x14ac:dyDescent="0.15"/>
    <row r="22991" ht="13.5" customHeight="1" x14ac:dyDescent="0.15"/>
    <row r="22993" ht="13.5" customHeight="1" x14ac:dyDescent="0.15"/>
    <row r="22995" ht="13.5" customHeight="1" x14ac:dyDescent="0.15"/>
    <row r="22997" ht="13.5" customHeight="1" x14ac:dyDescent="0.15"/>
    <row r="22999" ht="13.5" customHeight="1" x14ac:dyDescent="0.15"/>
    <row r="23001" ht="13.5" customHeight="1" x14ac:dyDescent="0.15"/>
    <row r="23003" ht="13.5" customHeight="1" x14ac:dyDescent="0.15"/>
    <row r="23005" ht="13.5" customHeight="1" x14ac:dyDescent="0.15"/>
    <row r="23007" ht="13.5" customHeight="1" x14ac:dyDescent="0.15"/>
    <row r="23009" ht="13.5" customHeight="1" x14ac:dyDescent="0.15"/>
    <row r="23011" ht="13.5" customHeight="1" x14ac:dyDescent="0.15"/>
    <row r="23013" ht="13.5" customHeight="1" x14ac:dyDescent="0.15"/>
    <row r="23015" ht="13.5" customHeight="1" x14ac:dyDescent="0.15"/>
    <row r="23017" ht="13.5" customHeight="1" x14ac:dyDescent="0.15"/>
    <row r="23019" ht="13.5" customHeight="1" x14ac:dyDescent="0.15"/>
    <row r="23021" ht="13.5" customHeight="1" x14ac:dyDescent="0.15"/>
    <row r="23023" ht="13.5" customHeight="1" x14ac:dyDescent="0.15"/>
    <row r="23025" ht="13.5" customHeight="1" x14ac:dyDescent="0.15"/>
    <row r="23027" ht="13.5" customHeight="1" x14ac:dyDescent="0.15"/>
    <row r="23029" ht="13.5" customHeight="1" x14ac:dyDescent="0.15"/>
    <row r="23031" ht="13.5" customHeight="1" x14ac:dyDescent="0.15"/>
    <row r="23033" ht="13.5" customHeight="1" x14ac:dyDescent="0.15"/>
    <row r="23035" ht="13.5" customHeight="1" x14ac:dyDescent="0.15"/>
    <row r="23037" ht="13.5" customHeight="1" x14ac:dyDescent="0.15"/>
    <row r="23039" ht="13.5" customHeight="1" x14ac:dyDescent="0.15"/>
    <row r="23041" ht="13.5" customHeight="1" x14ac:dyDescent="0.15"/>
    <row r="23043" ht="13.5" customHeight="1" x14ac:dyDescent="0.15"/>
    <row r="23045" ht="13.5" customHeight="1" x14ac:dyDescent="0.15"/>
    <row r="23047" ht="13.5" customHeight="1" x14ac:dyDescent="0.15"/>
    <row r="23049" ht="13.5" customHeight="1" x14ac:dyDescent="0.15"/>
    <row r="23051" ht="13.5" customHeight="1" x14ac:dyDescent="0.15"/>
    <row r="23053" ht="13.5" customHeight="1" x14ac:dyDescent="0.15"/>
    <row r="23055" ht="13.5" customHeight="1" x14ac:dyDescent="0.15"/>
    <row r="23057" ht="13.5" customHeight="1" x14ac:dyDescent="0.15"/>
    <row r="23059" ht="13.5" customHeight="1" x14ac:dyDescent="0.15"/>
    <row r="23061" ht="13.5" customHeight="1" x14ac:dyDescent="0.15"/>
    <row r="23063" ht="13.5" customHeight="1" x14ac:dyDescent="0.15"/>
    <row r="23065" ht="13.5" customHeight="1" x14ac:dyDescent="0.15"/>
    <row r="23067" ht="13.5" customHeight="1" x14ac:dyDescent="0.15"/>
    <row r="23069" ht="13.5" customHeight="1" x14ac:dyDescent="0.15"/>
    <row r="23071" ht="13.5" customHeight="1" x14ac:dyDescent="0.15"/>
    <row r="23073" ht="13.5" customHeight="1" x14ac:dyDescent="0.15"/>
    <row r="23075" ht="13.5" customHeight="1" x14ac:dyDescent="0.15"/>
    <row r="23077" ht="13.5" customHeight="1" x14ac:dyDescent="0.15"/>
    <row r="23079" ht="13.5" customHeight="1" x14ac:dyDescent="0.15"/>
    <row r="23081" ht="13.5" customHeight="1" x14ac:dyDescent="0.15"/>
    <row r="23083" ht="13.5" customHeight="1" x14ac:dyDescent="0.15"/>
    <row r="23085" ht="13.5" customHeight="1" x14ac:dyDescent="0.15"/>
    <row r="23087" ht="13.5" customHeight="1" x14ac:dyDescent="0.15"/>
    <row r="23089" ht="13.5" customHeight="1" x14ac:dyDescent="0.15"/>
    <row r="23091" ht="13.5" customHeight="1" x14ac:dyDescent="0.15"/>
    <row r="23093" ht="13.5" customHeight="1" x14ac:dyDescent="0.15"/>
    <row r="23095" ht="13.5" customHeight="1" x14ac:dyDescent="0.15"/>
    <row r="23097" ht="13.5" customHeight="1" x14ac:dyDescent="0.15"/>
    <row r="23099" ht="13.5" customHeight="1" x14ac:dyDescent="0.15"/>
    <row r="23101" ht="13.5" customHeight="1" x14ac:dyDescent="0.15"/>
    <row r="23103" ht="13.5" customHeight="1" x14ac:dyDescent="0.15"/>
    <row r="23105" ht="13.5" customHeight="1" x14ac:dyDescent="0.15"/>
    <row r="23107" ht="13.5" customHeight="1" x14ac:dyDescent="0.15"/>
    <row r="23109" ht="13.5" customHeight="1" x14ac:dyDescent="0.15"/>
    <row r="23111" ht="13.5" customHeight="1" x14ac:dyDescent="0.15"/>
    <row r="23113" ht="13.5" customHeight="1" x14ac:dyDescent="0.15"/>
    <row r="23115" ht="13.5" customHeight="1" x14ac:dyDescent="0.15"/>
    <row r="23117" ht="13.5" customHeight="1" x14ac:dyDescent="0.15"/>
    <row r="23119" ht="13.5" customHeight="1" x14ac:dyDescent="0.15"/>
    <row r="23121" ht="13.5" customHeight="1" x14ac:dyDescent="0.15"/>
    <row r="23123" ht="13.5" customHeight="1" x14ac:dyDescent="0.15"/>
    <row r="23125" ht="13.5" customHeight="1" x14ac:dyDescent="0.15"/>
    <row r="23127" ht="13.5" customHeight="1" x14ac:dyDescent="0.15"/>
    <row r="23129" ht="13.5" customHeight="1" x14ac:dyDescent="0.15"/>
    <row r="23131" ht="13.5" customHeight="1" x14ac:dyDescent="0.15"/>
    <row r="23133" ht="13.5" customHeight="1" x14ac:dyDescent="0.15"/>
    <row r="23135" ht="13.5" customHeight="1" x14ac:dyDescent="0.15"/>
    <row r="23137" ht="13.5" customHeight="1" x14ac:dyDescent="0.15"/>
    <row r="23139" ht="13.5" customHeight="1" x14ac:dyDescent="0.15"/>
    <row r="23141" ht="13.5" customHeight="1" x14ac:dyDescent="0.15"/>
    <row r="23143" ht="13.5" customHeight="1" x14ac:dyDescent="0.15"/>
    <row r="23145" ht="13.5" customHeight="1" x14ac:dyDescent="0.15"/>
    <row r="23147" ht="13.5" customHeight="1" x14ac:dyDescent="0.15"/>
    <row r="23149" ht="13.5" customHeight="1" x14ac:dyDescent="0.15"/>
    <row r="23151" ht="13.5" customHeight="1" x14ac:dyDescent="0.15"/>
    <row r="23153" ht="13.5" customHeight="1" x14ac:dyDescent="0.15"/>
    <row r="23155" ht="13.5" customHeight="1" x14ac:dyDescent="0.15"/>
    <row r="23157" ht="13.5" customHeight="1" x14ac:dyDescent="0.15"/>
    <row r="23159" ht="13.5" customHeight="1" x14ac:dyDescent="0.15"/>
    <row r="23161" ht="13.5" customHeight="1" x14ac:dyDescent="0.15"/>
    <row r="23163" ht="13.5" customHeight="1" x14ac:dyDescent="0.15"/>
    <row r="23165" ht="13.5" customHeight="1" x14ac:dyDescent="0.15"/>
    <row r="23167" ht="13.5" customHeight="1" x14ac:dyDescent="0.15"/>
    <row r="23169" ht="13.5" customHeight="1" x14ac:dyDescent="0.15"/>
    <row r="23171" ht="13.5" customHeight="1" x14ac:dyDescent="0.15"/>
    <row r="23173" ht="13.5" customHeight="1" x14ac:dyDescent="0.15"/>
    <row r="23175" ht="13.5" customHeight="1" x14ac:dyDescent="0.15"/>
    <row r="23177" ht="13.5" customHeight="1" x14ac:dyDescent="0.15"/>
    <row r="23179" ht="13.5" customHeight="1" x14ac:dyDescent="0.15"/>
    <row r="23181" ht="13.5" customHeight="1" x14ac:dyDescent="0.15"/>
    <row r="23183" ht="13.5" customHeight="1" x14ac:dyDescent="0.15"/>
    <row r="23185" ht="13.5" customHeight="1" x14ac:dyDescent="0.15"/>
    <row r="23187" ht="13.5" customHeight="1" x14ac:dyDescent="0.15"/>
    <row r="23189" ht="13.5" customHeight="1" x14ac:dyDescent="0.15"/>
    <row r="23191" ht="13.5" customHeight="1" x14ac:dyDescent="0.15"/>
    <row r="23193" ht="13.5" customHeight="1" x14ac:dyDescent="0.15"/>
    <row r="23195" ht="13.5" customHeight="1" x14ac:dyDescent="0.15"/>
    <row r="23197" ht="13.5" customHeight="1" x14ac:dyDescent="0.15"/>
    <row r="23199" ht="13.5" customHeight="1" x14ac:dyDescent="0.15"/>
    <row r="23201" ht="13.5" customHeight="1" x14ac:dyDescent="0.15"/>
    <row r="23203" ht="13.5" customHeight="1" x14ac:dyDescent="0.15"/>
    <row r="23205" ht="13.5" customHeight="1" x14ac:dyDescent="0.15"/>
    <row r="23207" ht="13.5" customHeight="1" x14ac:dyDescent="0.15"/>
    <row r="23209" ht="13.5" customHeight="1" x14ac:dyDescent="0.15"/>
    <row r="23211" ht="13.5" customHeight="1" x14ac:dyDescent="0.15"/>
    <row r="23213" ht="13.5" customHeight="1" x14ac:dyDescent="0.15"/>
    <row r="23215" ht="13.5" customHeight="1" x14ac:dyDescent="0.15"/>
    <row r="23217" ht="13.5" customHeight="1" x14ac:dyDescent="0.15"/>
    <row r="23219" ht="13.5" customHeight="1" x14ac:dyDescent="0.15"/>
    <row r="23221" ht="13.5" customHeight="1" x14ac:dyDescent="0.15"/>
    <row r="23223" ht="13.5" customHeight="1" x14ac:dyDescent="0.15"/>
    <row r="23225" ht="13.5" customHeight="1" x14ac:dyDescent="0.15"/>
    <row r="23227" ht="13.5" customHeight="1" x14ac:dyDescent="0.15"/>
    <row r="23229" ht="13.5" customHeight="1" x14ac:dyDescent="0.15"/>
    <row r="23231" ht="13.5" customHeight="1" x14ac:dyDescent="0.15"/>
    <row r="23233" ht="13.5" customHeight="1" x14ac:dyDescent="0.15"/>
    <row r="23235" ht="13.5" customHeight="1" x14ac:dyDescent="0.15"/>
    <row r="23237" ht="13.5" customHeight="1" x14ac:dyDescent="0.15"/>
    <row r="23239" ht="13.5" customHeight="1" x14ac:dyDescent="0.15"/>
    <row r="23241" ht="13.5" customHeight="1" x14ac:dyDescent="0.15"/>
    <row r="23243" ht="13.5" customHeight="1" x14ac:dyDescent="0.15"/>
    <row r="23245" ht="13.5" customHeight="1" x14ac:dyDescent="0.15"/>
    <row r="23247" ht="13.5" customHeight="1" x14ac:dyDescent="0.15"/>
    <row r="23249" ht="13.5" customHeight="1" x14ac:dyDescent="0.15"/>
    <row r="23251" ht="13.5" customHeight="1" x14ac:dyDescent="0.15"/>
    <row r="23253" ht="13.5" customHeight="1" x14ac:dyDescent="0.15"/>
    <row r="23255" ht="13.5" customHeight="1" x14ac:dyDescent="0.15"/>
    <row r="23257" ht="13.5" customHeight="1" x14ac:dyDescent="0.15"/>
    <row r="23259" ht="13.5" customHeight="1" x14ac:dyDescent="0.15"/>
    <row r="23261" ht="13.5" customHeight="1" x14ac:dyDescent="0.15"/>
    <row r="23263" ht="13.5" customHeight="1" x14ac:dyDescent="0.15"/>
    <row r="23265" ht="13.5" customHeight="1" x14ac:dyDescent="0.15"/>
    <row r="23267" ht="13.5" customHeight="1" x14ac:dyDescent="0.15"/>
    <row r="23269" ht="13.5" customHeight="1" x14ac:dyDescent="0.15"/>
    <row r="23271" ht="13.5" customHeight="1" x14ac:dyDescent="0.15"/>
    <row r="23273" ht="13.5" customHeight="1" x14ac:dyDescent="0.15"/>
    <row r="23275" ht="13.5" customHeight="1" x14ac:dyDescent="0.15"/>
    <row r="23277" ht="13.5" customHeight="1" x14ac:dyDescent="0.15"/>
    <row r="23279" ht="13.5" customHeight="1" x14ac:dyDescent="0.15"/>
    <row r="23281" ht="13.5" customHeight="1" x14ac:dyDescent="0.15"/>
    <row r="23283" ht="13.5" customHeight="1" x14ac:dyDescent="0.15"/>
    <row r="23285" ht="13.5" customHeight="1" x14ac:dyDescent="0.15"/>
    <row r="23287" ht="13.5" customHeight="1" x14ac:dyDescent="0.15"/>
    <row r="23289" ht="13.5" customHeight="1" x14ac:dyDescent="0.15"/>
    <row r="23291" ht="13.5" customHeight="1" x14ac:dyDescent="0.15"/>
    <row r="23293" ht="13.5" customHeight="1" x14ac:dyDescent="0.15"/>
    <row r="23295" ht="13.5" customHeight="1" x14ac:dyDescent="0.15"/>
    <row r="23297" ht="13.5" customHeight="1" x14ac:dyDescent="0.15"/>
    <row r="23299" ht="13.5" customHeight="1" x14ac:dyDescent="0.15"/>
    <row r="23301" ht="13.5" customHeight="1" x14ac:dyDescent="0.15"/>
    <row r="23303" ht="13.5" customHeight="1" x14ac:dyDescent="0.15"/>
    <row r="23305" ht="13.5" customHeight="1" x14ac:dyDescent="0.15"/>
    <row r="23307" ht="13.5" customHeight="1" x14ac:dyDescent="0.15"/>
    <row r="23309" ht="13.5" customHeight="1" x14ac:dyDescent="0.15"/>
    <row r="23311" ht="13.5" customHeight="1" x14ac:dyDescent="0.15"/>
    <row r="23313" ht="13.5" customHeight="1" x14ac:dyDescent="0.15"/>
    <row r="23315" ht="13.5" customHeight="1" x14ac:dyDescent="0.15"/>
    <row r="23317" ht="13.5" customHeight="1" x14ac:dyDescent="0.15"/>
    <row r="23319" ht="13.5" customHeight="1" x14ac:dyDescent="0.15"/>
    <row r="23321" ht="13.5" customHeight="1" x14ac:dyDescent="0.15"/>
    <row r="23323" ht="13.5" customHeight="1" x14ac:dyDescent="0.15"/>
    <row r="23325" ht="13.5" customHeight="1" x14ac:dyDescent="0.15"/>
    <row r="23327" ht="13.5" customHeight="1" x14ac:dyDescent="0.15"/>
    <row r="23329" ht="13.5" customHeight="1" x14ac:dyDescent="0.15"/>
    <row r="23331" ht="13.5" customHeight="1" x14ac:dyDescent="0.15"/>
    <row r="23333" ht="13.5" customHeight="1" x14ac:dyDescent="0.15"/>
    <row r="23335" ht="13.5" customHeight="1" x14ac:dyDescent="0.15"/>
    <row r="23337" ht="13.5" customHeight="1" x14ac:dyDescent="0.15"/>
    <row r="23339" ht="13.5" customHeight="1" x14ac:dyDescent="0.15"/>
    <row r="23341" ht="13.5" customHeight="1" x14ac:dyDescent="0.15"/>
    <row r="23343" ht="13.5" customHeight="1" x14ac:dyDescent="0.15"/>
    <row r="23345" ht="13.5" customHeight="1" x14ac:dyDescent="0.15"/>
    <row r="23347" ht="13.5" customHeight="1" x14ac:dyDescent="0.15"/>
    <row r="23349" ht="13.5" customHeight="1" x14ac:dyDescent="0.15"/>
    <row r="23351" ht="13.5" customHeight="1" x14ac:dyDescent="0.15"/>
    <row r="23353" ht="13.5" customHeight="1" x14ac:dyDescent="0.15"/>
    <row r="23355" ht="13.5" customHeight="1" x14ac:dyDescent="0.15"/>
    <row r="23357" ht="13.5" customHeight="1" x14ac:dyDescent="0.15"/>
    <row r="23359" ht="13.5" customHeight="1" x14ac:dyDescent="0.15"/>
    <row r="23361" ht="13.5" customHeight="1" x14ac:dyDescent="0.15"/>
    <row r="23363" ht="13.5" customHeight="1" x14ac:dyDescent="0.15"/>
    <row r="23365" ht="13.5" customHeight="1" x14ac:dyDescent="0.15"/>
    <row r="23367" ht="13.5" customHeight="1" x14ac:dyDescent="0.15"/>
    <row r="23369" ht="13.5" customHeight="1" x14ac:dyDescent="0.15"/>
    <row r="23371" ht="13.5" customHeight="1" x14ac:dyDescent="0.15"/>
    <row r="23373" ht="13.5" customHeight="1" x14ac:dyDescent="0.15"/>
    <row r="23375" ht="13.5" customHeight="1" x14ac:dyDescent="0.15"/>
    <row r="23377" ht="13.5" customHeight="1" x14ac:dyDescent="0.15"/>
    <row r="23379" ht="13.5" customHeight="1" x14ac:dyDescent="0.15"/>
    <row r="23381" ht="13.5" customHeight="1" x14ac:dyDescent="0.15"/>
    <row r="23383" ht="13.5" customHeight="1" x14ac:dyDescent="0.15"/>
    <row r="23385" ht="13.5" customHeight="1" x14ac:dyDescent="0.15"/>
    <row r="23387" ht="13.5" customHeight="1" x14ac:dyDescent="0.15"/>
    <row r="23389" ht="13.5" customHeight="1" x14ac:dyDescent="0.15"/>
    <row r="23391" ht="13.5" customHeight="1" x14ac:dyDescent="0.15"/>
    <row r="23393" ht="13.5" customHeight="1" x14ac:dyDescent="0.15"/>
    <row r="23395" ht="13.5" customHeight="1" x14ac:dyDescent="0.15"/>
    <row r="23397" ht="13.5" customHeight="1" x14ac:dyDescent="0.15"/>
    <row r="23399" ht="13.5" customHeight="1" x14ac:dyDescent="0.15"/>
    <row r="23401" ht="13.5" customHeight="1" x14ac:dyDescent="0.15"/>
    <row r="23403" ht="13.5" customHeight="1" x14ac:dyDescent="0.15"/>
    <row r="23405" ht="13.5" customHeight="1" x14ac:dyDescent="0.15"/>
    <row r="23407" ht="13.5" customHeight="1" x14ac:dyDescent="0.15"/>
    <row r="23409" ht="13.5" customHeight="1" x14ac:dyDescent="0.15"/>
    <row r="23411" ht="13.5" customHeight="1" x14ac:dyDescent="0.15"/>
    <row r="23413" ht="13.5" customHeight="1" x14ac:dyDescent="0.15"/>
    <row r="23415" ht="13.5" customHeight="1" x14ac:dyDescent="0.15"/>
    <row r="23417" ht="13.5" customHeight="1" x14ac:dyDescent="0.15"/>
    <row r="23419" ht="13.5" customHeight="1" x14ac:dyDescent="0.15"/>
    <row r="23421" ht="13.5" customHeight="1" x14ac:dyDescent="0.15"/>
    <row r="23423" ht="13.5" customHeight="1" x14ac:dyDescent="0.15"/>
    <row r="23425" ht="13.5" customHeight="1" x14ac:dyDescent="0.15"/>
    <row r="23427" ht="13.5" customHeight="1" x14ac:dyDescent="0.15"/>
    <row r="23429" ht="13.5" customHeight="1" x14ac:dyDescent="0.15"/>
    <row r="23431" ht="13.5" customHeight="1" x14ac:dyDescent="0.15"/>
    <row r="23433" ht="13.5" customHeight="1" x14ac:dyDescent="0.15"/>
    <row r="23435" ht="13.5" customHeight="1" x14ac:dyDescent="0.15"/>
    <row r="23437" ht="13.5" customHeight="1" x14ac:dyDescent="0.15"/>
    <row r="23439" ht="13.5" customHeight="1" x14ac:dyDescent="0.15"/>
    <row r="23441" ht="13.5" customHeight="1" x14ac:dyDescent="0.15"/>
    <row r="23443" ht="13.5" customHeight="1" x14ac:dyDescent="0.15"/>
    <row r="23445" ht="13.5" customHeight="1" x14ac:dyDescent="0.15"/>
    <row r="23447" ht="13.5" customHeight="1" x14ac:dyDescent="0.15"/>
    <row r="23449" ht="13.5" customHeight="1" x14ac:dyDescent="0.15"/>
    <row r="23451" ht="13.5" customHeight="1" x14ac:dyDescent="0.15"/>
    <row r="23453" ht="13.5" customHeight="1" x14ac:dyDescent="0.15"/>
    <row r="23455" ht="13.5" customHeight="1" x14ac:dyDescent="0.15"/>
    <row r="23457" ht="13.5" customHeight="1" x14ac:dyDescent="0.15"/>
    <row r="23459" ht="13.5" customHeight="1" x14ac:dyDescent="0.15"/>
    <row r="23461" ht="13.5" customHeight="1" x14ac:dyDescent="0.15"/>
    <row r="23463" ht="13.5" customHeight="1" x14ac:dyDescent="0.15"/>
    <row r="23465" ht="13.5" customHeight="1" x14ac:dyDescent="0.15"/>
    <row r="23467" ht="13.5" customHeight="1" x14ac:dyDescent="0.15"/>
    <row r="23469" ht="13.5" customHeight="1" x14ac:dyDescent="0.15"/>
    <row r="23471" ht="13.5" customHeight="1" x14ac:dyDescent="0.15"/>
    <row r="23473" ht="13.5" customHeight="1" x14ac:dyDescent="0.15"/>
    <row r="23475" ht="13.5" customHeight="1" x14ac:dyDescent="0.15"/>
    <row r="23477" ht="13.5" customHeight="1" x14ac:dyDescent="0.15"/>
    <row r="23479" ht="13.5" customHeight="1" x14ac:dyDescent="0.15"/>
    <row r="23481" ht="13.5" customHeight="1" x14ac:dyDescent="0.15"/>
    <row r="23483" ht="13.5" customHeight="1" x14ac:dyDescent="0.15"/>
    <row r="23485" ht="13.5" customHeight="1" x14ac:dyDescent="0.15"/>
    <row r="23487" ht="13.5" customHeight="1" x14ac:dyDescent="0.15"/>
    <row r="23489" ht="13.5" customHeight="1" x14ac:dyDescent="0.15"/>
    <row r="23491" ht="13.5" customHeight="1" x14ac:dyDescent="0.15"/>
    <row r="23493" ht="13.5" customHeight="1" x14ac:dyDescent="0.15"/>
    <row r="23495" ht="13.5" customHeight="1" x14ac:dyDescent="0.15"/>
    <row r="23497" ht="13.5" customHeight="1" x14ac:dyDescent="0.15"/>
    <row r="23499" ht="13.5" customHeight="1" x14ac:dyDescent="0.15"/>
    <row r="23501" ht="13.5" customHeight="1" x14ac:dyDescent="0.15"/>
    <row r="23503" ht="13.5" customHeight="1" x14ac:dyDescent="0.15"/>
    <row r="23505" ht="13.5" customHeight="1" x14ac:dyDescent="0.15"/>
    <row r="23507" ht="13.5" customHeight="1" x14ac:dyDescent="0.15"/>
    <row r="23509" ht="13.5" customHeight="1" x14ac:dyDescent="0.15"/>
    <row r="23511" ht="13.5" customHeight="1" x14ac:dyDescent="0.15"/>
    <row r="23513" ht="13.5" customHeight="1" x14ac:dyDescent="0.15"/>
    <row r="23515" ht="13.5" customHeight="1" x14ac:dyDescent="0.15"/>
    <row r="23517" ht="13.5" customHeight="1" x14ac:dyDescent="0.15"/>
    <row r="23519" ht="13.5" customHeight="1" x14ac:dyDescent="0.15"/>
    <row r="23521" ht="13.5" customHeight="1" x14ac:dyDescent="0.15"/>
    <row r="23523" ht="13.5" customHeight="1" x14ac:dyDescent="0.15"/>
    <row r="23525" ht="13.5" customHeight="1" x14ac:dyDescent="0.15"/>
    <row r="23527" ht="13.5" customHeight="1" x14ac:dyDescent="0.15"/>
    <row r="23529" ht="13.5" customHeight="1" x14ac:dyDescent="0.15"/>
    <row r="23531" ht="13.5" customHeight="1" x14ac:dyDescent="0.15"/>
    <row r="23533" ht="13.5" customHeight="1" x14ac:dyDescent="0.15"/>
    <row r="23535" ht="13.5" customHeight="1" x14ac:dyDescent="0.15"/>
    <row r="23537" ht="13.5" customHeight="1" x14ac:dyDescent="0.15"/>
    <row r="23539" ht="13.5" customHeight="1" x14ac:dyDescent="0.15"/>
    <row r="23541" ht="13.5" customHeight="1" x14ac:dyDescent="0.15"/>
    <row r="23543" ht="13.5" customHeight="1" x14ac:dyDescent="0.15"/>
    <row r="23545" ht="13.5" customHeight="1" x14ac:dyDescent="0.15"/>
    <row r="23547" ht="13.5" customHeight="1" x14ac:dyDescent="0.15"/>
    <row r="23549" ht="13.5" customHeight="1" x14ac:dyDescent="0.15"/>
    <row r="23551" ht="13.5" customHeight="1" x14ac:dyDescent="0.15"/>
    <row r="23553" ht="13.5" customHeight="1" x14ac:dyDescent="0.15"/>
    <row r="23555" ht="13.5" customHeight="1" x14ac:dyDescent="0.15"/>
    <row r="23557" ht="13.5" customHeight="1" x14ac:dyDescent="0.15"/>
    <row r="23559" ht="13.5" customHeight="1" x14ac:dyDescent="0.15"/>
    <row r="23561" ht="13.5" customHeight="1" x14ac:dyDescent="0.15"/>
    <row r="23563" ht="13.5" customHeight="1" x14ac:dyDescent="0.15"/>
    <row r="23565" ht="13.5" customHeight="1" x14ac:dyDescent="0.15"/>
    <row r="23567" ht="13.5" customHeight="1" x14ac:dyDescent="0.15"/>
    <row r="23569" ht="13.5" customHeight="1" x14ac:dyDescent="0.15"/>
    <row r="23571" ht="13.5" customHeight="1" x14ac:dyDescent="0.15"/>
    <row r="23573" ht="13.5" customHeight="1" x14ac:dyDescent="0.15"/>
    <row r="23575" ht="13.5" customHeight="1" x14ac:dyDescent="0.15"/>
    <row r="23577" ht="13.5" customHeight="1" x14ac:dyDescent="0.15"/>
    <row r="23579" ht="13.5" customHeight="1" x14ac:dyDescent="0.15"/>
    <row r="23581" ht="13.5" customHeight="1" x14ac:dyDescent="0.15"/>
    <row r="23583" ht="13.5" customHeight="1" x14ac:dyDescent="0.15"/>
    <row r="23585" ht="13.5" customHeight="1" x14ac:dyDescent="0.15"/>
    <row r="23587" ht="13.5" customHeight="1" x14ac:dyDescent="0.15"/>
    <row r="23589" ht="13.5" customHeight="1" x14ac:dyDescent="0.15"/>
    <row r="23591" ht="13.5" customHeight="1" x14ac:dyDescent="0.15"/>
    <row r="23593" ht="13.5" customHeight="1" x14ac:dyDescent="0.15"/>
    <row r="23595" ht="13.5" customHeight="1" x14ac:dyDescent="0.15"/>
    <row r="23597" ht="13.5" customHeight="1" x14ac:dyDescent="0.15"/>
    <row r="23599" ht="13.5" customHeight="1" x14ac:dyDescent="0.15"/>
    <row r="23601" ht="13.5" customHeight="1" x14ac:dyDescent="0.15"/>
    <row r="23603" ht="13.5" customHeight="1" x14ac:dyDescent="0.15"/>
    <row r="23605" ht="13.5" customHeight="1" x14ac:dyDescent="0.15"/>
    <row r="23607" ht="13.5" customHeight="1" x14ac:dyDescent="0.15"/>
    <row r="23609" ht="13.5" customHeight="1" x14ac:dyDescent="0.15"/>
    <row r="23611" ht="13.5" customHeight="1" x14ac:dyDescent="0.15"/>
    <row r="23613" ht="13.5" customHeight="1" x14ac:dyDescent="0.15"/>
    <row r="23615" ht="13.5" customHeight="1" x14ac:dyDescent="0.15"/>
    <row r="23617" ht="13.5" customHeight="1" x14ac:dyDescent="0.15"/>
    <row r="23619" ht="13.5" customHeight="1" x14ac:dyDescent="0.15"/>
    <row r="23621" ht="13.5" customHeight="1" x14ac:dyDescent="0.15"/>
    <row r="23623" ht="13.5" customHeight="1" x14ac:dyDescent="0.15"/>
    <row r="23625" ht="13.5" customHeight="1" x14ac:dyDescent="0.15"/>
    <row r="23627" ht="13.5" customHeight="1" x14ac:dyDescent="0.15"/>
    <row r="23629" ht="13.5" customHeight="1" x14ac:dyDescent="0.15"/>
    <row r="23631" ht="13.5" customHeight="1" x14ac:dyDescent="0.15"/>
    <row r="23633" ht="13.5" customHeight="1" x14ac:dyDescent="0.15"/>
    <row r="23635" ht="13.5" customHeight="1" x14ac:dyDescent="0.15"/>
    <row r="23637" ht="13.5" customHeight="1" x14ac:dyDescent="0.15"/>
    <row r="23639" ht="13.5" customHeight="1" x14ac:dyDescent="0.15"/>
    <row r="23641" ht="13.5" customHeight="1" x14ac:dyDescent="0.15"/>
    <row r="23643" ht="13.5" customHeight="1" x14ac:dyDescent="0.15"/>
    <row r="23645" ht="13.5" customHeight="1" x14ac:dyDescent="0.15"/>
    <row r="23647" ht="13.5" customHeight="1" x14ac:dyDescent="0.15"/>
    <row r="23649" ht="13.5" customHeight="1" x14ac:dyDescent="0.15"/>
    <row r="23651" ht="13.5" customHeight="1" x14ac:dyDescent="0.15"/>
    <row r="23653" ht="13.5" customHeight="1" x14ac:dyDescent="0.15"/>
    <row r="23655" ht="13.5" customHeight="1" x14ac:dyDescent="0.15"/>
    <row r="23657" ht="13.5" customHeight="1" x14ac:dyDescent="0.15"/>
    <row r="23659" ht="13.5" customHeight="1" x14ac:dyDescent="0.15"/>
    <row r="23661" ht="13.5" customHeight="1" x14ac:dyDescent="0.15"/>
    <row r="23663" ht="13.5" customHeight="1" x14ac:dyDescent="0.15"/>
    <row r="23665" ht="13.5" customHeight="1" x14ac:dyDescent="0.15"/>
    <row r="23667" ht="13.5" customHeight="1" x14ac:dyDescent="0.15"/>
    <row r="23669" ht="13.5" customHeight="1" x14ac:dyDescent="0.15"/>
    <row r="23671" ht="13.5" customHeight="1" x14ac:dyDescent="0.15"/>
    <row r="23673" ht="13.5" customHeight="1" x14ac:dyDescent="0.15"/>
    <row r="23675" ht="13.5" customHeight="1" x14ac:dyDescent="0.15"/>
    <row r="23677" ht="13.5" customHeight="1" x14ac:dyDescent="0.15"/>
    <row r="23679" ht="13.5" customHeight="1" x14ac:dyDescent="0.15"/>
    <row r="23681" ht="13.5" customHeight="1" x14ac:dyDescent="0.15"/>
    <row r="23683" ht="13.5" customHeight="1" x14ac:dyDescent="0.15"/>
    <row r="23685" ht="13.5" customHeight="1" x14ac:dyDescent="0.15"/>
    <row r="23687" ht="13.5" customHeight="1" x14ac:dyDescent="0.15"/>
    <row r="23689" ht="13.5" customHeight="1" x14ac:dyDescent="0.15"/>
    <row r="23691" ht="13.5" customHeight="1" x14ac:dyDescent="0.15"/>
    <row r="23693" ht="13.5" customHeight="1" x14ac:dyDescent="0.15"/>
    <row r="23695" ht="13.5" customHeight="1" x14ac:dyDescent="0.15"/>
    <row r="23697" ht="13.5" customHeight="1" x14ac:dyDescent="0.15"/>
    <row r="23699" ht="13.5" customHeight="1" x14ac:dyDescent="0.15"/>
    <row r="23701" ht="13.5" customHeight="1" x14ac:dyDescent="0.15"/>
    <row r="23703" ht="13.5" customHeight="1" x14ac:dyDescent="0.15"/>
    <row r="23705" ht="13.5" customHeight="1" x14ac:dyDescent="0.15"/>
    <row r="23707" ht="13.5" customHeight="1" x14ac:dyDescent="0.15"/>
    <row r="23709" ht="13.5" customHeight="1" x14ac:dyDescent="0.15"/>
    <row r="23711" ht="13.5" customHeight="1" x14ac:dyDescent="0.15"/>
    <row r="23713" ht="13.5" customHeight="1" x14ac:dyDescent="0.15"/>
    <row r="23715" ht="13.5" customHeight="1" x14ac:dyDescent="0.15"/>
    <row r="23717" ht="13.5" customHeight="1" x14ac:dyDescent="0.15"/>
    <row r="23719" ht="13.5" customHeight="1" x14ac:dyDescent="0.15"/>
    <row r="23721" ht="13.5" customHeight="1" x14ac:dyDescent="0.15"/>
    <row r="23723" ht="13.5" customHeight="1" x14ac:dyDescent="0.15"/>
    <row r="23725" ht="13.5" customHeight="1" x14ac:dyDescent="0.15"/>
    <row r="23727" ht="13.5" customHeight="1" x14ac:dyDescent="0.15"/>
    <row r="23729" ht="13.5" customHeight="1" x14ac:dyDescent="0.15"/>
    <row r="23731" ht="13.5" customHeight="1" x14ac:dyDescent="0.15"/>
    <row r="23733" ht="13.5" customHeight="1" x14ac:dyDescent="0.15"/>
    <row r="23735" ht="13.5" customHeight="1" x14ac:dyDescent="0.15"/>
    <row r="23737" ht="13.5" customHeight="1" x14ac:dyDescent="0.15"/>
    <row r="23739" ht="13.5" customHeight="1" x14ac:dyDescent="0.15"/>
    <row r="23741" ht="13.5" customHeight="1" x14ac:dyDescent="0.15"/>
    <row r="23743" ht="13.5" customHeight="1" x14ac:dyDescent="0.15"/>
    <row r="23745" ht="13.5" customHeight="1" x14ac:dyDescent="0.15"/>
    <row r="23747" ht="13.5" customHeight="1" x14ac:dyDescent="0.15"/>
    <row r="23749" ht="13.5" customHeight="1" x14ac:dyDescent="0.15"/>
    <row r="23751" ht="13.5" customHeight="1" x14ac:dyDescent="0.15"/>
    <row r="23753" ht="13.5" customHeight="1" x14ac:dyDescent="0.15"/>
    <row r="23755" ht="13.5" customHeight="1" x14ac:dyDescent="0.15"/>
    <row r="23757" ht="13.5" customHeight="1" x14ac:dyDescent="0.15"/>
    <row r="23759" ht="13.5" customHeight="1" x14ac:dyDescent="0.15"/>
    <row r="23761" ht="13.5" customHeight="1" x14ac:dyDescent="0.15"/>
    <row r="23763" ht="13.5" customHeight="1" x14ac:dyDescent="0.15"/>
    <row r="23765" ht="13.5" customHeight="1" x14ac:dyDescent="0.15"/>
    <row r="23767" ht="13.5" customHeight="1" x14ac:dyDescent="0.15"/>
    <row r="23769" ht="13.5" customHeight="1" x14ac:dyDescent="0.15"/>
    <row r="23771" ht="13.5" customHeight="1" x14ac:dyDescent="0.15"/>
    <row r="23773" ht="13.5" customHeight="1" x14ac:dyDescent="0.15"/>
    <row r="23775" ht="13.5" customHeight="1" x14ac:dyDescent="0.15"/>
    <row r="23777" ht="13.5" customHeight="1" x14ac:dyDescent="0.15"/>
    <row r="23779" ht="13.5" customHeight="1" x14ac:dyDescent="0.15"/>
    <row r="23781" ht="13.5" customHeight="1" x14ac:dyDescent="0.15"/>
    <row r="23783" ht="13.5" customHeight="1" x14ac:dyDescent="0.15"/>
    <row r="23785" ht="13.5" customHeight="1" x14ac:dyDescent="0.15"/>
    <row r="23787" ht="13.5" customHeight="1" x14ac:dyDescent="0.15"/>
    <row r="23789" ht="13.5" customHeight="1" x14ac:dyDescent="0.15"/>
    <row r="23791" ht="13.5" customHeight="1" x14ac:dyDescent="0.15"/>
    <row r="23793" ht="13.5" customHeight="1" x14ac:dyDescent="0.15"/>
    <row r="23795" ht="13.5" customHeight="1" x14ac:dyDescent="0.15"/>
    <row r="23797" ht="13.5" customHeight="1" x14ac:dyDescent="0.15"/>
    <row r="23799" ht="13.5" customHeight="1" x14ac:dyDescent="0.15"/>
    <row r="23801" ht="13.5" customHeight="1" x14ac:dyDescent="0.15"/>
    <row r="23803" ht="13.5" customHeight="1" x14ac:dyDescent="0.15"/>
    <row r="23805" ht="13.5" customHeight="1" x14ac:dyDescent="0.15"/>
    <row r="23807" ht="13.5" customHeight="1" x14ac:dyDescent="0.15"/>
    <row r="23809" ht="13.5" customHeight="1" x14ac:dyDescent="0.15"/>
    <row r="23811" ht="13.5" customHeight="1" x14ac:dyDescent="0.15"/>
    <row r="23813" ht="13.5" customHeight="1" x14ac:dyDescent="0.15"/>
    <row r="23815" ht="13.5" customHeight="1" x14ac:dyDescent="0.15"/>
    <row r="23817" ht="13.5" customHeight="1" x14ac:dyDescent="0.15"/>
    <row r="23819" ht="13.5" customHeight="1" x14ac:dyDescent="0.15"/>
    <row r="23821" ht="13.5" customHeight="1" x14ac:dyDescent="0.15"/>
    <row r="23823" ht="13.5" customHeight="1" x14ac:dyDescent="0.15"/>
    <row r="23825" ht="13.5" customHeight="1" x14ac:dyDescent="0.15"/>
    <row r="23827" ht="13.5" customHeight="1" x14ac:dyDescent="0.15"/>
    <row r="23829" ht="13.5" customHeight="1" x14ac:dyDescent="0.15"/>
    <row r="23831" ht="13.5" customHeight="1" x14ac:dyDescent="0.15"/>
    <row r="23833" ht="13.5" customHeight="1" x14ac:dyDescent="0.15"/>
    <row r="23835" ht="13.5" customHeight="1" x14ac:dyDescent="0.15"/>
    <row r="23837" ht="13.5" customHeight="1" x14ac:dyDescent="0.15"/>
    <row r="23839" ht="13.5" customHeight="1" x14ac:dyDescent="0.15"/>
    <row r="23841" ht="13.5" customHeight="1" x14ac:dyDescent="0.15"/>
    <row r="23843" ht="13.5" customHeight="1" x14ac:dyDescent="0.15"/>
    <row r="23845" ht="13.5" customHeight="1" x14ac:dyDescent="0.15"/>
    <row r="23847" ht="13.5" customHeight="1" x14ac:dyDescent="0.15"/>
    <row r="23849" ht="13.5" customHeight="1" x14ac:dyDescent="0.15"/>
    <row r="23851" ht="13.5" customHeight="1" x14ac:dyDescent="0.15"/>
    <row r="23853" ht="13.5" customHeight="1" x14ac:dyDescent="0.15"/>
    <row r="23855" ht="13.5" customHeight="1" x14ac:dyDescent="0.15"/>
    <row r="23857" ht="13.5" customHeight="1" x14ac:dyDescent="0.15"/>
    <row r="23859" ht="13.5" customHeight="1" x14ac:dyDescent="0.15"/>
    <row r="23861" ht="13.5" customHeight="1" x14ac:dyDescent="0.15"/>
    <row r="23863" ht="13.5" customHeight="1" x14ac:dyDescent="0.15"/>
    <row r="23865" ht="13.5" customHeight="1" x14ac:dyDescent="0.15"/>
    <row r="23867" ht="13.5" customHeight="1" x14ac:dyDescent="0.15"/>
    <row r="23869" ht="13.5" customHeight="1" x14ac:dyDescent="0.15"/>
    <row r="23871" ht="13.5" customHeight="1" x14ac:dyDescent="0.15"/>
    <row r="23873" ht="13.5" customHeight="1" x14ac:dyDescent="0.15"/>
    <row r="23875" ht="13.5" customHeight="1" x14ac:dyDescent="0.15"/>
    <row r="23877" ht="13.5" customHeight="1" x14ac:dyDescent="0.15"/>
    <row r="23879" ht="13.5" customHeight="1" x14ac:dyDescent="0.15"/>
    <row r="23881" ht="13.5" customHeight="1" x14ac:dyDescent="0.15"/>
    <row r="23883" ht="13.5" customHeight="1" x14ac:dyDescent="0.15"/>
    <row r="23885" ht="13.5" customHeight="1" x14ac:dyDescent="0.15"/>
    <row r="23887" ht="13.5" customHeight="1" x14ac:dyDescent="0.15"/>
    <row r="23889" ht="13.5" customHeight="1" x14ac:dyDescent="0.15"/>
    <row r="23891" ht="13.5" customHeight="1" x14ac:dyDescent="0.15"/>
    <row r="23893" ht="13.5" customHeight="1" x14ac:dyDescent="0.15"/>
    <row r="23895" ht="13.5" customHeight="1" x14ac:dyDescent="0.15"/>
    <row r="23897" ht="13.5" customHeight="1" x14ac:dyDescent="0.15"/>
    <row r="23899" ht="13.5" customHeight="1" x14ac:dyDescent="0.15"/>
    <row r="23901" ht="13.5" customHeight="1" x14ac:dyDescent="0.15"/>
    <row r="23903" ht="13.5" customHeight="1" x14ac:dyDescent="0.15"/>
    <row r="23905" ht="13.5" customHeight="1" x14ac:dyDescent="0.15"/>
    <row r="23907" ht="13.5" customHeight="1" x14ac:dyDescent="0.15"/>
    <row r="23909" ht="13.5" customHeight="1" x14ac:dyDescent="0.15"/>
    <row r="23911" ht="13.5" customHeight="1" x14ac:dyDescent="0.15"/>
    <row r="23913" ht="13.5" customHeight="1" x14ac:dyDescent="0.15"/>
    <row r="23915" ht="13.5" customHeight="1" x14ac:dyDescent="0.15"/>
    <row r="23917" ht="13.5" customHeight="1" x14ac:dyDescent="0.15"/>
    <row r="23919" ht="13.5" customHeight="1" x14ac:dyDescent="0.15"/>
    <row r="23921" ht="13.5" customHeight="1" x14ac:dyDescent="0.15"/>
    <row r="23923" ht="13.5" customHeight="1" x14ac:dyDescent="0.15"/>
    <row r="23925" ht="13.5" customHeight="1" x14ac:dyDescent="0.15"/>
    <row r="23927" ht="13.5" customHeight="1" x14ac:dyDescent="0.15"/>
    <row r="23929" ht="13.5" customHeight="1" x14ac:dyDescent="0.15"/>
    <row r="23931" ht="13.5" customHeight="1" x14ac:dyDescent="0.15"/>
    <row r="23933" ht="13.5" customHeight="1" x14ac:dyDescent="0.15"/>
    <row r="23935" ht="13.5" customHeight="1" x14ac:dyDescent="0.15"/>
    <row r="23937" ht="13.5" customHeight="1" x14ac:dyDescent="0.15"/>
    <row r="23939" ht="13.5" customHeight="1" x14ac:dyDescent="0.15"/>
    <row r="23941" ht="13.5" customHeight="1" x14ac:dyDescent="0.15"/>
    <row r="23943" ht="13.5" customHeight="1" x14ac:dyDescent="0.15"/>
    <row r="23945" ht="13.5" customHeight="1" x14ac:dyDescent="0.15"/>
    <row r="23947" ht="13.5" customHeight="1" x14ac:dyDescent="0.15"/>
    <row r="23949" ht="13.5" customHeight="1" x14ac:dyDescent="0.15"/>
    <row r="23951" ht="13.5" customHeight="1" x14ac:dyDescent="0.15"/>
    <row r="23953" ht="13.5" customHeight="1" x14ac:dyDescent="0.15"/>
    <row r="23955" ht="13.5" customHeight="1" x14ac:dyDescent="0.15"/>
    <row r="23957" ht="13.5" customHeight="1" x14ac:dyDescent="0.15"/>
    <row r="23959" ht="13.5" customHeight="1" x14ac:dyDescent="0.15"/>
    <row r="23961" ht="13.5" customHeight="1" x14ac:dyDescent="0.15"/>
    <row r="23963" ht="13.5" customHeight="1" x14ac:dyDescent="0.15"/>
    <row r="23965" ht="13.5" customHeight="1" x14ac:dyDescent="0.15"/>
    <row r="23967" ht="13.5" customHeight="1" x14ac:dyDescent="0.15"/>
    <row r="23969" ht="13.5" customHeight="1" x14ac:dyDescent="0.15"/>
    <row r="23971" ht="13.5" customHeight="1" x14ac:dyDescent="0.15"/>
    <row r="23973" ht="13.5" customHeight="1" x14ac:dyDescent="0.15"/>
    <row r="23975" ht="13.5" customHeight="1" x14ac:dyDescent="0.15"/>
    <row r="23977" ht="13.5" customHeight="1" x14ac:dyDescent="0.15"/>
    <row r="23979" ht="13.5" customHeight="1" x14ac:dyDescent="0.15"/>
    <row r="23981" ht="13.5" customHeight="1" x14ac:dyDescent="0.15"/>
    <row r="23983" ht="13.5" customHeight="1" x14ac:dyDescent="0.15"/>
    <row r="23985" ht="13.5" customHeight="1" x14ac:dyDescent="0.15"/>
    <row r="23987" ht="13.5" customHeight="1" x14ac:dyDescent="0.15"/>
    <row r="23989" ht="13.5" customHeight="1" x14ac:dyDescent="0.15"/>
    <row r="23991" ht="13.5" customHeight="1" x14ac:dyDescent="0.15"/>
    <row r="23993" ht="13.5" customHeight="1" x14ac:dyDescent="0.15"/>
    <row r="23995" ht="13.5" customHeight="1" x14ac:dyDescent="0.15"/>
    <row r="23997" ht="13.5" customHeight="1" x14ac:dyDescent="0.15"/>
    <row r="23999" ht="13.5" customHeight="1" x14ac:dyDescent="0.15"/>
    <row r="24001" ht="13.5" customHeight="1" x14ac:dyDescent="0.15"/>
    <row r="24003" ht="13.5" customHeight="1" x14ac:dyDescent="0.15"/>
    <row r="24005" ht="13.5" customHeight="1" x14ac:dyDescent="0.15"/>
    <row r="24007" ht="13.5" customHeight="1" x14ac:dyDescent="0.15"/>
    <row r="24009" ht="13.5" customHeight="1" x14ac:dyDescent="0.15"/>
    <row r="24011" ht="13.5" customHeight="1" x14ac:dyDescent="0.15"/>
    <row r="24013" ht="13.5" customHeight="1" x14ac:dyDescent="0.15"/>
    <row r="24015" ht="13.5" customHeight="1" x14ac:dyDescent="0.15"/>
    <row r="24017" ht="13.5" customHeight="1" x14ac:dyDescent="0.15"/>
    <row r="24019" ht="13.5" customHeight="1" x14ac:dyDescent="0.15"/>
    <row r="24021" ht="13.5" customHeight="1" x14ac:dyDescent="0.15"/>
    <row r="24023" ht="13.5" customHeight="1" x14ac:dyDescent="0.15"/>
    <row r="24025" ht="13.5" customHeight="1" x14ac:dyDescent="0.15"/>
    <row r="24027" ht="13.5" customHeight="1" x14ac:dyDescent="0.15"/>
    <row r="24029" ht="13.5" customHeight="1" x14ac:dyDescent="0.15"/>
    <row r="24031" ht="13.5" customHeight="1" x14ac:dyDescent="0.15"/>
    <row r="24033" ht="13.5" customHeight="1" x14ac:dyDescent="0.15"/>
    <row r="24035" ht="13.5" customHeight="1" x14ac:dyDescent="0.15"/>
    <row r="24037" ht="13.5" customHeight="1" x14ac:dyDescent="0.15"/>
    <row r="24039" ht="13.5" customHeight="1" x14ac:dyDescent="0.15"/>
    <row r="24041" ht="13.5" customHeight="1" x14ac:dyDescent="0.15"/>
    <row r="24043" ht="13.5" customHeight="1" x14ac:dyDescent="0.15"/>
    <row r="24045" ht="13.5" customHeight="1" x14ac:dyDescent="0.15"/>
    <row r="24047" ht="13.5" customHeight="1" x14ac:dyDescent="0.15"/>
    <row r="24049" ht="13.5" customHeight="1" x14ac:dyDescent="0.15"/>
    <row r="24051" ht="13.5" customHeight="1" x14ac:dyDescent="0.15"/>
    <row r="24053" ht="13.5" customHeight="1" x14ac:dyDescent="0.15"/>
    <row r="24055" ht="13.5" customHeight="1" x14ac:dyDescent="0.15"/>
    <row r="24057" ht="13.5" customHeight="1" x14ac:dyDescent="0.15"/>
    <row r="24059" ht="13.5" customHeight="1" x14ac:dyDescent="0.15"/>
    <row r="24061" ht="13.5" customHeight="1" x14ac:dyDescent="0.15"/>
    <row r="24063" ht="13.5" customHeight="1" x14ac:dyDescent="0.15"/>
    <row r="24065" ht="13.5" customHeight="1" x14ac:dyDescent="0.15"/>
    <row r="24067" ht="13.5" customHeight="1" x14ac:dyDescent="0.15"/>
    <row r="24069" ht="13.5" customHeight="1" x14ac:dyDescent="0.15"/>
    <row r="24071" ht="13.5" customHeight="1" x14ac:dyDescent="0.15"/>
    <row r="24073" ht="13.5" customHeight="1" x14ac:dyDescent="0.15"/>
    <row r="24075" ht="13.5" customHeight="1" x14ac:dyDescent="0.15"/>
    <row r="24077" ht="13.5" customHeight="1" x14ac:dyDescent="0.15"/>
    <row r="24079" ht="13.5" customHeight="1" x14ac:dyDescent="0.15"/>
    <row r="24081" ht="13.5" customHeight="1" x14ac:dyDescent="0.15"/>
    <row r="24083" ht="13.5" customHeight="1" x14ac:dyDescent="0.15"/>
    <row r="24085" ht="13.5" customHeight="1" x14ac:dyDescent="0.15"/>
    <row r="24087" ht="13.5" customHeight="1" x14ac:dyDescent="0.15"/>
    <row r="24089" ht="13.5" customHeight="1" x14ac:dyDescent="0.15"/>
    <row r="24091" ht="13.5" customHeight="1" x14ac:dyDescent="0.15"/>
    <row r="24093" ht="13.5" customHeight="1" x14ac:dyDescent="0.15"/>
    <row r="24095" ht="13.5" customHeight="1" x14ac:dyDescent="0.15"/>
    <row r="24097" ht="13.5" customHeight="1" x14ac:dyDescent="0.15"/>
    <row r="24099" ht="13.5" customHeight="1" x14ac:dyDescent="0.15"/>
    <row r="24101" ht="13.5" customHeight="1" x14ac:dyDescent="0.15"/>
    <row r="24103" ht="13.5" customHeight="1" x14ac:dyDescent="0.15"/>
    <row r="24105" ht="13.5" customHeight="1" x14ac:dyDescent="0.15"/>
    <row r="24107" ht="13.5" customHeight="1" x14ac:dyDescent="0.15"/>
    <row r="24109" ht="13.5" customHeight="1" x14ac:dyDescent="0.15"/>
    <row r="24111" ht="13.5" customHeight="1" x14ac:dyDescent="0.15"/>
    <row r="24113" ht="13.5" customHeight="1" x14ac:dyDescent="0.15"/>
    <row r="24115" ht="13.5" customHeight="1" x14ac:dyDescent="0.15"/>
    <row r="24117" ht="13.5" customHeight="1" x14ac:dyDescent="0.15"/>
    <row r="24119" ht="13.5" customHeight="1" x14ac:dyDescent="0.15"/>
    <row r="24121" ht="13.5" customHeight="1" x14ac:dyDescent="0.15"/>
    <row r="24123" ht="13.5" customHeight="1" x14ac:dyDescent="0.15"/>
    <row r="24125" ht="13.5" customHeight="1" x14ac:dyDescent="0.15"/>
    <row r="24127" ht="13.5" customHeight="1" x14ac:dyDescent="0.15"/>
    <row r="24129" ht="13.5" customHeight="1" x14ac:dyDescent="0.15"/>
    <row r="24131" ht="13.5" customHeight="1" x14ac:dyDescent="0.15"/>
    <row r="24133" ht="13.5" customHeight="1" x14ac:dyDescent="0.15"/>
    <row r="24135" ht="13.5" customHeight="1" x14ac:dyDescent="0.15"/>
    <row r="24137" ht="13.5" customHeight="1" x14ac:dyDescent="0.15"/>
    <row r="24139" ht="13.5" customHeight="1" x14ac:dyDescent="0.15"/>
    <row r="24141" ht="13.5" customHeight="1" x14ac:dyDescent="0.15"/>
    <row r="24143" ht="13.5" customHeight="1" x14ac:dyDescent="0.15"/>
    <row r="24145" ht="13.5" customHeight="1" x14ac:dyDescent="0.15"/>
    <row r="24147" ht="13.5" customHeight="1" x14ac:dyDescent="0.15"/>
    <row r="24149" ht="13.5" customHeight="1" x14ac:dyDescent="0.15"/>
    <row r="24151" ht="13.5" customHeight="1" x14ac:dyDescent="0.15"/>
    <row r="24153" ht="13.5" customHeight="1" x14ac:dyDescent="0.15"/>
    <row r="24155" ht="13.5" customHeight="1" x14ac:dyDescent="0.15"/>
    <row r="24157" ht="13.5" customHeight="1" x14ac:dyDescent="0.15"/>
    <row r="24159" ht="13.5" customHeight="1" x14ac:dyDescent="0.15"/>
    <row r="24161" ht="13.5" customHeight="1" x14ac:dyDescent="0.15"/>
    <row r="24163" ht="13.5" customHeight="1" x14ac:dyDescent="0.15"/>
    <row r="24165" ht="13.5" customHeight="1" x14ac:dyDescent="0.15"/>
    <row r="24167" ht="13.5" customHeight="1" x14ac:dyDescent="0.15"/>
    <row r="24169" ht="13.5" customHeight="1" x14ac:dyDescent="0.15"/>
    <row r="24171" ht="13.5" customHeight="1" x14ac:dyDescent="0.15"/>
    <row r="24173" ht="13.5" customHeight="1" x14ac:dyDescent="0.15"/>
    <row r="24175" ht="13.5" customHeight="1" x14ac:dyDescent="0.15"/>
    <row r="24177" ht="13.5" customHeight="1" x14ac:dyDescent="0.15"/>
    <row r="24179" ht="13.5" customHeight="1" x14ac:dyDescent="0.15"/>
    <row r="24181" ht="13.5" customHeight="1" x14ac:dyDescent="0.15"/>
    <row r="24183" ht="13.5" customHeight="1" x14ac:dyDescent="0.15"/>
    <row r="24185" ht="13.5" customHeight="1" x14ac:dyDescent="0.15"/>
    <row r="24187" ht="13.5" customHeight="1" x14ac:dyDescent="0.15"/>
    <row r="24189" ht="13.5" customHeight="1" x14ac:dyDescent="0.15"/>
    <row r="24191" ht="13.5" customHeight="1" x14ac:dyDescent="0.15"/>
    <row r="24193" ht="13.5" customHeight="1" x14ac:dyDescent="0.15"/>
    <row r="24195" ht="13.5" customHeight="1" x14ac:dyDescent="0.15"/>
    <row r="24197" ht="13.5" customHeight="1" x14ac:dyDescent="0.15"/>
    <row r="24199" ht="13.5" customHeight="1" x14ac:dyDescent="0.15"/>
    <row r="24201" ht="13.5" customHeight="1" x14ac:dyDescent="0.15"/>
    <row r="24203" ht="13.5" customHeight="1" x14ac:dyDescent="0.15"/>
    <row r="24205" ht="13.5" customHeight="1" x14ac:dyDescent="0.15"/>
    <row r="24207" ht="13.5" customHeight="1" x14ac:dyDescent="0.15"/>
    <row r="24209" ht="13.5" customHeight="1" x14ac:dyDescent="0.15"/>
    <row r="24211" ht="13.5" customHeight="1" x14ac:dyDescent="0.15"/>
    <row r="24213" ht="13.5" customHeight="1" x14ac:dyDescent="0.15"/>
    <row r="24215" ht="13.5" customHeight="1" x14ac:dyDescent="0.15"/>
    <row r="24217" ht="13.5" customHeight="1" x14ac:dyDescent="0.15"/>
    <row r="24219" ht="13.5" customHeight="1" x14ac:dyDescent="0.15"/>
    <row r="24221" ht="13.5" customHeight="1" x14ac:dyDescent="0.15"/>
    <row r="24223" ht="13.5" customHeight="1" x14ac:dyDescent="0.15"/>
    <row r="24225" ht="13.5" customHeight="1" x14ac:dyDescent="0.15"/>
    <row r="24227" ht="13.5" customHeight="1" x14ac:dyDescent="0.15"/>
    <row r="24229" ht="13.5" customHeight="1" x14ac:dyDescent="0.15"/>
    <row r="24231" ht="13.5" customHeight="1" x14ac:dyDescent="0.15"/>
    <row r="24233" ht="13.5" customHeight="1" x14ac:dyDescent="0.15"/>
    <row r="24235" ht="13.5" customHeight="1" x14ac:dyDescent="0.15"/>
    <row r="24237" ht="13.5" customHeight="1" x14ac:dyDescent="0.15"/>
    <row r="24239" ht="13.5" customHeight="1" x14ac:dyDescent="0.15"/>
    <row r="24241" ht="13.5" customHeight="1" x14ac:dyDescent="0.15"/>
    <row r="24243" ht="13.5" customHeight="1" x14ac:dyDescent="0.15"/>
    <row r="24245" ht="13.5" customHeight="1" x14ac:dyDescent="0.15"/>
    <row r="24247" ht="13.5" customHeight="1" x14ac:dyDescent="0.15"/>
    <row r="24249" ht="13.5" customHeight="1" x14ac:dyDescent="0.15"/>
    <row r="24251" ht="13.5" customHeight="1" x14ac:dyDescent="0.15"/>
    <row r="24253" ht="13.5" customHeight="1" x14ac:dyDescent="0.15"/>
    <row r="24255" ht="13.5" customHeight="1" x14ac:dyDescent="0.15"/>
    <row r="24257" ht="13.5" customHeight="1" x14ac:dyDescent="0.15"/>
    <row r="24259" ht="13.5" customHeight="1" x14ac:dyDescent="0.15"/>
    <row r="24261" ht="13.5" customHeight="1" x14ac:dyDescent="0.15"/>
    <row r="24263" ht="13.5" customHeight="1" x14ac:dyDescent="0.15"/>
    <row r="24265" ht="13.5" customHeight="1" x14ac:dyDescent="0.15"/>
    <row r="24267" ht="13.5" customHeight="1" x14ac:dyDescent="0.15"/>
    <row r="24269" ht="13.5" customHeight="1" x14ac:dyDescent="0.15"/>
    <row r="24271" ht="13.5" customHeight="1" x14ac:dyDescent="0.15"/>
    <row r="24273" ht="13.5" customHeight="1" x14ac:dyDescent="0.15"/>
    <row r="24275" ht="13.5" customHeight="1" x14ac:dyDescent="0.15"/>
    <row r="24277" ht="13.5" customHeight="1" x14ac:dyDescent="0.15"/>
    <row r="24279" ht="13.5" customHeight="1" x14ac:dyDescent="0.15"/>
    <row r="24281" ht="13.5" customHeight="1" x14ac:dyDescent="0.15"/>
    <row r="24283" ht="13.5" customHeight="1" x14ac:dyDescent="0.15"/>
    <row r="24285" ht="13.5" customHeight="1" x14ac:dyDescent="0.15"/>
    <row r="24287" ht="13.5" customHeight="1" x14ac:dyDescent="0.15"/>
    <row r="24289" ht="13.5" customHeight="1" x14ac:dyDescent="0.15"/>
    <row r="24291" ht="13.5" customHeight="1" x14ac:dyDescent="0.15"/>
    <row r="24293" ht="13.5" customHeight="1" x14ac:dyDescent="0.15"/>
    <row r="24295" ht="13.5" customHeight="1" x14ac:dyDescent="0.15"/>
    <row r="24297" ht="13.5" customHeight="1" x14ac:dyDescent="0.15"/>
    <row r="24299" ht="13.5" customHeight="1" x14ac:dyDescent="0.15"/>
    <row r="24301" ht="13.5" customHeight="1" x14ac:dyDescent="0.15"/>
    <row r="24303" ht="13.5" customHeight="1" x14ac:dyDescent="0.15"/>
    <row r="24305" ht="13.5" customHeight="1" x14ac:dyDescent="0.15"/>
    <row r="24307" ht="13.5" customHeight="1" x14ac:dyDescent="0.15"/>
    <row r="24309" ht="13.5" customHeight="1" x14ac:dyDescent="0.15"/>
    <row r="24311" ht="13.5" customHeight="1" x14ac:dyDescent="0.15"/>
    <row r="24313" ht="13.5" customHeight="1" x14ac:dyDescent="0.15"/>
    <row r="24315" ht="13.5" customHeight="1" x14ac:dyDescent="0.15"/>
    <row r="24317" ht="13.5" customHeight="1" x14ac:dyDescent="0.15"/>
    <row r="24319" ht="13.5" customHeight="1" x14ac:dyDescent="0.15"/>
    <row r="24321" ht="13.5" customHeight="1" x14ac:dyDescent="0.15"/>
    <row r="24323" ht="13.5" customHeight="1" x14ac:dyDescent="0.15"/>
    <row r="24325" ht="13.5" customHeight="1" x14ac:dyDescent="0.15"/>
    <row r="24327" ht="13.5" customHeight="1" x14ac:dyDescent="0.15"/>
    <row r="24329" ht="13.5" customHeight="1" x14ac:dyDescent="0.15"/>
    <row r="24331" ht="13.5" customHeight="1" x14ac:dyDescent="0.15"/>
    <row r="24333" ht="13.5" customHeight="1" x14ac:dyDescent="0.15"/>
    <row r="24335" ht="13.5" customHeight="1" x14ac:dyDescent="0.15"/>
    <row r="24337" ht="13.5" customHeight="1" x14ac:dyDescent="0.15"/>
    <row r="24339" ht="13.5" customHeight="1" x14ac:dyDescent="0.15"/>
    <row r="24341" ht="13.5" customHeight="1" x14ac:dyDescent="0.15"/>
    <row r="24343" ht="13.5" customHeight="1" x14ac:dyDescent="0.15"/>
    <row r="24345" ht="13.5" customHeight="1" x14ac:dyDescent="0.15"/>
    <row r="24347" ht="13.5" customHeight="1" x14ac:dyDescent="0.15"/>
    <row r="24349" ht="13.5" customHeight="1" x14ac:dyDescent="0.15"/>
    <row r="24351" ht="13.5" customHeight="1" x14ac:dyDescent="0.15"/>
    <row r="24353" ht="13.5" customHeight="1" x14ac:dyDescent="0.15"/>
    <row r="24355" ht="13.5" customHeight="1" x14ac:dyDescent="0.15"/>
    <row r="24357" ht="13.5" customHeight="1" x14ac:dyDescent="0.15"/>
    <row r="24359" ht="13.5" customHeight="1" x14ac:dyDescent="0.15"/>
    <row r="24361" ht="13.5" customHeight="1" x14ac:dyDescent="0.15"/>
    <row r="24363" ht="13.5" customHeight="1" x14ac:dyDescent="0.15"/>
    <row r="24365" ht="13.5" customHeight="1" x14ac:dyDescent="0.15"/>
    <row r="24367" ht="13.5" customHeight="1" x14ac:dyDescent="0.15"/>
    <row r="24369" ht="13.5" customHeight="1" x14ac:dyDescent="0.15"/>
    <row r="24371" ht="13.5" customHeight="1" x14ac:dyDescent="0.15"/>
    <row r="24373" ht="13.5" customHeight="1" x14ac:dyDescent="0.15"/>
    <row r="24375" ht="13.5" customHeight="1" x14ac:dyDescent="0.15"/>
    <row r="24377" ht="13.5" customHeight="1" x14ac:dyDescent="0.15"/>
    <row r="24379" ht="13.5" customHeight="1" x14ac:dyDescent="0.15"/>
    <row r="24381" ht="13.5" customHeight="1" x14ac:dyDescent="0.15"/>
    <row r="24383" ht="13.5" customHeight="1" x14ac:dyDescent="0.15"/>
    <row r="24385" ht="13.5" customHeight="1" x14ac:dyDescent="0.15"/>
    <row r="24387" ht="13.5" customHeight="1" x14ac:dyDescent="0.15"/>
    <row r="24389" ht="13.5" customHeight="1" x14ac:dyDescent="0.15"/>
    <row r="24391" ht="13.5" customHeight="1" x14ac:dyDescent="0.15"/>
    <row r="24393" ht="13.5" customHeight="1" x14ac:dyDescent="0.15"/>
    <row r="24395" ht="13.5" customHeight="1" x14ac:dyDescent="0.15"/>
    <row r="24397" ht="13.5" customHeight="1" x14ac:dyDescent="0.15"/>
    <row r="24399" ht="13.5" customHeight="1" x14ac:dyDescent="0.15"/>
    <row r="24401" ht="13.5" customHeight="1" x14ac:dyDescent="0.15"/>
    <row r="24403" ht="13.5" customHeight="1" x14ac:dyDescent="0.15"/>
    <row r="24405" ht="13.5" customHeight="1" x14ac:dyDescent="0.15"/>
    <row r="24407" ht="13.5" customHeight="1" x14ac:dyDescent="0.15"/>
    <row r="24409" ht="13.5" customHeight="1" x14ac:dyDescent="0.15"/>
    <row r="24411" ht="13.5" customHeight="1" x14ac:dyDescent="0.15"/>
    <row r="24413" ht="13.5" customHeight="1" x14ac:dyDescent="0.15"/>
    <row r="24415" ht="13.5" customHeight="1" x14ac:dyDescent="0.15"/>
    <row r="24417" ht="13.5" customHeight="1" x14ac:dyDescent="0.15"/>
    <row r="24419" ht="13.5" customHeight="1" x14ac:dyDescent="0.15"/>
    <row r="24421" ht="13.5" customHeight="1" x14ac:dyDescent="0.15"/>
    <row r="24423" ht="13.5" customHeight="1" x14ac:dyDescent="0.15"/>
    <row r="24425" ht="13.5" customHeight="1" x14ac:dyDescent="0.15"/>
    <row r="24427" ht="13.5" customHeight="1" x14ac:dyDescent="0.15"/>
    <row r="24429" ht="13.5" customHeight="1" x14ac:dyDescent="0.15"/>
    <row r="24431" ht="13.5" customHeight="1" x14ac:dyDescent="0.15"/>
    <row r="24433" ht="13.5" customHeight="1" x14ac:dyDescent="0.15"/>
    <row r="24435" ht="13.5" customHeight="1" x14ac:dyDescent="0.15"/>
    <row r="24437" ht="13.5" customHeight="1" x14ac:dyDescent="0.15"/>
    <row r="24439" ht="13.5" customHeight="1" x14ac:dyDescent="0.15"/>
    <row r="24441" ht="13.5" customHeight="1" x14ac:dyDescent="0.15"/>
    <row r="24443" ht="13.5" customHeight="1" x14ac:dyDescent="0.15"/>
    <row r="24445" ht="13.5" customHeight="1" x14ac:dyDescent="0.15"/>
    <row r="24447" ht="13.5" customHeight="1" x14ac:dyDescent="0.15"/>
    <row r="24449" ht="13.5" customHeight="1" x14ac:dyDescent="0.15"/>
    <row r="24451" ht="13.5" customHeight="1" x14ac:dyDescent="0.15"/>
    <row r="24453" ht="13.5" customHeight="1" x14ac:dyDescent="0.15"/>
    <row r="24455" ht="13.5" customHeight="1" x14ac:dyDescent="0.15"/>
    <row r="24457" ht="13.5" customHeight="1" x14ac:dyDescent="0.15"/>
    <row r="24459" ht="13.5" customHeight="1" x14ac:dyDescent="0.15"/>
    <row r="24461" ht="13.5" customHeight="1" x14ac:dyDescent="0.15"/>
    <row r="24463" ht="13.5" customHeight="1" x14ac:dyDescent="0.15"/>
    <row r="24465" ht="13.5" customHeight="1" x14ac:dyDescent="0.15"/>
    <row r="24467" ht="13.5" customHeight="1" x14ac:dyDescent="0.15"/>
    <row r="24469" ht="13.5" customHeight="1" x14ac:dyDescent="0.15"/>
    <row r="24471" ht="13.5" customHeight="1" x14ac:dyDescent="0.15"/>
    <row r="24473" ht="13.5" customHeight="1" x14ac:dyDescent="0.15"/>
    <row r="24475" ht="13.5" customHeight="1" x14ac:dyDescent="0.15"/>
    <row r="24477" ht="13.5" customHeight="1" x14ac:dyDescent="0.15"/>
    <row r="24479" ht="13.5" customHeight="1" x14ac:dyDescent="0.15"/>
    <row r="24481" ht="13.5" customHeight="1" x14ac:dyDescent="0.15"/>
    <row r="24483" ht="13.5" customHeight="1" x14ac:dyDescent="0.15"/>
    <row r="24485" ht="13.5" customHeight="1" x14ac:dyDescent="0.15"/>
    <row r="24487" ht="13.5" customHeight="1" x14ac:dyDescent="0.15"/>
    <row r="24489" ht="13.5" customHeight="1" x14ac:dyDescent="0.15"/>
    <row r="24491" ht="13.5" customHeight="1" x14ac:dyDescent="0.15"/>
    <row r="24493" ht="13.5" customHeight="1" x14ac:dyDescent="0.15"/>
    <row r="24495" ht="13.5" customHeight="1" x14ac:dyDescent="0.15"/>
    <row r="24497" ht="13.5" customHeight="1" x14ac:dyDescent="0.15"/>
    <row r="24499" ht="13.5" customHeight="1" x14ac:dyDescent="0.15"/>
    <row r="24501" ht="13.5" customHeight="1" x14ac:dyDescent="0.15"/>
    <row r="24503" ht="13.5" customHeight="1" x14ac:dyDescent="0.15"/>
    <row r="24505" ht="13.5" customHeight="1" x14ac:dyDescent="0.15"/>
    <row r="24507" ht="13.5" customHeight="1" x14ac:dyDescent="0.15"/>
    <row r="24509" ht="13.5" customHeight="1" x14ac:dyDescent="0.15"/>
    <row r="24511" ht="13.5" customHeight="1" x14ac:dyDescent="0.15"/>
    <row r="24513" ht="13.5" customHeight="1" x14ac:dyDescent="0.15"/>
    <row r="24515" ht="13.5" customHeight="1" x14ac:dyDescent="0.15"/>
    <row r="24517" ht="13.5" customHeight="1" x14ac:dyDescent="0.15"/>
    <row r="24519" ht="13.5" customHeight="1" x14ac:dyDescent="0.15"/>
    <row r="24521" ht="13.5" customHeight="1" x14ac:dyDescent="0.15"/>
    <row r="24523" ht="13.5" customHeight="1" x14ac:dyDescent="0.15"/>
    <row r="24525" ht="13.5" customHeight="1" x14ac:dyDescent="0.15"/>
    <row r="24527" ht="13.5" customHeight="1" x14ac:dyDescent="0.15"/>
    <row r="24529" ht="13.5" customHeight="1" x14ac:dyDescent="0.15"/>
    <row r="24531" ht="13.5" customHeight="1" x14ac:dyDescent="0.15"/>
    <row r="24533" ht="13.5" customHeight="1" x14ac:dyDescent="0.15"/>
    <row r="24535" ht="13.5" customHeight="1" x14ac:dyDescent="0.15"/>
    <row r="24537" ht="13.5" customHeight="1" x14ac:dyDescent="0.15"/>
    <row r="24539" ht="13.5" customHeight="1" x14ac:dyDescent="0.15"/>
    <row r="24541" ht="13.5" customHeight="1" x14ac:dyDescent="0.15"/>
    <row r="24543" ht="13.5" customHeight="1" x14ac:dyDescent="0.15"/>
    <row r="24545" ht="13.5" customHeight="1" x14ac:dyDescent="0.15"/>
    <row r="24547" ht="13.5" customHeight="1" x14ac:dyDescent="0.15"/>
    <row r="24549" ht="13.5" customHeight="1" x14ac:dyDescent="0.15"/>
    <row r="24551" ht="13.5" customHeight="1" x14ac:dyDescent="0.15"/>
    <row r="24553" ht="13.5" customHeight="1" x14ac:dyDescent="0.15"/>
    <row r="24555" ht="13.5" customHeight="1" x14ac:dyDescent="0.15"/>
    <row r="24557" ht="13.5" customHeight="1" x14ac:dyDescent="0.15"/>
    <row r="24559" ht="13.5" customHeight="1" x14ac:dyDescent="0.15"/>
    <row r="24561" ht="13.5" customHeight="1" x14ac:dyDescent="0.15"/>
    <row r="24563" ht="13.5" customHeight="1" x14ac:dyDescent="0.15"/>
    <row r="24565" ht="13.5" customHeight="1" x14ac:dyDescent="0.15"/>
    <row r="24567" ht="13.5" customHeight="1" x14ac:dyDescent="0.15"/>
    <row r="24569" ht="13.5" customHeight="1" x14ac:dyDescent="0.15"/>
    <row r="24571" ht="13.5" customHeight="1" x14ac:dyDescent="0.15"/>
    <row r="24573" ht="13.5" customHeight="1" x14ac:dyDescent="0.15"/>
    <row r="24575" ht="13.5" customHeight="1" x14ac:dyDescent="0.15"/>
    <row r="24577" ht="13.5" customHeight="1" x14ac:dyDescent="0.15"/>
    <row r="24579" ht="13.5" customHeight="1" x14ac:dyDescent="0.15"/>
    <row r="24581" ht="13.5" customHeight="1" x14ac:dyDescent="0.15"/>
    <row r="24583" ht="13.5" customHeight="1" x14ac:dyDescent="0.15"/>
    <row r="24585" ht="13.5" customHeight="1" x14ac:dyDescent="0.15"/>
    <row r="24587" ht="13.5" customHeight="1" x14ac:dyDescent="0.15"/>
    <row r="24589" ht="13.5" customHeight="1" x14ac:dyDescent="0.15"/>
    <row r="24591" ht="13.5" customHeight="1" x14ac:dyDescent="0.15"/>
    <row r="24593" ht="13.5" customHeight="1" x14ac:dyDescent="0.15"/>
    <row r="24595" ht="13.5" customHeight="1" x14ac:dyDescent="0.15"/>
    <row r="24597" ht="13.5" customHeight="1" x14ac:dyDescent="0.15"/>
    <row r="24599" ht="13.5" customHeight="1" x14ac:dyDescent="0.15"/>
    <row r="24601" ht="13.5" customHeight="1" x14ac:dyDescent="0.15"/>
    <row r="24603" ht="13.5" customHeight="1" x14ac:dyDescent="0.15"/>
    <row r="24605" ht="13.5" customHeight="1" x14ac:dyDescent="0.15"/>
    <row r="24607" ht="13.5" customHeight="1" x14ac:dyDescent="0.15"/>
    <row r="24609" ht="13.5" customHeight="1" x14ac:dyDescent="0.15"/>
    <row r="24611" ht="13.5" customHeight="1" x14ac:dyDescent="0.15"/>
    <row r="24613" ht="13.5" customHeight="1" x14ac:dyDescent="0.15"/>
    <row r="24615" ht="13.5" customHeight="1" x14ac:dyDescent="0.15"/>
    <row r="24617" ht="13.5" customHeight="1" x14ac:dyDescent="0.15"/>
    <row r="24619" ht="13.5" customHeight="1" x14ac:dyDescent="0.15"/>
    <row r="24621" ht="13.5" customHeight="1" x14ac:dyDescent="0.15"/>
    <row r="24623" ht="13.5" customHeight="1" x14ac:dyDescent="0.15"/>
    <row r="24625" ht="13.5" customHeight="1" x14ac:dyDescent="0.15"/>
    <row r="24627" ht="13.5" customHeight="1" x14ac:dyDescent="0.15"/>
    <row r="24629" ht="13.5" customHeight="1" x14ac:dyDescent="0.15"/>
    <row r="24631" ht="13.5" customHeight="1" x14ac:dyDescent="0.15"/>
    <row r="24633" ht="13.5" customHeight="1" x14ac:dyDescent="0.15"/>
    <row r="24635" ht="13.5" customHeight="1" x14ac:dyDescent="0.15"/>
    <row r="24637" ht="13.5" customHeight="1" x14ac:dyDescent="0.15"/>
    <row r="24639" ht="13.5" customHeight="1" x14ac:dyDescent="0.15"/>
    <row r="24641" ht="13.5" customHeight="1" x14ac:dyDescent="0.15"/>
    <row r="24643" ht="13.5" customHeight="1" x14ac:dyDescent="0.15"/>
    <row r="24645" ht="13.5" customHeight="1" x14ac:dyDescent="0.15"/>
    <row r="24647" ht="13.5" customHeight="1" x14ac:dyDescent="0.15"/>
    <row r="24649" ht="13.5" customHeight="1" x14ac:dyDescent="0.15"/>
    <row r="24651" ht="13.5" customHeight="1" x14ac:dyDescent="0.15"/>
    <row r="24653" ht="13.5" customHeight="1" x14ac:dyDescent="0.15"/>
    <row r="24655" ht="13.5" customHeight="1" x14ac:dyDescent="0.15"/>
    <row r="24657" ht="13.5" customHeight="1" x14ac:dyDescent="0.15"/>
    <row r="24659" ht="13.5" customHeight="1" x14ac:dyDescent="0.15"/>
    <row r="24661" ht="13.5" customHeight="1" x14ac:dyDescent="0.15"/>
    <row r="24663" ht="13.5" customHeight="1" x14ac:dyDescent="0.15"/>
    <row r="24665" ht="13.5" customHeight="1" x14ac:dyDescent="0.15"/>
    <row r="24667" ht="13.5" customHeight="1" x14ac:dyDescent="0.15"/>
    <row r="24669" ht="13.5" customHeight="1" x14ac:dyDescent="0.15"/>
    <row r="24671" ht="13.5" customHeight="1" x14ac:dyDescent="0.15"/>
    <row r="24673" ht="13.5" customHeight="1" x14ac:dyDescent="0.15"/>
    <row r="24675" ht="13.5" customHeight="1" x14ac:dyDescent="0.15"/>
    <row r="24677" ht="13.5" customHeight="1" x14ac:dyDescent="0.15"/>
    <row r="24679" ht="13.5" customHeight="1" x14ac:dyDescent="0.15"/>
    <row r="24681" ht="13.5" customHeight="1" x14ac:dyDescent="0.15"/>
    <row r="24683" ht="13.5" customHeight="1" x14ac:dyDescent="0.15"/>
    <row r="24685" ht="13.5" customHeight="1" x14ac:dyDescent="0.15"/>
    <row r="24687" ht="13.5" customHeight="1" x14ac:dyDescent="0.15"/>
    <row r="24689" ht="13.5" customHeight="1" x14ac:dyDescent="0.15"/>
    <row r="24691" ht="13.5" customHeight="1" x14ac:dyDescent="0.15"/>
    <row r="24693" ht="13.5" customHeight="1" x14ac:dyDescent="0.15"/>
    <row r="24695" ht="13.5" customHeight="1" x14ac:dyDescent="0.15"/>
    <row r="24697" ht="13.5" customHeight="1" x14ac:dyDescent="0.15"/>
    <row r="24699" ht="13.5" customHeight="1" x14ac:dyDescent="0.15"/>
    <row r="24701" ht="13.5" customHeight="1" x14ac:dyDescent="0.15"/>
    <row r="24703" ht="13.5" customHeight="1" x14ac:dyDescent="0.15"/>
    <row r="24705" ht="13.5" customHeight="1" x14ac:dyDescent="0.15"/>
    <row r="24707" ht="13.5" customHeight="1" x14ac:dyDescent="0.15"/>
    <row r="24709" ht="13.5" customHeight="1" x14ac:dyDescent="0.15"/>
    <row r="24711" ht="13.5" customHeight="1" x14ac:dyDescent="0.15"/>
    <row r="24713" ht="13.5" customHeight="1" x14ac:dyDescent="0.15"/>
    <row r="24715" ht="13.5" customHeight="1" x14ac:dyDescent="0.15"/>
    <row r="24717" ht="13.5" customHeight="1" x14ac:dyDescent="0.15"/>
    <row r="24719" ht="13.5" customHeight="1" x14ac:dyDescent="0.15"/>
    <row r="24721" ht="13.5" customHeight="1" x14ac:dyDescent="0.15"/>
    <row r="24723" ht="13.5" customHeight="1" x14ac:dyDescent="0.15"/>
    <row r="24725" ht="13.5" customHeight="1" x14ac:dyDescent="0.15"/>
    <row r="24727" ht="13.5" customHeight="1" x14ac:dyDescent="0.15"/>
    <row r="24729" ht="13.5" customHeight="1" x14ac:dyDescent="0.15"/>
    <row r="24731" ht="13.5" customHeight="1" x14ac:dyDescent="0.15"/>
    <row r="24733" ht="13.5" customHeight="1" x14ac:dyDescent="0.15"/>
    <row r="24735" ht="13.5" customHeight="1" x14ac:dyDescent="0.15"/>
    <row r="24737" ht="13.5" customHeight="1" x14ac:dyDescent="0.15"/>
    <row r="24739" ht="13.5" customHeight="1" x14ac:dyDescent="0.15"/>
    <row r="24741" ht="13.5" customHeight="1" x14ac:dyDescent="0.15"/>
    <row r="24743" ht="13.5" customHeight="1" x14ac:dyDescent="0.15"/>
    <row r="24745" ht="13.5" customHeight="1" x14ac:dyDescent="0.15"/>
    <row r="24747" ht="13.5" customHeight="1" x14ac:dyDescent="0.15"/>
    <row r="24749" ht="13.5" customHeight="1" x14ac:dyDescent="0.15"/>
    <row r="24751" ht="13.5" customHeight="1" x14ac:dyDescent="0.15"/>
    <row r="24753" ht="13.5" customHeight="1" x14ac:dyDescent="0.15"/>
    <row r="24755" ht="13.5" customHeight="1" x14ac:dyDescent="0.15"/>
    <row r="24757" ht="13.5" customHeight="1" x14ac:dyDescent="0.15"/>
    <row r="24759" ht="13.5" customHeight="1" x14ac:dyDescent="0.15"/>
    <row r="24761" ht="13.5" customHeight="1" x14ac:dyDescent="0.15"/>
    <row r="24763" ht="13.5" customHeight="1" x14ac:dyDescent="0.15"/>
    <row r="24765" ht="13.5" customHeight="1" x14ac:dyDescent="0.15"/>
    <row r="24767" ht="13.5" customHeight="1" x14ac:dyDescent="0.15"/>
    <row r="24769" ht="13.5" customHeight="1" x14ac:dyDescent="0.15"/>
    <row r="24771" ht="13.5" customHeight="1" x14ac:dyDescent="0.15"/>
    <row r="24773" ht="13.5" customHeight="1" x14ac:dyDescent="0.15"/>
    <row r="24775" ht="13.5" customHeight="1" x14ac:dyDescent="0.15"/>
    <row r="24777" ht="13.5" customHeight="1" x14ac:dyDescent="0.15"/>
    <row r="24779" ht="13.5" customHeight="1" x14ac:dyDescent="0.15"/>
    <row r="24781" ht="13.5" customHeight="1" x14ac:dyDescent="0.15"/>
    <row r="24783" ht="13.5" customHeight="1" x14ac:dyDescent="0.15"/>
    <row r="24785" ht="13.5" customHeight="1" x14ac:dyDescent="0.15"/>
    <row r="24787" ht="13.5" customHeight="1" x14ac:dyDescent="0.15"/>
    <row r="24789" ht="13.5" customHeight="1" x14ac:dyDescent="0.15"/>
    <row r="24791" ht="13.5" customHeight="1" x14ac:dyDescent="0.15"/>
    <row r="24793" ht="13.5" customHeight="1" x14ac:dyDescent="0.15"/>
    <row r="24795" ht="13.5" customHeight="1" x14ac:dyDescent="0.15"/>
    <row r="24797" ht="13.5" customHeight="1" x14ac:dyDescent="0.15"/>
    <row r="24799" ht="13.5" customHeight="1" x14ac:dyDescent="0.15"/>
    <row r="24801" ht="13.5" customHeight="1" x14ac:dyDescent="0.15"/>
    <row r="24803" ht="13.5" customHeight="1" x14ac:dyDescent="0.15"/>
    <row r="24805" ht="13.5" customHeight="1" x14ac:dyDescent="0.15"/>
    <row r="24807" ht="13.5" customHeight="1" x14ac:dyDescent="0.15"/>
    <row r="24809" ht="13.5" customHeight="1" x14ac:dyDescent="0.15"/>
    <row r="24811" ht="13.5" customHeight="1" x14ac:dyDescent="0.15"/>
    <row r="24813" ht="13.5" customHeight="1" x14ac:dyDescent="0.15"/>
    <row r="24815" ht="13.5" customHeight="1" x14ac:dyDescent="0.15"/>
    <row r="24817" ht="13.5" customHeight="1" x14ac:dyDescent="0.15"/>
    <row r="24819" ht="13.5" customHeight="1" x14ac:dyDescent="0.15"/>
    <row r="24821" ht="13.5" customHeight="1" x14ac:dyDescent="0.15"/>
    <row r="24823" ht="13.5" customHeight="1" x14ac:dyDescent="0.15"/>
    <row r="24825" ht="13.5" customHeight="1" x14ac:dyDescent="0.15"/>
    <row r="24827" ht="13.5" customHeight="1" x14ac:dyDescent="0.15"/>
    <row r="24829" ht="13.5" customHeight="1" x14ac:dyDescent="0.15"/>
    <row r="24831" ht="13.5" customHeight="1" x14ac:dyDescent="0.15"/>
    <row r="24833" ht="13.5" customHeight="1" x14ac:dyDescent="0.15"/>
    <row r="24835" ht="13.5" customHeight="1" x14ac:dyDescent="0.15"/>
    <row r="24837" ht="13.5" customHeight="1" x14ac:dyDescent="0.15"/>
    <row r="24839" ht="13.5" customHeight="1" x14ac:dyDescent="0.15"/>
    <row r="24841" ht="13.5" customHeight="1" x14ac:dyDescent="0.15"/>
    <row r="24843" ht="13.5" customHeight="1" x14ac:dyDescent="0.15"/>
    <row r="24845" ht="13.5" customHeight="1" x14ac:dyDescent="0.15"/>
    <row r="24847" ht="13.5" customHeight="1" x14ac:dyDescent="0.15"/>
    <row r="24849" ht="13.5" customHeight="1" x14ac:dyDescent="0.15"/>
    <row r="24851" ht="13.5" customHeight="1" x14ac:dyDescent="0.15"/>
    <row r="24853" ht="13.5" customHeight="1" x14ac:dyDescent="0.15"/>
    <row r="24855" ht="13.5" customHeight="1" x14ac:dyDescent="0.15"/>
    <row r="24857" ht="13.5" customHeight="1" x14ac:dyDescent="0.15"/>
    <row r="24859" ht="13.5" customHeight="1" x14ac:dyDescent="0.15"/>
    <row r="24861" ht="13.5" customHeight="1" x14ac:dyDescent="0.15"/>
    <row r="24863" ht="13.5" customHeight="1" x14ac:dyDescent="0.15"/>
    <row r="24865" ht="13.5" customHeight="1" x14ac:dyDescent="0.15"/>
    <row r="24867" ht="13.5" customHeight="1" x14ac:dyDescent="0.15"/>
    <row r="24869" ht="13.5" customHeight="1" x14ac:dyDescent="0.15"/>
    <row r="24871" ht="13.5" customHeight="1" x14ac:dyDescent="0.15"/>
    <row r="24873" ht="13.5" customHeight="1" x14ac:dyDescent="0.15"/>
    <row r="24875" ht="13.5" customHeight="1" x14ac:dyDescent="0.15"/>
    <row r="24877" ht="13.5" customHeight="1" x14ac:dyDescent="0.15"/>
    <row r="24879" ht="13.5" customHeight="1" x14ac:dyDescent="0.15"/>
    <row r="24881" ht="13.5" customHeight="1" x14ac:dyDescent="0.15"/>
    <row r="24883" ht="13.5" customHeight="1" x14ac:dyDescent="0.15"/>
    <row r="24885" ht="13.5" customHeight="1" x14ac:dyDescent="0.15"/>
    <row r="24887" ht="13.5" customHeight="1" x14ac:dyDescent="0.15"/>
    <row r="24889" ht="13.5" customHeight="1" x14ac:dyDescent="0.15"/>
    <row r="24891" ht="13.5" customHeight="1" x14ac:dyDescent="0.15"/>
    <row r="24893" ht="13.5" customHeight="1" x14ac:dyDescent="0.15"/>
    <row r="24895" ht="13.5" customHeight="1" x14ac:dyDescent="0.15"/>
    <row r="24897" ht="13.5" customHeight="1" x14ac:dyDescent="0.15"/>
    <row r="24899" ht="13.5" customHeight="1" x14ac:dyDescent="0.15"/>
    <row r="24901" ht="13.5" customHeight="1" x14ac:dyDescent="0.15"/>
    <row r="24903" ht="13.5" customHeight="1" x14ac:dyDescent="0.15"/>
    <row r="24905" ht="13.5" customHeight="1" x14ac:dyDescent="0.15"/>
    <row r="24907" ht="13.5" customHeight="1" x14ac:dyDescent="0.15"/>
    <row r="24909" ht="13.5" customHeight="1" x14ac:dyDescent="0.15"/>
    <row r="24911" ht="13.5" customHeight="1" x14ac:dyDescent="0.15"/>
    <row r="24913" ht="13.5" customHeight="1" x14ac:dyDescent="0.15"/>
    <row r="24915" ht="13.5" customHeight="1" x14ac:dyDescent="0.15"/>
    <row r="24917" ht="13.5" customHeight="1" x14ac:dyDescent="0.15"/>
    <row r="24919" ht="13.5" customHeight="1" x14ac:dyDescent="0.15"/>
    <row r="24921" ht="13.5" customHeight="1" x14ac:dyDescent="0.15"/>
    <row r="24923" ht="13.5" customHeight="1" x14ac:dyDescent="0.15"/>
    <row r="24925" ht="13.5" customHeight="1" x14ac:dyDescent="0.15"/>
    <row r="24927" ht="13.5" customHeight="1" x14ac:dyDescent="0.15"/>
    <row r="24929" ht="13.5" customHeight="1" x14ac:dyDescent="0.15"/>
    <row r="24931" ht="13.5" customHeight="1" x14ac:dyDescent="0.15"/>
    <row r="24933" ht="13.5" customHeight="1" x14ac:dyDescent="0.15"/>
    <row r="24935" ht="13.5" customHeight="1" x14ac:dyDescent="0.15"/>
    <row r="24937" ht="13.5" customHeight="1" x14ac:dyDescent="0.15"/>
    <row r="24939" ht="13.5" customHeight="1" x14ac:dyDescent="0.15"/>
    <row r="24941" ht="13.5" customHeight="1" x14ac:dyDescent="0.15"/>
    <row r="24943" ht="13.5" customHeight="1" x14ac:dyDescent="0.15"/>
    <row r="24945" ht="13.5" customHeight="1" x14ac:dyDescent="0.15"/>
    <row r="24947" ht="13.5" customHeight="1" x14ac:dyDescent="0.15"/>
    <row r="24949" ht="13.5" customHeight="1" x14ac:dyDescent="0.15"/>
    <row r="24951" ht="13.5" customHeight="1" x14ac:dyDescent="0.15"/>
    <row r="24953" ht="13.5" customHeight="1" x14ac:dyDescent="0.15"/>
    <row r="24955" ht="13.5" customHeight="1" x14ac:dyDescent="0.15"/>
    <row r="24957" ht="13.5" customHeight="1" x14ac:dyDescent="0.15"/>
    <row r="24959" ht="13.5" customHeight="1" x14ac:dyDescent="0.15"/>
    <row r="24961" ht="13.5" customHeight="1" x14ac:dyDescent="0.15"/>
    <row r="24963" ht="13.5" customHeight="1" x14ac:dyDescent="0.15"/>
    <row r="24965" ht="13.5" customHeight="1" x14ac:dyDescent="0.15"/>
    <row r="24967" ht="13.5" customHeight="1" x14ac:dyDescent="0.15"/>
    <row r="24969" ht="13.5" customHeight="1" x14ac:dyDescent="0.15"/>
    <row r="24971" ht="13.5" customHeight="1" x14ac:dyDescent="0.15"/>
    <row r="24973" ht="13.5" customHeight="1" x14ac:dyDescent="0.15"/>
    <row r="24975" ht="13.5" customHeight="1" x14ac:dyDescent="0.15"/>
    <row r="24977" ht="13.5" customHeight="1" x14ac:dyDescent="0.15"/>
    <row r="24979" ht="13.5" customHeight="1" x14ac:dyDescent="0.15"/>
    <row r="24981" ht="13.5" customHeight="1" x14ac:dyDescent="0.15"/>
    <row r="24983" ht="13.5" customHeight="1" x14ac:dyDescent="0.15"/>
    <row r="24985" ht="13.5" customHeight="1" x14ac:dyDescent="0.15"/>
    <row r="24987" ht="13.5" customHeight="1" x14ac:dyDescent="0.15"/>
    <row r="24989" ht="13.5" customHeight="1" x14ac:dyDescent="0.15"/>
    <row r="24991" ht="13.5" customHeight="1" x14ac:dyDescent="0.15"/>
    <row r="24993" ht="13.5" customHeight="1" x14ac:dyDescent="0.15"/>
    <row r="24995" ht="13.5" customHeight="1" x14ac:dyDescent="0.15"/>
    <row r="24997" ht="13.5" customHeight="1" x14ac:dyDescent="0.15"/>
    <row r="24999" ht="13.5" customHeight="1" x14ac:dyDescent="0.15"/>
    <row r="25001" ht="13.5" customHeight="1" x14ac:dyDescent="0.15"/>
    <row r="25003" ht="13.5" customHeight="1" x14ac:dyDescent="0.15"/>
    <row r="25005" ht="13.5" customHeight="1" x14ac:dyDescent="0.15"/>
    <row r="25007" ht="13.5" customHeight="1" x14ac:dyDescent="0.15"/>
    <row r="25009" ht="13.5" customHeight="1" x14ac:dyDescent="0.15"/>
    <row r="25011" ht="13.5" customHeight="1" x14ac:dyDescent="0.15"/>
    <row r="25013" ht="13.5" customHeight="1" x14ac:dyDescent="0.15"/>
    <row r="25015" ht="13.5" customHeight="1" x14ac:dyDescent="0.15"/>
    <row r="25017" ht="13.5" customHeight="1" x14ac:dyDescent="0.15"/>
    <row r="25019" ht="13.5" customHeight="1" x14ac:dyDescent="0.15"/>
    <row r="25021" ht="13.5" customHeight="1" x14ac:dyDescent="0.15"/>
    <row r="25023" ht="13.5" customHeight="1" x14ac:dyDescent="0.15"/>
    <row r="25025" ht="13.5" customHeight="1" x14ac:dyDescent="0.15"/>
    <row r="25027" ht="13.5" customHeight="1" x14ac:dyDescent="0.15"/>
    <row r="25029" ht="13.5" customHeight="1" x14ac:dyDescent="0.15"/>
    <row r="25031" ht="13.5" customHeight="1" x14ac:dyDescent="0.15"/>
    <row r="25033" ht="13.5" customHeight="1" x14ac:dyDescent="0.15"/>
    <row r="25035" ht="13.5" customHeight="1" x14ac:dyDescent="0.15"/>
    <row r="25037" ht="13.5" customHeight="1" x14ac:dyDescent="0.15"/>
    <row r="25039" ht="13.5" customHeight="1" x14ac:dyDescent="0.15"/>
    <row r="25041" ht="13.5" customHeight="1" x14ac:dyDescent="0.15"/>
    <row r="25043" ht="13.5" customHeight="1" x14ac:dyDescent="0.15"/>
    <row r="25045" ht="13.5" customHeight="1" x14ac:dyDescent="0.15"/>
    <row r="25047" ht="13.5" customHeight="1" x14ac:dyDescent="0.15"/>
    <row r="25049" ht="13.5" customHeight="1" x14ac:dyDescent="0.15"/>
    <row r="25051" ht="13.5" customHeight="1" x14ac:dyDescent="0.15"/>
    <row r="25053" ht="13.5" customHeight="1" x14ac:dyDescent="0.15"/>
    <row r="25055" ht="13.5" customHeight="1" x14ac:dyDescent="0.15"/>
    <row r="25057" ht="13.5" customHeight="1" x14ac:dyDescent="0.15"/>
    <row r="25059" ht="13.5" customHeight="1" x14ac:dyDescent="0.15"/>
    <row r="25061" ht="13.5" customHeight="1" x14ac:dyDescent="0.15"/>
    <row r="25063" ht="13.5" customHeight="1" x14ac:dyDescent="0.15"/>
    <row r="25065" ht="13.5" customHeight="1" x14ac:dyDescent="0.15"/>
    <row r="25067" ht="13.5" customHeight="1" x14ac:dyDescent="0.15"/>
    <row r="25069" ht="13.5" customHeight="1" x14ac:dyDescent="0.15"/>
    <row r="25071" ht="13.5" customHeight="1" x14ac:dyDescent="0.15"/>
    <row r="25073" ht="13.5" customHeight="1" x14ac:dyDescent="0.15"/>
    <row r="25075" ht="13.5" customHeight="1" x14ac:dyDescent="0.15"/>
    <row r="25077" ht="13.5" customHeight="1" x14ac:dyDescent="0.15"/>
    <row r="25079" ht="13.5" customHeight="1" x14ac:dyDescent="0.15"/>
    <row r="25081" ht="13.5" customHeight="1" x14ac:dyDescent="0.15"/>
    <row r="25083" ht="13.5" customHeight="1" x14ac:dyDescent="0.15"/>
    <row r="25085" ht="13.5" customHeight="1" x14ac:dyDescent="0.15"/>
    <row r="25087" ht="13.5" customHeight="1" x14ac:dyDescent="0.15"/>
    <row r="25089" ht="13.5" customHeight="1" x14ac:dyDescent="0.15"/>
    <row r="25091" ht="13.5" customHeight="1" x14ac:dyDescent="0.15"/>
    <row r="25093" ht="13.5" customHeight="1" x14ac:dyDescent="0.15"/>
    <row r="25095" ht="13.5" customHeight="1" x14ac:dyDescent="0.15"/>
    <row r="25097" ht="13.5" customHeight="1" x14ac:dyDescent="0.15"/>
    <row r="25099" ht="13.5" customHeight="1" x14ac:dyDescent="0.15"/>
    <row r="25101" ht="13.5" customHeight="1" x14ac:dyDescent="0.15"/>
    <row r="25103" ht="13.5" customHeight="1" x14ac:dyDescent="0.15"/>
    <row r="25105" ht="13.5" customHeight="1" x14ac:dyDescent="0.15"/>
    <row r="25107" ht="13.5" customHeight="1" x14ac:dyDescent="0.15"/>
    <row r="25109" ht="13.5" customHeight="1" x14ac:dyDescent="0.15"/>
    <row r="25111" ht="13.5" customHeight="1" x14ac:dyDescent="0.15"/>
    <row r="25113" ht="13.5" customHeight="1" x14ac:dyDescent="0.15"/>
    <row r="25115" ht="13.5" customHeight="1" x14ac:dyDescent="0.15"/>
    <row r="25117" ht="13.5" customHeight="1" x14ac:dyDescent="0.15"/>
    <row r="25119" ht="13.5" customHeight="1" x14ac:dyDescent="0.15"/>
    <row r="25121" ht="13.5" customHeight="1" x14ac:dyDescent="0.15"/>
    <row r="25123" ht="13.5" customHeight="1" x14ac:dyDescent="0.15"/>
    <row r="25125" ht="13.5" customHeight="1" x14ac:dyDescent="0.15"/>
    <row r="25127" ht="13.5" customHeight="1" x14ac:dyDescent="0.15"/>
    <row r="25129" ht="13.5" customHeight="1" x14ac:dyDescent="0.15"/>
    <row r="25131" ht="13.5" customHeight="1" x14ac:dyDescent="0.15"/>
    <row r="25133" ht="13.5" customHeight="1" x14ac:dyDescent="0.15"/>
    <row r="25135" ht="13.5" customHeight="1" x14ac:dyDescent="0.15"/>
    <row r="25137" ht="13.5" customHeight="1" x14ac:dyDescent="0.15"/>
    <row r="25139" ht="13.5" customHeight="1" x14ac:dyDescent="0.15"/>
    <row r="25141" ht="13.5" customHeight="1" x14ac:dyDescent="0.15"/>
    <row r="25143" ht="13.5" customHeight="1" x14ac:dyDescent="0.15"/>
    <row r="25145" ht="13.5" customHeight="1" x14ac:dyDescent="0.15"/>
    <row r="25147" ht="13.5" customHeight="1" x14ac:dyDescent="0.15"/>
    <row r="25149" ht="13.5" customHeight="1" x14ac:dyDescent="0.15"/>
    <row r="25151" ht="13.5" customHeight="1" x14ac:dyDescent="0.15"/>
    <row r="25153" ht="13.5" customHeight="1" x14ac:dyDescent="0.15"/>
    <row r="25155" ht="13.5" customHeight="1" x14ac:dyDescent="0.15"/>
    <row r="25157" ht="13.5" customHeight="1" x14ac:dyDescent="0.15"/>
    <row r="25159" ht="13.5" customHeight="1" x14ac:dyDescent="0.15"/>
    <row r="25161" ht="13.5" customHeight="1" x14ac:dyDescent="0.15"/>
    <row r="25163" ht="13.5" customHeight="1" x14ac:dyDescent="0.15"/>
    <row r="25165" ht="13.5" customHeight="1" x14ac:dyDescent="0.15"/>
    <row r="25167" ht="13.5" customHeight="1" x14ac:dyDescent="0.15"/>
    <row r="25169" ht="13.5" customHeight="1" x14ac:dyDescent="0.15"/>
    <row r="25171" ht="13.5" customHeight="1" x14ac:dyDescent="0.15"/>
    <row r="25173" ht="13.5" customHeight="1" x14ac:dyDescent="0.15"/>
    <row r="25175" ht="13.5" customHeight="1" x14ac:dyDescent="0.15"/>
    <row r="25177" ht="13.5" customHeight="1" x14ac:dyDescent="0.15"/>
    <row r="25179" ht="13.5" customHeight="1" x14ac:dyDescent="0.15"/>
    <row r="25181" ht="13.5" customHeight="1" x14ac:dyDescent="0.15"/>
    <row r="25183" ht="13.5" customHeight="1" x14ac:dyDescent="0.15"/>
    <row r="25185" ht="13.5" customHeight="1" x14ac:dyDescent="0.15"/>
    <row r="25187" ht="13.5" customHeight="1" x14ac:dyDescent="0.15"/>
    <row r="25189" ht="13.5" customHeight="1" x14ac:dyDescent="0.15"/>
    <row r="25191" ht="13.5" customHeight="1" x14ac:dyDescent="0.15"/>
    <row r="25193" ht="13.5" customHeight="1" x14ac:dyDescent="0.15"/>
    <row r="25195" ht="13.5" customHeight="1" x14ac:dyDescent="0.15"/>
    <row r="25197" ht="13.5" customHeight="1" x14ac:dyDescent="0.15"/>
    <row r="25199" ht="13.5" customHeight="1" x14ac:dyDescent="0.15"/>
    <row r="25201" ht="13.5" customHeight="1" x14ac:dyDescent="0.15"/>
    <row r="25203" ht="13.5" customHeight="1" x14ac:dyDescent="0.15"/>
    <row r="25205" ht="13.5" customHeight="1" x14ac:dyDescent="0.15"/>
    <row r="25207" ht="13.5" customHeight="1" x14ac:dyDescent="0.15"/>
    <row r="25209" ht="13.5" customHeight="1" x14ac:dyDescent="0.15"/>
    <row r="25211" ht="13.5" customHeight="1" x14ac:dyDescent="0.15"/>
    <row r="25213" ht="13.5" customHeight="1" x14ac:dyDescent="0.15"/>
    <row r="25215" ht="13.5" customHeight="1" x14ac:dyDescent="0.15"/>
    <row r="25217" ht="13.5" customHeight="1" x14ac:dyDescent="0.15"/>
    <row r="25219" ht="13.5" customHeight="1" x14ac:dyDescent="0.15"/>
    <row r="25221" ht="13.5" customHeight="1" x14ac:dyDescent="0.15"/>
    <row r="25223" ht="13.5" customHeight="1" x14ac:dyDescent="0.15"/>
    <row r="25225" ht="13.5" customHeight="1" x14ac:dyDescent="0.15"/>
    <row r="25227" ht="13.5" customHeight="1" x14ac:dyDescent="0.15"/>
    <row r="25229" ht="13.5" customHeight="1" x14ac:dyDescent="0.15"/>
    <row r="25231" ht="13.5" customHeight="1" x14ac:dyDescent="0.15"/>
    <row r="25233" ht="13.5" customHeight="1" x14ac:dyDescent="0.15"/>
    <row r="25235" ht="13.5" customHeight="1" x14ac:dyDescent="0.15"/>
    <row r="25237" ht="13.5" customHeight="1" x14ac:dyDescent="0.15"/>
    <row r="25239" ht="13.5" customHeight="1" x14ac:dyDescent="0.15"/>
    <row r="25241" ht="13.5" customHeight="1" x14ac:dyDescent="0.15"/>
    <row r="25243" ht="13.5" customHeight="1" x14ac:dyDescent="0.15"/>
    <row r="25245" ht="13.5" customHeight="1" x14ac:dyDescent="0.15"/>
    <row r="25247" ht="13.5" customHeight="1" x14ac:dyDescent="0.15"/>
    <row r="25249" ht="13.5" customHeight="1" x14ac:dyDescent="0.15"/>
    <row r="25251" ht="13.5" customHeight="1" x14ac:dyDescent="0.15"/>
    <row r="25253" ht="13.5" customHeight="1" x14ac:dyDescent="0.15"/>
    <row r="25255" ht="13.5" customHeight="1" x14ac:dyDescent="0.15"/>
    <row r="25257" ht="13.5" customHeight="1" x14ac:dyDescent="0.15"/>
    <row r="25259" ht="13.5" customHeight="1" x14ac:dyDescent="0.15"/>
    <row r="25261" ht="13.5" customHeight="1" x14ac:dyDescent="0.15"/>
    <row r="25263" ht="13.5" customHeight="1" x14ac:dyDescent="0.15"/>
    <row r="25265" ht="13.5" customHeight="1" x14ac:dyDescent="0.15"/>
    <row r="25267" ht="13.5" customHeight="1" x14ac:dyDescent="0.15"/>
    <row r="25269" ht="13.5" customHeight="1" x14ac:dyDescent="0.15"/>
    <row r="25271" ht="13.5" customHeight="1" x14ac:dyDescent="0.15"/>
    <row r="25273" ht="13.5" customHeight="1" x14ac:dyDescent="0.15"/>
    <row r="25275" ht="13.5" customHeight="1" x14ac:dyDescent="0.15"/>
    <row r="25277" ht="13.5" customHeight="1" x14ac:dyDescent="0.15"/>
    <row r="25279" ht="13.5" customHeight="1" x14ac:dyDescent="0.15"/>
    <row r="25281" ht="13.5" customHeight="1" x14ac:dyDescent="0.15"/>
    <row r="25283" ht="13.5" customHeight="1" x14ac:dyDescent="0.15"/>
    <row r="25285" ht="13.5" customHeight="1" x14ac:dyDescent="0.15"/>
    <row r="25287" ht="13.5" customHeight="1" x14ac:dyDescent="0.15"/>
    <row r="25289" ht="13.5" customHeight="1" x14ac:dyDescent="0.15"/>
    <row r="25291" ht="13.5" customHeight="1" x14ac:dyDescent="0.15"/>
    <row r="25293" ht="13.5" customHeight="1" x14ac:dyDescent="0.15"/>
    <row r="25295" ht="13.5" customHeight="1" x14ac:dyDescent="0.15"/>
    <row r="25297" ht="13.5" customHeight="1" x14ac:dyDescent="0.15"/>
    <row r="25299" ht="13.5" customHeight="1" x14ac:dyDescent="0.15"/>
    <row r="25301" ht="13.5" customHeight="1" x14ac:dyDescent="0.15"/>
    <row r="25303" ht="13.5" customHeight="1" x14ac:dyDescent="0.15"/>
    <row r="25305" ht="13.5" customHeight="1" x14ac:dyDescent="0.15"/>
    <row r="25307" ht="13.5" customHeight="1" x14ac:dyDescent="0.15"/>
    <row r="25309" ht="13.5" customHeight="1" x14ac:dyDescent="0.15"/>
    <row r="25311" ht="13.5" customHeight="1" x14ac:dyDescent="0.15"/>
    <row r="25313" ht="13.5" customHeight="1" x14ac:dyDescent="0.15"/>
    <row r="25315" ht="13.5" customHeight="1" x14ac:dyDescent="0.15"/>
    <row r="25317" ht="13.5" customHeight="1" x14ac:dyDescent="0.15"/>
    <row r="25319" ht="13.5" customHeight="1" x14ac:dyDescent="0.15"/>
    <row r="25321" ht="13.5" customHeight="1" x14ac:dyDescent="0.15"/>
    <row r="25323" ht="13.5" customHeight="1" x14ac:dyDescent="0.15"/>
    <row r="25325" ht="13.5" customHeight="1" x14ac:dyDescent="0.15"/>
    <row r="25327" ht="13.5" customHeight="1" x14ac:dyDescent="0.15"/>
    <row r="25329" ht="13.5" customHeight="1" x14ac:dyDescent="0.15"/>
    <row r="25331" ht="13.5" customHeight="1" x14ac:dyDescent="0.15"/>
    <row r="25333" ht="13.5" customHeight="1" x14ac:dyDescent="0.15"/>
    <row r="25335" ht="13.5" customHeight="1" x14ac:dyDescent="0.15"/>
    <row r="25337" ht="13.5" customHeight="1" x14ac:dyDescent="0.15"/>
    <row r="25339" ht="13.5" customHeight="1" x14ac:dyDescent="0.15"/>
    <row r="25341" ht="13.5" customHeight="1" x14ac:dyDescent="0.15"/>
    <row r="25343" ht="13.5" customHeight="1" x14ac:dyDescent="0.15"/>
    <row r="25345" ht="13.5" customHeight="1" x14ac:dyDescent="0.15"/>
    <row r="25347" ht="13.5" customHeight="1" x14ac:dyDescent="0.15"/>
    <row r="25349" ht="13.5" customHeight="1" x14ac:dyDescent="0.15"/>
    <row r="25351" ht="13.5" customHeight="1" x14ac:dyDescent="0.15"/>
    <row r="25353" ht="13.5" customHeight="1" x14ac:dyDescent="0.15"/>
    <row r="25355" ht="13.5" customHeight="1" x14ac:dyDescent="0.15"/>
    <row r="25357" ht="13.5" customHeight="1" x14ac:dyDescent="0.15"/>
    <row r="25359" ht="13.5" customHeight="1" x14ac:dyDescent="0.15"/>
    <row r="25361" ht="13.5" customHeight="1" x14ac:dyDescent="0.15"/>
    <row r="25363" ht="13.5" customHeight="1" x14ac:dyDescent="0.15"/>
    <row r="25365" ht="13.5" customHeight="1" x14ac:dyDescent="0.15"/>
    <row r="25367" ht="13.5" customHeight="1" x14ac:dyDescent="0.15"/>
    <row r="25369" ht="13.5" customHeight="1" x14ac:dyDescent="0.15"/>
    <row r="25371" ht="13.5" customHeight="1" x14ac:dyDescent="0.15"/>
    <row r="25373" ht="13.5" customHeight="1" x14ac:dyDescent="0.15"/>
    <row r="25375" ht="13.5" customHeight="1" x14ac:dyDescent="0.15"/>
    <row r="25377" ht="13.5" customHeight="1" x14ac:dyDescent="0.15"/>
    <row r="25379" ht="13.5" customHeight="1" x14ac:dyDescent="0.15"/>
    <row r="25381" ht="13.5" customHeight="1" x14ac:dyDescent="0.15"/>
    <row r="25383" ht="13.5" customHeight="1" x14ac:dyDescent="0.15"/>
    <row r="25385" ht="13.5" customHeight="1" x14ac:dyDescent="0.15"/>
    <row r="25387" ht="13.5" customHeight="1" x14ac:dyDescent="0.15"/>
    <row r="25389" ht="13.5" customHeight="1" x14ac:dyDescent="0.15"/>
    <row r="25391" ht="13.5" customHeight="1" x14ac:dyDescent="0.15"/>
    <row r="25393" ht="13.5" customHeight="1" x14ac:dyDescent="0.15"/>
    <row r="25395" ht="13.5" customHeight="1" x14ac:dyDescent="0.15"/>
    <row r="25397" ht="13.5" customHeight="1" x14ac:dyDescent="0.15"/>
    <row r="25399" ht="13.5" customHeight="1" x14ac:dyDescent="0.15"/>
    <row r="25401" ht="13.5" customHeight="1" x14ac:dyDescent="0.15"/>
    <row r="25403" ht="13.5" customHeight="1" x14ac:dyDescent="0.15"/>
    <row r="25405" ht="13.5" customHeight="1" x14ac:dyDescent="0.15"/>
    <row r="25407" ht="13.5" customHeight="1" x14ac:dyDescent="0.15"/>
    <row r="25409" ht="13.5" customHeight="1" x14ac:dyDescent="0.15"/>
    <row r="25411" ht="13.5" customHeight="1" x14ac:dyDescent="0.15"/>
    <row r="25413" ht="13.5" customHeight="1" x14ac:dyDescent="0.15"/>
    <row r="25415" ht="13.5" customHeight="1" x14ac:dyDescent="0.15"/>
    <row r="25417" ht="13.5" customHeight="1" x14ac:dyDescent="0.15"/>
    <row r="25419" ht="13.5" customHeight="1" x14ac:dyDescent="0.15"/>
    <row r="25421" ht="13.5" customHeight="1" x14ac:dyDescent="0.15"/>
    <row r="25423" ht="13.5" customHeight="1" x14ac:dyDescent="0.15"/>
    <row r="25425" ht="13.5" customHeight="1" x14ac:dyDescent="0.15"/>
    <row r="25427" ht="13.5" customHeight="1" x14ac:dyDescent="0.15"/>
    <row r="25429" ht="13.5" customHeight="1" x14ac:dyDescent="0.15"/>
    <row r="25431" ht="13.5" customHeight="1" x14ac:dyDescent="0.15"/>
    <row r="25433" ht="13.5" customHeight="1" x14ac:dyDescent="0.15"/>
    <row r="25435" ht="13.5" customHeight="1" x14ac:dyDescent="0.15"/>
    <row r="25437" ht="13.5" customHeight="1" x14ac:dyDescent="0.15"/>
    <row r="25439" ht="13.5" customHeight="1" x14ac:dyDescent="0.15"/>
    <row r="25441" ht="13.5" customHeight="1" x14ac:dyDescent="0.15"/>
    <row r="25443" ht="13.5" customHeight="1" x14ac:dyDescent="0.15"/>
    <row r="25445" ht="13.5" customHeight="1" x14ac:dyDescent="0.15"/>
    <row r="25447" ht="13.5" customHeight="1" x14ac:dyDescent="0.15"/>
    <row r="25449" ht="13.5" customHeight="1" x14ac:dyDescent="0.15"/>
    <row r="25451" ht="13.5" customHeight="1" x14ac:dyDescent="0.15"/>
    <row r="25453" ht="13.5" customHeight="1" x14ac:dyDescent="0.15"/>
    <row r="25455" ht="13.5" customHeight="1" x14ac:dyDescent="0.15"/>
    <row r="25457" ht="13.5" customHeight="1" x14ac:dyDescent="0.15"/>
    <row r="25459" ht="13.5" customHeight="1" x14ac:dyDescent="0.15"/>
    <row r="25461" ht="13.5" customHeight="1" x14ac:dyDescent="0.15"/>
    <row r="25463" ht="13.5" customHeight="1" x14ac:dyDescent="0.15"/>
    <row r="25465" ht="13.5" customHeight="1" x14ac:dyDescent="0.15"/>
    <row r="25467" ht="13.5" customHeight="1" x14ac:dyDescent="0.15"/>
    <row r="25469" ht="13.5" customHeight="1" x14ac:dyDescent="0.15"/>
    <row r="25471" ht="13.5" customHeight="1" x14ac:dyDescent="0.15"/>
    <row r="25473" ht="13.5" customHeight="1" x14ac:dyDescent="0.15"/>
    <row r="25475" ht="13.5" customHeight="1" x14ac:dyDescent="0.15"/>
    <row r="25477" ht="13.5" customHeight="1" x14ac:dyDescent="0.15"/>
    <row r="25479" ht="13.5" customHeight="1" x14ac:dyDescent="0.15"/>
    <row r="25481" ht="13.5" customHeight="1" x14ac:dyDescent="0.15"/>
    <row r="25483" ht="13.5" customHeight="1" x14ac:dyDescent="0.15"/>
    <row r="25485" ht="13.5" customHeight="1" x14ac:dyDescent="0.15"/>
    <row r="25487" ht="13.5" customHeight="1" x14ac:dyDescent="0.15"/>
    <row r="25489" ht="13.5" customHeight="1" x14ac:dyDescent="0.15"/>
    <row r="25491" ht="13.5" customHeight="1" x14ac:dyDescent="0.15"/>
    <row r="25493" ht="13.5" customHeight="1" x14ac:dyDescent="0.15"/>
    <row r="25495" ht="13.5" customHeight="1" x14ac:dyDescent="0.15"/>
    <row r="25497" ht="13.5" customHeight="1" x14ac:dyDescent="0.15"/>
    <row r="25499" ht="13.5" customHeight="1" x14ac:dyDescent="0.15"/>
    <row r="25501" ht="13.5" customHeight="1" x14ac:dyDescent="0.15"/>
    <row r="25503" ht="13.5" customHeight="1" x14ac:dyDescent="0.15"/>
    <row r="25505" ht="13.5" customHeight="1" x14ac:dyDescent="0.15"/>
    <row r="25507" ht="13.5" customHeight="1" x14ac:dyDescent="0.15"/>
    <row r="25509" ht="13.5" customHeight="1" x14ac:dyDescent="0.15"/>
    <row r="25511" ht="13.5" customHeight="1" x14ac:dyDescent="0.15"/>
    <row r="25513" ht="13.5" customHeight="1" x14ac:dyDescent="0.15"/>
    <row r="25515" ht="13.5" customHeight="1" x14ac:dyDescent="0.15"/>
    <row r="25517" ht="13.5" customHeight="1" x14ac:dyDescent="0.15"/>
    <row r="25519" ht="13.5" customHeight="1" x14ac:dyDescent="0.15"/>
    <row r="25521" ht="13.5" customHeight="1" x14ac:dyDescent="0.15"/>
    <row r="25523" ht="13.5" customHeight="1" x14ac:dyDescent="0.15"/>
    <row r="25525" ht="13.5" customHeight="1" x14ac:dyDescent="0.15"/>
    <row r="25527" ht="13.5" customHeight="1" x14ac:dyDescent="0.15"/>
    <row r="25529" ht="13.5" customHeight="1" x14ac:dyDescent="0.15"/>
    <row r="25531" ht="13.5" customHeight="1" x14ac:dyDescent="0.15"/>
    <row r="25533" ht="13.5" customHeight="1" x14ac:dyDescent="0.15"/>
    <row r="25535" ht="13.5" customHeight="1" x14ac:dyDescent="0.15"/>
    <row r="25537" ht="13.5" customHeight="1" x14ac:dyDescent="0.15"/>
    <row r="25539" ht="13.5" customHeight="1" x14ac:dyDescent="0.15"/>
    <row r="25541" ht="13.5" customHeight="1" x14ac:dyDescent="0.15"/>
    <row r="25543" ht="13.5" customHeight="1" x14ac:dyDescent="0.15"/>
    <row r="25545" ht="13.5" customHeight="1" x14ac:dyDescent="0.15"/>
    <row r="25547" ht="13.5" customHeight="1" x14ac:dyDescent="0.15"/>
    <row r="25549" ht="13.5" customHeight="1" x14ac:dyDescent="0.15"/>
    <row r="25551" ht="13.5" customHeight="1" x14ac:dyDescent="0.15"/>
    <row r="25553" ht="13.5" customHeight="1" x14ac:dyDescent="0.15"/>
    <row r="25555" ht="13.5" customHeight="1" x14ac:dyDescent="0.15"/>
    <row r="25557" ht="13.5" customHeight="1" x14ac:dyDescent="0.15"/>
    <row r="25559" ht="13.5" customHeight="1" x14ac:dyDescent="0.15"/>
    <row r="25561" ht="13.5" customHeight="1" x14ac:dyDescent="0.15"/>
    <row r="25563" ht="13.5" customHeight="1" x14ac:dyDescent="0.15"/>
    <row r="25565" ht="13.5" customHeight="1" x14ac:dyDescent="0.15"/>
    <row r="25567" ht="13.5" customHeight="1" x14ac:dyDescent="0.15"/>
    <row r="25569" ht="13.5" customHeight="1" x14ac:dyDescent="0.15"/>
    <row r="25571" ht="13.5" customHeight="1" x14ac:dyDescent="0.15"/>
    <row r="25573" ht="13.5" customHeight="1" x14ac:dyDescent="0.15"/>
    <row r="25575" ht="13.5" customHeight="1" x14ac:dyDescent="0.15"/>
    <row r="25577" ht="13.5" customHeight="1" x14ac:dyDescent="0.15"/>
    <row r="25579" ht="13.5" customHeight="1" x14ac:dyDescent="0.15"/>
    <row r="25581" ht="13.5" customHeight="1" x14ac:dyDescent="0.15"/>
    <row r="25583" ht="13.5" customHeight="1" x14ac:dyDescent="0.15"/>
    <row r="25585" ht="13.5" customHeight="1" x14ac:dyDescent="0.15"/>
    <row r="25587" ht="13.5" customHeight="1" x14ac:dyDescent="0.15"/>
    <row r="25589" ht="13.5" customHeight="1" x14ac:dyDescent="0.15"/>
    <row r="25591" ht="13.5" customHeight="1" x14ac:dyDescent="0.15"/>
    <row r="25593" ht="13.5" customHeight="1" x14ac:dyDescent="0.15"/>
    <row r="25595" ht="13.5" customHeight="1" x14ac:dyDescent="0.15"/>
    <row r="25597" ht="13.5" customHeight="1" x14ac:dyDescent="0.15"/>
    <row r="25599" ht="13.5" customHeight="1" x14ac:dyDescent="0.15"/>
    <row r="25601" ht="13.5" customHeight="1" x14ac:dyDescent="0.15"/>
    <row r="25603" ht="13.5" customHeight="1" x14ac:dyDescent="0.15"/>
    <row r="25605" ht="13.5" customHeight="1" x14ac:dyDescent="0.15"/>
    <row r="25607" ht="13.5" customHeight="1" x14ac:dyDescent="0.15"/>
    <row r="25609" ht="13.5" customHeight="1" x14ac:dyDescent="0.15"/>
    <row r="25611" ht="13.5" customHeight="1" x14ac:dyDescent="0.15"/>
    <row r="25613" ht="13.5" customHeight="1" x14ac:dyDescent="0.15"/>
    <row r="25615" ht="13.5" customHeight="1" x14ac:dyDescent="0.15"/>
    <row r="25617" ht="13.5" customHeight="1" x14ac:dyDescent="0.15"/>
    <row r="25619" ht="13.5" customHeight="1" x14ac:dyDescent="0.15"/>
    <row r="25621" ht="13.5" customHeight="1" x14ac:dyDescent="0.15"/>
    <row r="25623" ht="13.5" customHeight="1" x14ac:dyDescent="0.15"/>
    <row r="25625" ht="13.5" customHeight="1" x14ac:dyDescent="0.15"/>
    <row r="25627" ht="13.5" customHeight="1" x14ac:dyDescent="0.15"/>
    <row r="25629" ht="13.5" customHeight="1" x14ac:dyDescent="0.15"/>
    <row r="25631" ht="13.5" customHeight="1" x14ac:dyDescent="0.15"/>
    <row r="25633" ht="13.5" customHeight="1" x14ac:dyDescent="0.15"/>
    <row r="25635" ht="13.5" customHeight="1" x14ac:dyDescent="0.15"/>
    <row r="25637" ht="13.5" customHeight="1" x14ac:dyDescent="0.15"/>
    <row r="25639" ht="13.5" customHeight="1" x14ac:dyDescent="0.15"/>
    <row r="25641" ht="13.5" customHeight="1" x14ac:dyDescent="0.15"/>
    <row r="25643" ht="13.5" customHeight="1" x14ac:dyDescent="0.15"/>
    <row r="25645" ht="13.5" customHeight="1" x14ac:dyDescent="0.15"/>
    <row r="25647" ht="13.5" customHeight="1" x14ac:dyDescent="0.15"/>
    <row r="25649" ht="13.5" customHeight="1" x14ac:dyDescent="0.15"/>
    <row r="25651" ht="13.5" customHeight="1" x14ac:dyDescent="0.15"/>
    <row r="25653" ht="13.5" customHeight="1" x14ac:dyDescent="0.15"/>
    <row r="25655" ht="13.5" customHeight="1" x14ac:dyDescent="0.15"/>
    <row r="25657" ht="13.5" customHeight="1" x14ac:dyDescent="0.15"/>
    <row r="25659" ht="13.5" customHeight="1" x14ac:dyDescent="0.15"/>
    <row r="25661" ht="13.5" customHeight="1" x14ac:dyDescent="0.15"/>
    <row r="25663" ht="13.5" customHeight="1" x14ac:dyDescent="0.15"/>
    <row r="25665" ht="13.5" customHeight="1" x14ac:dyDescent="0.15"/>
    <row r="25667" ht="13.5" customHeight="1" x14ac:dyDescent="0.15"/>
    <row r="25669" ht="13.5" customHeight="1" x14ac:dyDescent="0.15"/>
    <row r="25671" ht="13.5" customHeight="1" x14ac:dyDescent="0.15"/>
    <row r="25673" ht="13.5" customHeight="1" x14ac:dyDescent="0.15"/>
    <row r="25675" ht="13.5" customHeight="1" x14ac:dyDescent="0.15"/>
    <row r="25677" ht="13.5" customHeight="1" x14ac:dyDescent="0.15"/>
    <row r="25679" ht="13.5" customHeight="1" x14ac:dyDescent="0.15"/>
    <row r="25681" ht="13.5" customHeight="1" x14ac:dyDescent="0.15"/>
    <row r="25683" ht="13.5" customHeight="1" x14ac:dyDescent="0.15"/>
    <row r="25685" ht="13.5" customHeight="1" x14ac:dyDescent="0.15"/>
    <row r="25687" ht="13.5" customHeight="1" x14ac:dyDescent="0.15"/>
    <row r="25689" ht="13.5" customHeight="1" x14ac:dyDescent="0.15"/>
    <row r="25691" ht="13.5" customHeight="1" x14ac:dyDescent="0.15"/>
    <row r="25693" ht="13.5" customHeight="1" x14ac:dyDescent="0.15"/>
    <row r="25695" ht="13.5" customHeight="1" x14ac:dyDescent="0.15"/>
    <row r="25697" ht="13.5" customHeight="1" x14ac:dyDescent="0.15"/>
    <row r="25699" ht="13.5" customHeight="1" x14ac:dyDescent="0.15"/>
    <row r="25701" ht="13.5" customHeight="1" x14ac:dyDescent="0.15"/>
    <row r="25703" ht="13.5" customHeight="1" x14ac:dyDescent="0.15"/>
    <row r="25705" ht="13.5" customHeight="1" x14ac:dyDescent="0.15"/>
    <row r="25707" ht="13.5" customHeight="1" x14ac:dyDescent="0.15"/>
    <row r="25709" ht="13.5" customHeight="1" x14ac:dyDescent="0.15"/>
    <row r="25711" ht="13.5" customHeight="1" x14ac:dyDescent="0.15"/>
    <row r="25713" ht="13.5" customHeight="1" x14ac:dyDescent="0.15"/>
    <row r="25715" ht="13.5" customHeight="1" x14ac:dyDescent="0.15"/>
    <row r="25717" ht="13.5" customHeight="1" x14ac:dyDescent="0.15"/>
    <row r="25719" ht="13.5" customHeight="1" x14ac:dyDescent="0.15"/>
    <row r="25721" ht="13.5" customHeight="1" x14ac:dyDescent="0.15"/>
    <row r="25723" ht="13.5" customHeight="1" x14ac:dyDescent="0.15"/>
    <row r="25725" ht="13.5" customHeight="1" x14ac:dyDescent="0.15"/>
    <row r="25727" ht="13.5" customHeight="1" x14ac:dyDescent="0.15"/>
    <row r="25729" ht="13.5" customHeight="1" x14ac:dyDescent="0.15"/>
    <row r="25731" ht="13.5" customHeight="1" x14ac:dyDescent="0.15"/>
    <row r="25733" ht="13.5" customHeight="1" x14ac:dyDescent="0.15"/>
    <row r="25735" ht="13.5" customHeight="1" x14ac:dyDescent="0.15"/>
    <row r="25737" ht="13.5" customHeight="1" x14ac:dyDescent="0.15"/>
    <row r="25739" ht="13.5" customHeight="1" x14ac:dyDescent="0.15"/>
    <row r="25741" ht="13.5" customHeight="1" x14ac:dyDescent="0.15"/>
    <row r="25743" ht="13.5" customHeight="1" x14ac:dyDescent="0.15"/>
    <row r="25745" ht="13.5" customHeight="1" x14ac:dyDescent="0.15"/>
    <row r="25747" ht="13.5" customHeight="1" x14ac:dyDescent="0.15"/>
    <row r="25749" ht="13.5" customHeight="1" x14ac:dyDescent="0.15"/>
    <row r="25751" ht="13.5" customHeight="1" x14ac:dyDescent="0.15"/>
    <row r="25753" ht="13.5" customHeight="1" x14ac:dyDescent="0.15"/>
    <row r="25755" ht="13.5" customHeight="1" x14ac:dyDescent="0.15"/>
    <row r="25757" ht="13.5" customHeight="1" x14ac:dyDescent="0.15"/>
    <row r="25759" ht="13.5" customHeight="1" x14ac:dyDescent="0.15"/>
    <row r="25761" ht="13.5" customHeight="1" x14ac:dyDescent="0.15"/>
    <row r="25763" ht="13.5" customHeight="1" x14ac:dyDescent="0.15"/>
    <row r="25765" ht="13.5" customHeight="1" x14ac:dyDescent="0.15"/>
    <row r="25767" ht="13.5" customHeight="1" x14ac:dyDescent="0.15"/>
    <row r="25769" ht="13.5" customHeight="1" x14ac:dyDescent="0.15"/>
    <row r="25771" ht="13.5" customHeight="1" x14ac:dyDescent="0.15"/>
    <row r="25773" ht="13.5" customHeight="1" x14ac:dyDescent="0.15"/>
    <row r="25775" ht="13.5" customHeight="1" x14ac:dyDescent="0.15"/>
    <row r="25777" ht="13.5" customHeight="1" x14ac:dyDescent="0.15"/>
    <row r="25779" ht="13.5" customHeight="1" x14ac:dyDescent="0.15"/>
    <row r="25781" ht="13.5" customHeight="1" x14ac:dyDescent="0.15"/>
    <row r="25783" ht="13.5" customHeight="1" x14ac:dyDescent="0.15"/>
    <row r="25785" ht="13.5" customHeight="1" x14ac:dyDescent="0.15"/>
    <row r="25787" ht="13.5" customHeight="1" x14ac:dyDescent="0.15"/>
    <row r="25789" ht="13.5" customHeight="1" x14ac:dyDescent="0.15"/>
    <row r="25791" ht="13.5" customHeight="1" x14ac:dyDescent="0.15"/>
    <row r="25793" ht="13.5" customHeight="1" x14ac:dyDescent="0.15"/>
    <row r="25795" ht="13.5" customHeight="1" x14ac:dyDescent="0.15"/>
    <row r="25797" ht="13.5" customHeight="1" x14ac:dyDescent="0.15"/>
    <row r="25799" ht="13.5" customHeight="1" x14ac:dyDescent="0.15"/>
    <row r="25801" ht="13.5" customHeight="1" x14ac:dyDescent="0.15"/>
    <row r="25803" ht="13.5" customHeight="1" x14ac:dyDescent="0.15"/>
    <row r="25805" ht="13.5" customHeight="1" x14ac:dyDescent="0.15"/>
    <row r="25807" ht="13.5" customHeight="1" x14ac:dyDescent="0.15"/>
    <row r="25809" ht="13.5" customHeight="1" x14ac:dyDescent="0.15"/>
    <row r="25811" ht="13.5" customHeight="1" x14ac:dyDescent="0.15"/>
    <row r="25813" ht="13.5" customHeight="1" x14ac:dyDescent="0.15"/>
    <row r="25815" ht="13.5" customHeight="1" x14ac:dyDescent="0.15"/>
    <row r="25817" ht="13.5" customHeight="1" x14ac:dyDescent="0.15"/>
    <row r="25819" ht="13.5" customHeight="1" x14ac:dyDescent="0.15"/>
    <row r="25821" ht="13.5" customHeight="1" x14ac:dyDescent="0.15"/>
    <row r="25823" ht="13.5" customHeight="1" x14ac:dyDescent="0.15"/>
    <row r="25825" ht="13.5" customHeight="1" x14ac:dyDescent="0.15"/>
    <row r="25827" ht="13.5" customHeight="1" x14ac:dyDescent="0.15"/>
    <row r="25829" ht="13.5" customHeight="1" x14ac:dyDescent="0.15"/>
    <row r="25831" ht="13.5" customHeight="1" x14ac:dyDescent="0.15"/>
    <row r="25833" ht="13.5" customHeight="1" x14ac:dyDescent="0.15"/>
    <row r="25835" ht="13.5" customHeight="1" x14ac:dyDescent="0.15"/>
    <row r="25837" ht="13.5" customHeight="1" x14ac:dyDescent="0.15"/>
    <row r="25839" ht="13.5" customHeight="1" x14ac:dyDescent="0.15"/>
    <row r="25841" ht="13.5" customHeight="1" x14ac:dyDescent="0.15"/>
    <row r="25843" ht="13.5" customHeight="1" x14ac:dyDescent="0.15"/>
    <row r="25845" ht="13.5" customHeight="1" x14ac:dyDescent="0.15"/>
    <row r="25847" ht="13.5" customHeight="1" x14ac:dyDescent="0.15"/>
    <row r="25849" ht="13.5" customHeight="1" x14ac:dyDescent="0.15"/>
    <row r="25851" ht="13.5" customHeight="1" x14ac:dyDescent="0.15"/>
    <row r="25853" ht="13.5" customHeight="1" x14ac:dyDescent="0.15"/>
    <row r="25855" ht="13.5" customHeight="1" x14ac:dyDescent="0.15"/>
    <row r="25857" ht="13.5" customHeight="1" x14ac:dyDescent="0.15"/>
    <row r="25859" ht="13.5" customHeight="1" x14ac:dyDescent="0.15"/>
    <row r="25861" ht="13.5" customHeight="1" x14ac:dyDescent="0.15"/>
    <row r="25863" ht="13.5" customHeight="1" x14ac:dyDescent="0.15"/>
    <row r="25865" ht="13.5" customHeight="1" x14ac:dyDescent="0.15"/>
    <row r="25867" ht="13.5" customHeight="1" x14ac:dyDescent="0.15"/>
    <row r="25869" ht="13.5" customHeight="1" x14ac:dyDescent="0.15"/>
    <row r="25871" ht="13.5" customHeight="1" x14ac:dyDescent="0.15"/>
    <row r="25873" ht="13.5" customHeight="1" x14ac:dyDescent="0.15"/>
    <row r="25875" ht="13.5" customHeight="1" x14ac:dyDescent="0.15"/>
    <row r="25877" ht="13.5" customHeight="1" x14ac:dyDescent="0.15"/>
    <row r="25879" ht="13.5" customHeight="1" x14ac:dyDescent="0.15"/>
    <row r="25881" ht="13.5" customHeight="1" x14ac:dyDescent="0.15"/>
    <row r="25883" ht="13.5" customHeight="1" x14ac:dyDescent="0.15"/>
    <row r="25885" ht="13.5" customHeight="1" x14ac:dyDescent="0.15"/>
    <row r="25887" ht="13.5" customHeight="1" x14ac:dyDescent="0.15"/>
    <row r="25889" ht="13.5" customHeight="1" x14ac:dyDescent="0.15"/>
    <row r="25891" ht="13.5" customHeight="1" x14ac:dyDescent="0.15"/>
    <row r="25893" ht="13.5" customHeight="1" x14ac:dyDescent="0.15"/>
    <row r="25895" ht="13.5" customHeight="1" x14ac:dyDescent="0.15"/>
    <row r="25897" ht="13.5" customHeight="1" x14ac:dyDescent="0.15"/>
    <row r="25899" ht="13.5" customHeight="1" x14ac:dyDescent="0.15"/>
    <row r="25901" ht="13.5" customHeight="1" x14ac:dyDescent="0.15"/>
    <row r="25903" ht="13.5" customHeight="1" x14ac:dyDescent="0.15"/>
    <row r="25905" ht="13.5" customHeight="1" x14ac:dyDescent="0.15"/>
    <row r="25907" ht="13.5" customHeight="1" x14ac:dyDescent="0.15"/>
    <row r="25909" ht="13.5" customHeight="1" x14ac:dyDescent="0.15"/>
    <row r="25911" ht="13.5" customHeight="1" x14ac:dyDescent="0.15"/>
    <row r="25913" ht="13.5" customHeight="1" x14ac:dyDescent="0.15"/>
    <row r="25915" ht="13.5" customHeight="1" x14ac:dyDescent="0.15"/>
    <row r="25917" ht="13.5" customHeight="1" x14ac:dyDescent="0.15"/>
    <row r="25919" ht="13.5" customHeight="1" x14ac:dyDescent="0.15"/>
    <row r="25921" ht="13.5" customHeight="1" x14ac:dyDescent="0.15"/>
    <row r="25923" ht="13.5" customHeight="1" x14ac:dyDescent="0.15"/>
    <row r="25925" ht="13.5" customHeight="1" x14ac:dyDescent="0.15"/>
    <row r="25927" ht="13.5" customHeight="1" x14ac:dyDescent="0.15"/>
    <row r="25929" ht="13.5" customHeight="1" x14ac:dyDescent="0.15"/>
    <row r="25931" ht="13.5" customHeight="1" x14ac:dyDescent="0.15"/>
    <row r="25933" ht="13.5" customHeight="1" x14ac:dyDescent="0.15"/>
    <row r="25935" ht="13.5" customHeight="1" x14ac:dyDescent="0.15"/>
    <row r="25937" ht="13.5" customHeight="1" x14ac:dyDescent="0.15"/>
    <row r="25939" ht="13.5" customHeight="1" x14ac:dyDescent="0.15"/>
    <row r="25941" ht="13.5" customHeight="1" x14ac:dyDescent="0.15"/>
    <row r="25943" ht="13.5" customHeight="1" x14ac:dyDescent="0.15"/>
    <row r="25945" ht="13.5" customHeight="1" x14ac:dyDescent="0.15"/>
    <row r="25947" ht="13.5" customHeight="1" x14ac:dyDescent="0.15"/>
    <row r="25949" ht="13.5" customHeight="1" x14ac:dyDescent="0.15"/>
    <row r="25951" ht="13.5" customHeight="1" x14ac:dyDescent="0.15"/>
    <row r="25953" ht="13.5" customHeight="1" x14ac:dyDescent="0.15"/>
    <row r="25955" ht="13.5" customHeight="1" x14ac:dyDescent="0.15"/>
    <row r="25957" ht="13.5" customHeight="1" x14ac:dyDescent="0.15"/>
    <row r="25959" ht="13.5" customHeight="1" x14ac:dyDescent="0.15"/>
    <row r="25961" ht="13.5" customHeight="1" x14ac:dyDescent="0.15"/>
    <row r="25963" ht="13.5" customHeight="1" x14ac:dyDescent="0.15"/>
    <row r="25965" ht="13.5" customHeight="1" x14ac:dyDescent="0.15"/>
    <row r="25967" ht="13.5" customHeight="1" x14ac:dyDescent="0.15"/>
    <row r="25969" ht="13.5" customHeight="1" x14ac:dyDescent="0.15"/>
    <row r="25971" ht="13.5" customHeight="1" x14ac:dyDescent="0.15"/>
    <row r="25973" ht="13.5" customHeight="1" x14ac:dyDescent="0.15"/>
    <row r="25975" ht="13.5" customHeight="1" x14ac:dyDescent="0.15"/>
    <row r="25977" ht="13.5" customHeight="1" x14ac:dyDescent="0.15"/>
    <row r="25979" ht="13.5" customHeight="1" x14ac:dyDescent="0.15"/>
    <row r="25981" ht="13.5" customHeight="1" x14ac:dyDescent="0.15"/>
    <row r="25983" ht="13.5" customHeight="1" x14ac:dyDescent="0.15"/>
    <row r="25985" ht="13.5" customHeight="1" x14ac:dyDescent="0.15"/>
    <row r="25987" ht="13.5" customHeight="1" x14ac:dyDescent="0.15"/>
    <row r="25989" ht="13.5" customHeight="1" x14ac:dyDescent="0.15"/>
    <row r="25991" ht="13.5" customHeight="1" x14ac:dyDescent="0.15"/>
    <row r="25993" ht="13.5" customHeight="1" x14ac:dyDescent="0.15"/>
    <row r="25995" ht="13.5" customHeight="1" x14ac:dyDescent="0.15"/>
    <row r="25997" ht="13.5" customHeight="1" x14ac:dyDescent="0.15"/>
    <row r="25999" ht="13.5" customHeight="1" x14ac:dyDescent="0.15"/>
    <row r="26001" ht="13.5" customHeight="1" x14ac:dyDescent="0.15"/>
    <row r="26003" ht="13.5" customHeight="1" x14ac:dyDescent="0.15"/>
    <row r="26005" ht="13.5" customHeight="1" x14ac:dyDescent="0.15"/>
    <row r="26007" ht="13.5" customHeight="1" x14ac:dyDescent="0.15"/>
    <row r="26009" ht="13.5" customHeight="1" x14ac:dyDescent="0.15"/>
    <row r="26011" ht="13.5" customHeight="1" x14ac:dyDescent="0.15"/>
    <row r="26013" ht="13.5" customHeight="1" x14ac:dyDescent="0.15"/>
    <row r="26015" ht="13.5" customHeight="1" x14ac:dyDescent="0.15"/>
    <row r="26017" ht="13.5" customHeight="1" x14ac:dyDescent="0.15"/>
    <row r="26019" ht="13.5" customHeight="1" x14ac:dyDescent="0.15"/>
    <row r="26021" ht="13.5" customHeight="1" x14ac:dyDescent="0.15"/>
    <row r="26023" ht="13.5" customHeight="1" x14ac:dyDescent="0.15"/>
    <row r="26025" ht="13.5" customHeight="1" x14ac:dyDescent="0.15"/>
    <row r="26027" ht="13.5" customHeight="1" x14ac:dyDescent="0.15"/>
    <row r="26029" ht="13.5" customHeight="1" x14ac:dyDescent="0.15"/>
    <row r="26031" ht="13.5" customHeight="1" x14ac:dyDescent="0.15"/>
    <row r="26033" ht="13.5" customHeight="1" x14ac:dyDescent="0.15"/>
    <row r="26035" ht="13.5" customHeight="1" x14ac:dyDescent="0.15"/>
    <row r="26037" ht="13.5" customHeight="1" x14ac:dyDescent="0.15"/>
    <row r="26039" ht="13.5" customHeight="1" x14ac:dyDescent="0.15"/>
    <row r="26041" ht="13.5" customHeight="1" x14ac:dyDescent="0.15"/>
    <row r="26043" ht="13.5" customHeight="1" x14ac:dyDescent="0.15"/>
    <row r="26045" ht="13.5" customHeight="1" x14ac:dyDescent="0.15"/>
    <row r="26047" ht="13.5" customHeight="1" x14ac:dyDescent="0.15"/>
    <row r="26049" ht="13.5" customHeight="1" x14ac:dyDescent="0.15"/>
    <row r="26051" ht="13.5" customHeight="1" x14ac:dyDescent="0.15"/>
    <row r="26053" ht="13.5" customHeight="1" x14ac:dyDescent="0.15"/>
    <row r="26055" ht="13.5" customHeight="1" x14ac:dyDescent="0.15"/>
    <row r="26057" ht="13.5" customHeight="1" x14ac:dyDescent="0.15"/>
    <row r="26059" ht="13.5" customHeight="1" x14ac:dyDescent="0.15"/>
    <row r="26061" ht="13.5" customHeight="1" x14ac:dyDescent="0.15"/>
    <row r="26063" ht="13.5" customHeight="1" x14ac:dyDescent="0.15"/>
    <row r="26065" ht="13.5" customHeight="1" x14ac:dyDescent="0.15"/>
    <row r="26067" ht="13.5" customHeight="1" x14ac:dyDescent="0.15"/>
    <row r="26069" ht="13.5" customHeight="1" x14ac:dyDescent="0.15"/>
    <row r="26071" ht="13.5" customHeight="1" x14ac:dyDescent="0.15"/>
    <row r="26073" ht="13.5" customHeight="1" x14ac:dyDescent="0.15"/>
    <row r="26075" ht="13.5" customHeight="1" x14ac:dyDescent="0.15"/>
    <row r="26077" ht="13.5" customHeight="1" x14ac:dyDescent="0.15"/>
    <row r="26079" ht="13.5" customHeight="1" x14ac:dyDescent="0.15"/>
    <row r="26081" ht="13.5" customHeight="1" x14ac:dyDescent="0.15"/>
    <row r="26083" ht="13.5" customHeight="1" x14ac:dyDescent="0.15"/>
    <row r="26085" ht="13.5" customHeight="1" x14ac:dyDescent="0.15"/>
    <row r="26087" ht="13.5" customHeight="1" x14ac:dyDescent="0.15"/>
    <row r="26089" ht="13.5" customHeight="1" x14ac:dyDescent="0.15"/>
    <row r="26091" ht="13.5" customHeight="1" x14ac:dyDescent="0.15"/>
    <row r="26093" ht="13.5" customHeight="1" x14ac:dyDescent="0.15"/>
    <row r="26095" ht="13.5" customHeight="1" x14ac:dyDescent="0.15"/>
    <row r="26097" ht="13.5" customHeight="1" x14ac:dyDescent="0.15"/>
    <row r="26099" ht="13.5" customHeight="1" x14ac:dyDescent="0.15"/>
    <row r="26101" ht="13.5" customHeight="1" x14ac:dyDescent="0.15"/>
    <row r="26103" ht="13.5" customHeight="1" x14ac:dyDescent="0.15"/>
    <row r="26105" ht="13.5" customHeight="1" x14ac:dyDescent="0.15"/>
    <row r="26107" ht="13.5" customHeight="1" x14ac:dyDescent="0.15"/>
    <row r="26109" ht="13.5" customHeight="1" x14ac:dyDescent="0.15"/>
    <row r="26111" ht="13.5" customHeight="1" x14ac:dyDescent="0.15"/>
    <row r="26113" ht="13.5" customHeight="1" x14ac:dyDescent="0.15"/>
    <row r="26115" ht="13.5" customHeight="1" x14ac:dyDescent="0.15"/>
    <row r="26117" ht="13.5" customHeight="1" x14ac:dyDescent="0.15"/>
    <row r="26119" ht="13.5" customHeight="1" x14ac:dyDescent="0.15"/>
    <row r="26121" ht="13.5" customHeight="1" x14ac:dyDescent="0.15"/>
    <row r="26123" ht="13.5" customHeight="1" x14ac:dyDescent="0.15"/>
    <row r="26125" ht="13.5" customHeight="1" x14ac:dyDescent="0.15"/>
    <row r="26127" ht="13.5" customHeight="1" x14ac:dyDescent="0.15"/>
    <row r="26129" ht="13.5" customHeight="1" x14ac:dyDescent="0.15"/>
    <row r="26131" ht="13.5" customHeight="1" x14ac:dyDescent="0.15"/>
    <row r="26133" ht="13.5" customHeight="1" x14ac:dyDescent="0.15"/>
    <row r="26135" ht="13.5" customHeight="1" x14ac:dyDescent="0.15"/>
    <row r="26137" ht="13.5" customHeight="1" x14ac:dyDescent="0.15"/>
    <row r="26139" ht="13.5" customHeight="1" x14ac:dyDescent="0.15"/>
    <row r="26141" ht="13.5" customHeight="1" x14ac:dyDescent="0.15"/>
    <row r="26143" ht="13.5" customHeight="1" x14ac:dyDescent="0.15"/>
    <row r="26145" ht="13.5" customHeight="1" x14ac:dyDescent="0.15"/>
    <row r="26147" ht="13.5" customHeight="1" x14ac:dyDescent="0.15"/>
    <row r="26149" ht="13.5" customHeight="1" x14ac:dyDescent="0.15"/>
    <row r="26151" ht="13.5" customHeight="1" x14ac:dyDescent="0.15"/>
    <row r="26153" ht="13.5" customHeight="1" x14ac:dyDescent="0.15"/>
    <row r="26155" ht="13.5" customHeight="1" x14ac:dyDescent="0.15"/>
    <row r="26157" ht="13.5" customHeight="1" x14ac:dyDescent="0.15"/>
    <row r="26159" ht="13.5" customHeight="1" x14ac:dyDescent="0.15"/>
    <row r="26161" ht="13.5" customHeight="1" x14ac:dyDescent="0.15"/>
    <row r="26163" ht="13.5" customHeight="1" x14ac:dyDescent="0.15"/>
    <row r="26165" ht="13.5" customHeight="1" x14ac:dyDescent="0.15"/>
    <row r="26167" ht="13.5" customHeight="1" x14ac:dyDescent="0.15"/>
    <row r="26169" ht="13.5" customHeight="1" x14ac:dyDescent="0.15"/>
    <row r="26171" ht="13.5" customHeight="1" x14ac:dyDescent="0.15"/>
    <row r="26173" ht="13.5" customHeight="1" x14ac:dyDescent="0.15"/>
    <row r="26175" ht="13.5" customHeight="1" x14ac:dyDescent="0.15"/>
    <row r="26177" ht="13.5" customHeight="1" x14ac:dyDescent="0.15"/>
    <row r="26179" ht="13.5" customHeight="1" x14ac:dyDescent="0.15"/>
    <row r="26181" ht="13.5" customHeight="1" x14ac:dyDescent="0.15"/>
    <row r="26183" ht="13.5" customHeight="1" x14ac:dyDescent="0.15"/>
    <row r="26185" ht="13.5" customHeight="1" x14ac:dyDescent="0.15"/>
    <row r="26187" ht="13.5" customHeight="1" x14ac:dyDescent="0.15"/>
    <row r="26189" ht="13.5" customHeight="1" x14ac:dyDescent="0.15"/>
    <row r="26191" ht="13.5" customHeight="1" x14ac:dyDescent="0.15"/>
    <row r="26193" ht="13.5" customHeight="1" x14ac:dyDescent="0.15"/>
    <row r="26195" ht="13.5" customHeight="1" x14ac:dyDescent="0.15"/>
    <row r="26197" ht="13.5" customHeight="1" x14ac:dyDescent="0.15"/>
    <row r="26199" ht="13.5" customHeight="1" x14ac:dyDescent="0.15"/>
    <row r="26201" ht="13.5" customHeight="1" x14ac:dyDescent="0.15"/>
    <row r="26203" ht="13.5" customHeight="1" x14ac:dyDescent="0.15"/>
    <row r="26205" ht="13.5" customHeight="1" x14ac:dyDescent="0.15"/>
    <row r="26207" ht="13.5" customHeight="1" x14ac:dyDescent="0.15"/>
    <row r="26209" ht="13.5" customHeight="1" x14ac:dyDescent="0.15"/>
    <row r="26211" ht="13.5" customHeight="1" x14ac:dyDescent="0.15"/>
    <row r="26213" ht="13.5" customHeight="1" x14ac:dyDescent="0.15"/>
    <row r="26215" ht="13.5" customHeight="1" x14ac:dyDescent="0.15"/>
    <row r="26217" ht="13.5" customHeight="1" x14ac:dyDescent="0.15"/>
    <row r="26219" ht="13.5" customHeight="1" x14ac:dyDescent="0.15"/>
    <row r="26221" ht="13.5" customHeight="1" x14ac:dyDescent="0.15"/>
    <row r="26223" ht="13.5" customHeight="1" x14ac:dyDescent="0.15"/>
    <row r="26225" ht="13.5" customHeight="1" x14ac:dyDescent="0.15"/>
    <row r="26227" ht="13.5" customHeight="1" x14ac:dyDescent="0.15"/>
    <row r="26229" ht="13.5" customHeight="1" x14ac:dyDescent="0.15"/>
    <row r="26231" ht="13.5" customHeight="1" x14ac:dyDescent="0.15"/>
    <row r="26233" ht="13.5" customHeight="1" x14ac:dyDescent="0.15"/>
    <row r="26235" ht="13.5" customHeight="1" x14ac:dyDescent="0.15"/>
    <row r="26237" ht="13.5" customHeight="1" x14ac:dyDescent="0.15"/>
    <row r="26239" ht="13.5" customHeight="1" x14ac:dyDescent="0.15"/>
    <row r="26241" ht="13.5" customHeight="1" x14ac:dyDescent="0.15"/>
    <row r="26243" ht="13.5" customHeight="1" x14ac:dyDescent="0.15"/>
    <row r="26245" ht="13.5" customHeight="1" x14ac:dyDescent="0.15"/>
    <row r="26247" ht="13.5" customHeight="1" x14ac:dyDescent="0.15"/>
    <row r="26249" ht="13.5" customHeight="1" x14ac:dyDescent="0.15"/>
    <row r="26251" ht="13.5" customHeight="1" x14ac:dyDescent="0.15"/>
    <row r="26253" ht="13.5" customHeight="1" x14ac:dyDescent="0.15"/>
    <row r="26255" ht="13.5" customHeight="1" x14ac:dyDescent="0.15"/>
    <row r="26257" ht="13.5" customHeight="1" x14ac:dyDescent="0.15"/>
    <row r="26259" ht="13.5" customHeight="1" x14ac:dyDescent="0.15"/>
    <row r="26261" ht="13.5" customHeight="1" x14ac:dyDescent="0.15"/>
    <row r="26263" ht="13.5" customHeight="1" x14ac:dyDescent="0.15"/>
    <row r="26265" ht="13.5" customHeight="1" x14ac:dyDescent="0.15"/>
    <row r="26267" ht="13.5" customHeight="1" x14ac:dyDescent="0.15"/>
    <row r="26269" ht="13.5" customHeight="1" x14ac:dyDescent="0.15"/>
    <row r="26271" ht="13.5" customHeight="1" x14ac:dyDescent="0.15"/>
    <row r="26273" ht="13.5" customHeight="1" x14ac:dyDescent="0.15"/>
    <row r="26275" ht="13.5" customHeight="1" x14ac:dyDescent="0.15"/>
    <row r="26277" ht="13.5" customHeight="1" x14ac:dyDescent="0.15"/>
    <row r="26279" ht="13.5" customHeight="1" x14ac:dyDescent="0.15"/>
    <row r="26281" ht="13.5" customHeight="1" x14ac:dyDescent="0.15"/>
    <row r="26283" ht="13.5" customHeight="1" x14ac:dyDescent="0.15"/>
    <row r="26285" ht="13.5" customHeight="1" x14ac:dyDescent="0.15"/>
    <row r="26287" ht="13.5" customHeight="1" x14ac:dyDescent="0.15"/>
    <row r="26289" ht="13.5" customHeight="1" x14ac:dyDescent="0.15"/>
    <row r="26291" ht="13.5" customHeight="1" x14ac:dyDescent="0.15"/>
    <row r="26293" ht="13.5" customHeight="1" x14ac:dyDescent="0.15"/>
    <row r="26295" ht="13.5" customHeight="1" x14ac:dyDescent="0.15"/>
    <row r="26297" ht="13.5" customHeight="1" x14ac:dyDescent="0.15"/>
    <row r="26299" ht="13.5" customHeight="1" x14ac:dyDescent="0.15"/>
    <row r="26301" ht="13.5" customHeight="1" x14ac:dyDescent="0.15"/>
    <row r="26303" ht="13.5" customHeight="1" x14ac:dyDescent="0.15"/>
    <row r="26305" ht="13.5" customHeight="1" x14ac:dyDescent="0.15"/>
    <row r="26307" ht="13.5" customHeight="1" x14ac:dyDescent="0.15"/>
    <row r="26309" ht="13.5" customHeight="1" x14ac:dyDescent="0.15"/>
    <row r="26311" ht="13.5" customHeight="1" x14ac:dyDescent="0.15"/>
    <row r="26313" ht="13.5" customHeight="1" x14ac:dyDescent="0.15"/>
    <row r="26315" ht="13.5" customHeight="1" x14ac:dyDescent="0.15"/>
    <row r="26317" ht="13.5" customHeight="1" x14ac:dyDescent="0.15"/>
    <row r="26319" ht="13.5" customHeight="1" x14ac:dyDescent="0.15"/>
    <row r="26321" ht="13.5" customHeight="1" x14ac:dyDescent="0.15"/>
    <row r="26323" ht="13.5" customHeight="1" x14ac:dyDescent="0.15"/>
    <row r="26325" ht="13.5" customHeight="1" x14ac:dyDescent="0.15"/>
    <row r="26327" ht="13.5" customHeight="1" x14ac:dyDescent="0.15"/>
    <row r="26329" ht="13.5" customHeight="1" x14ac:dyDescent="0.15"/>
    <row r="26331" ht="13.5" customHeight="1" x14ac:dyDescent="0.15"/>
    <row r="26333" ht="13.5" customHeight="1" x14ac:dyDescent="0.15"/>
    <row r="26335" ht="13.5" customHeight="1" x14ac:dyDescent="0.15"/>
    <row r="26337" ht="13.5" customHeight="1" x14ac:dyDescent="0.15"/>
    <row r="26339" ht="13.5" customHeight="1" x14ac:dyDescent="0.15"/>
    <row r="26341" ht="13.5" customHeight="1" x14ac:dyDescent="0.15"/>
    <row r="26343" ht="13.5" customHeight="1" x14ac:dyDescent="0.15"/>
    <row r="26345" ht="13.5" customHeight="1" x14ac:dyDescent="0.15"/>
    <row r="26347" ht="13.5" customHeight="1" x14ac:dyDescent="0.15"/>
    <row r="26349" ht="13.5" customHeight="1" x14ac:dyDescent="0.15"/>
    <row r="26351" ht="13.5" customHeight="1" x14ac:dyDescent="0.15"/>
    <row r="26353" ht="13.5" customHeight="1" x14ac:dyDescent="0.15"/>
    <row r="26355" ht="13.5" customHeight="1" x14ac:dyDescent="0.15"/>
    <row r="26357" ht="13.5" customHeight="1" x14ac:dyDescent="0.15"/>
    <row r="26359" ht="13.5" customHeight="1" x14ac:dyDescent="0.15"/>
    <row r="26361" ht="13.5" customHeight="1" x14ac:dyDescent="0.15"/>
    <row r="26363" ht="13.5" customHeight="1" x14ac:dyDescent="0.15"/>
    <row r="26365" ht="13.5" customHeight="1" x14ac:dyDescent="0.15"/>
    <row r="26367" ht="13.5" customHeight="1" x14ac:dyDescent="0.15"/>
    <row r="26369" ht="13.5" customHeight="1" x14ac:dyDescent="0.15"/>
    <row r="26371" ht="13.5" customHeight="1" x14ac:dyDescent="0.15"/>
    <row r="26373" ht="13.5" customHeight="1" x14ac:dyDescent="0.15"/>
    <row r="26375" ht="13.5" customHeight="1" x14ac:dyDescent="0.15"/>
    <row r="26377" ht="13.5" customHeight="1" x14ac:dyDescent="0.15"/>
    <row r="26379" ht="13.5" customHeight="1" x14ac:dyDescent="0.15"/>
    <row r="26381" ht="13.5" customHeight="1" x14ac:dyDescent="0.15"/>
    <row r="26383" ht="13.5" customHeight="1" x14ac:dyDescent="0.15"/>
    <row r="26385" ht="13.5" customHeight="1" x14ac:dyDescent="0.15"/>
    <row r="26387" ht="13.5" customHeight="1" x14ac:dyDescent="0.15"/>
    <row r="26389" ht="13.5" customHeight="1" x14ac:dyDescent="0.15"/>
    <row r="26391" ht="13.5" customHeight="1" x14ac:dyDescent="0.15"/>
    <row r="26393" ht="13.5" customHeight="1" x14ac:dyDescent="0.15"/>
    <row r="26395" ht="13.5" customHeight="1" x14ac:dyDescent="0.15"/>
    <row r="26397" ht="13.5" customHeight="1" x14ac:dyDescent="0.15"/>
    <row r="26399" ht="13.5" customHeight="1" x14ac:dyDescent="0.15"/>
    <row r="26401" ht="13.5" customHeight="1" x14ac:dyDescent="0.15"/>
    <row r="26403" ht="13.5" customHeight="1" x14ac:dyDescent="0.15"/>
    <row r="26405" ht="13.5" customHeight="1" x14ac:dyDescent="0.15"/>
    <row r="26407" ht="13.5" customHeight="1" x14ac:dyDescent="0.15"/>
    <row r="26409" ht="13.5" customHeight="1" x14ac:dyDescent="0.15"/>
    <row r="26411" ht="13.5" customHeight="1" x14ac:dyDescent="0.15"/>
    <row r="26413" ht="13.5" customHeight="1" x14ac:dyDescent="0.15"/>
    <row r="26415" ht="13.5" customHeight="1" x14ac:dyDescent="0.15"/>
    <row r="26417" ht="13.5" customHeight="1" x14ac:dyDescent="0.15"/>
    <row r="26419" ht="13.5" customHeight="1" x14ac:dyDescent="0.15"/>
    <row r="26421" ht="13.5" customHeight="1" x14ac:dyDescent="0.15"/>
    <row r="26423" ht="13.5" customHeight="1" x14ac:dyDescent="0.15"/>
    <row r="26425" ht="13.5" customHeight="1" x14ac:dyDescent="0.15"/>
    <row r="26427" ht="13.5" customHeight="1" x14ac:dyDescent="0.15"/>
    <row r="26429" ht="13.5" customHeight="1" x14ac:dyDescent="0.15"/>
    <row r="26431" ht="13.5" customHeight="1" x14ac:dyDescent="0.15"/>
    <row r="26433" ht="13.5" customHeight="1" x14ac:dyDescent="0.15"/>
    <row r="26435" ht="13.5" customHeight="1" x14ac:dyDescent="0.15"/>
    <row r="26437" ht="13.5" customHeight="1" x14ac:dyDescent="0.15"/>
    <row r="26439" ht="13.5" customHeight="1" x14ac:dyDescent="0.15"/>
    <row r="26441" ht="13.5" customHeight="1" x14ac:dyDescent="0.15"/>
    <row r="26443" ht="13.5" customHeight="1" x14ac:dyDescent="0.15"/>
    <row r="26445" ht="13.5" customHeight="1" x14ac:dyDescent="0.15"/>
    <row r="26447" ht="13.5" customHeight="1" x14ac:dyDescent="0.15"/>
    <row r="26449" ht="13.5" customHeight="1" x14ac:dyDescent="0.15"/>
    <row r="26451" ht="13.5" customHeight="1" x14ac:dyDescent="0.15"/>
    <row r="26453" ht="13.5" customHeight="1" x14ac:dyDescent="0.15"/>
    <row r="26455" ht="13.5" customHeight="1" x14ac:dyDescent="0.15"/>
    <row r="26457" ht="13.5" customHeight="1" x14ac:dyDescent="0.15"/>
    <row r="26459" ht="13.5" customHeight="1" x14ac:dyDescent="0.15"/>
    <row r="26461" ht="13.5" customHeight="1" x14ac:dyDescent="0.15"/>
    <row r="26463" ht="13.5" customHeight="1" x14ac:dyDescent="0.15"/>
    <row r="26465" ht="13.5" customHeight="1" x14ac:dyDescent="0.15"/>
    <row r="26467" ht="13.5" customHeight="1" x14ac:dyDescent="0.15"/>
    <row r="26469" ht="13.5" customHeight="1" x14ac:dyDescent="0.15"/>
    <row r="26471" ht="13.5" customHeight="1" x14ac:dyDescent="0.15"/>
    <row r="26473" ht="13.5" customHeight="1" x14ac:dyDescent="0.15"/>
    <row r="26475" ht="13.5" customHeight="1" x14ac:dyDescent="0.15"/>
    <row r="26477" ht="13.5" customHeight="1" x14ac:dyDescent="0.15"/>
    <row r="26479" ht="13.5" customHeight="1" x14ac:dyDescent="0.15"/>
    <row r="26481" ht="13.5" customHeight="1" x14ac:dyDescent="0.15"/>
    <row r="26483" ht="13.5" customHeight="1" x14ac:dyDescent="0.15"/>
    <row r="26485" ht="13.5" customHeight="1" x14ac:dyDescent="0.15"/>
    <row r="26487" ht="13.5" customHeight="1" x14ac:dyDescent="0.15"/>
    <row r="26489" ht="13.5" customHeight="1" x14ac:dyDescent="0.15"/>
    <row r="26491" ht="13.5" customHeight="1" x14ac:dyDescent="0.15"/>
    <row r="26493" ht="13.5" customHeight="1" x14ac:dyDescent="0.15"/>
    <row r="26495" ht="13.5" customHeight="1" x14ac:dyDescent="0.15"/>
    <row r="26497" ht="13.5" customHeight="1" x14ac:dyDescent="0.15"/>
    <row r="26499" ht="13.5" customHeight="1" x14ac:dyDescent="0.15"/>
    <row r="26501" ht="13.5" customHeight="1" x14ac:dyDescent="0.15"/>
    <row r="26503" ht="13.5" customHeight="1" x14ac:dyDescent="0.15"/>
    <row r="26505" ht="13.5" customHeight="1" x14ac:dyDescent="0.15"/>
    <row r="26507" ht="13.5" customHeight="1" x14ac:dyDescent="0.15"/>
    <row r="26509" ht="13.5" customHeight="1" x14ac:dyDescent="0.15"/>
    <row r="26511" ht="13.5" customHeight="1" x14ac:dyDescent="0.15"/>
    <row r="26513" ht="13.5" customHeight="1" x14ac:dyDescent="0.15"/>
    <row r="26515" ht="13.5" customHeight="1" x14ac:dyDescent="0.15"/>
    <row r="26517" ht="13.5" customHeight="1" x14ac:dyDescent="0.15"/>
    <row r="26519" ht="13.5" customHeight="1" x14ac:dyDescent="0.15"/>
    <row r="26521" ht="13.5" customHeight="1" x14ac:dyDescent="0.15"/>
    <row r="26523" ht="13.5" customHeight="1" x14ac:dyDescent="0.15"/>
    <row r="26525" ht="13.5" customHeight="1" x14ac:dyDescent="0.15"/>
    <row r="26527" ht="13.5" customHeight="1" x14ac:dyDescent="0.15"/>
    <row r="26529" ht="13.5" customHeight="1" x14ac:dyDescent="0.15"/>
    <row r="26531" ht="13.5" customHeight="1" x14ac:dyDescent="0.15"/>
    <row r="26533" ht="13.5" customHeight="1" x14ac:dyDescent="0.15"/>
    <row r="26535" ht="13.5" customHeight="1" x14ac:dyDescent="0.15"/>
    <row r="26537" ht="13.5" customHeight="1" x14ac:dyDescent="0.15"/>
    <row r="26539" ht="13.5" customHeight="1" x14ac:dyDescent="0.15"/>
    <row r="26541" ht="13.5" customHeight="1" x14ac:dyDescent="0.15"/>
    <row r="26543" ht="13.5" customHeight="1" x14ac:dyDescent="0.15"/>
    <row r="26545" ht="13.5" customHeight="1" x14ac:dyDescent="0.15"/>
    <row r="26547" ht="13.5" customHeight="1" x14ac:dyDescent="0.15"/>
    <row r="26549" ht="13.5" customHeight="1" x14ac:dyDescent="0.15"/>
    <row r="26551" ht="13.5" customHeight="1" x14ac:dyDescent="0.15"/>
    <row r="26553" ht="13.5" customHeight="1" x14ac:dyDescent="0.15"/>
    <row r="26555" ht="13.5" customHeight="1" x14ac:dyDescent="0.15"/>
    <row r="26557" ht="13.5" customHeight="1" x14ac:dyDescent="0.15"/>
    <row r="26559" ht="13.5" customHeight="1" x14ac:dyDescent="0.15"/>
    <row r="26561" ht="13.5" customHeight="1" x14ac:dyDescent="0.15"/>
    <row r="26563" ht="13.5" customHeight="1" x14ac:dyDescent="0.15"/>
    <row r="26565" ht="13.5" customHeight="1" x14ac:dyDescent="0.15"/>
    <row r="26567" ht="13.5" customHeight="1" x14ac:dyDescent="0.15"/>
    <row r="26569" ht="13.5" customHeight="1" x14ac:dyDescent="0.15"/>
    <row r="26571" ht="13.5" customHeight="1" x14ac:dyDescent="0.15"/>
    <row r="26573" ht="13.5" customHeight="1" x14ac:dyDescent="0.15"/>
    <row r="26575" ht="13.5" customHeight="1" x14ac:dyDescent="0.15"/>
    <row r="26577" ht="13.5" customHeight="1" x14ac:dyDescent="0.15"/>
    <row r="26579" ht="13.5" customHeight="1" x14ac:dyDescent="0.15"/>
    <row r="26581" ht="13.5" customHeight="1" x14ac:dyDescent="0.15"/>
    <row r="26583" ht="13.5" customHeight="1" x14ac:dyDescent="0.15"/>
    <row r="26585" ht="13.5" customHeight="1" x14ac:dyDescent="0.15"/>
    <row r="26587" ht="13.5" customHeight="1" x14ac:dyDescent="0.15"/>
    <row r="26589" ht="13.5" customHeight="1" x14ac:dyDescent="0.15"/>
    <row r="26591" ht="13.5" customHeight="1" x14ac:dyDescent="0.15"/>
    <row r="26593" ht="13.5" customHeight="1" x14ac:dyDescent="0.15"/>
    <row r="26595" ht="13.5" customHeight="1" x14ac:dyDescent="0.15"/>
    <row r="26597" ht="13.5" customHeight="1" x14ac:dyDescent="0.15"/>
    <row r="26599" ht="13.5" customHeight="1" x14ac:dyDescent="0.15"/>
    <row r="26601" ht="13.5" customHeight="1" x14ac:dyDescent="0.15"/>
    <row r="26603" ht="13.5" customHeight="1" x14ac:dyDescent="0.15"/>
    <row r="26605" ht="13.5" customHeight="1" x14ac:dyDescent="0.15"/>
    <row r="26607" ht="13.5" customHeight="1" x14ac:dyDescent="0.15"/>
    <row r="26609" ht="13.5" customHeight="1" x14ac:dyDescent="0.15"/>
    <row r="26611" ht="13.5" customHeight="1" x14ac:dyDescent="0.15"/>
    <row r="26613" ht="13.5" customHeight="1" x14ac:dyDescent="0.15"/>
    <row r="26615" ht="13.5" customHeight="1" x14ac:dyDescent="0.15"/>
    <row r="26617" ht="13.5" customHeight="1" x14ac:dyDescent="0.15"/>
    <row r="26619" ht="13.5" customHeight="1" x14ac:dyDescent="0.15"/>
    <row r="26621" ht="13.5" customHeight="1" x14ac:dyDescent="0.15"/>
    <row r="26623" ht="13.5" customHeight="1" x14ac:dyDescent="0.15"/>
    <row r="26625" ht="13.5" customHeight="1" x14ac:dyDescent="0.15"/>
    <row r="26627" ht="13.5" customHeight="1" x14ac:dyDescent="0.15"/>
    <row r="26629" ht="13.5" customHeight="1" x14ac:dyDescent="0.15"/>
    <row r="26631" ht="13.5" customHeight="1" x14ac:dyDescent="0.15"/>
    <row r="26633" ht="13.5" customHeight="1" x14ac:dyDescent="0.15"/>
    <row r="26635" ht="13.5" customHeight="1" x14ac:dyDescent="0.15"/>
    <row r="26637" ht="13.5" customHeight="1" x14ac:dyDescent="0.15"/>
    <row r="26639" ht="13.5" customHeight="1" x14ac:dyDescent="0.15"/>
    <row r="26641" ht="13.5" customHeight="1" x14ac:dyDescent="0.15"/>
    <row r="26643" ht="13.5" customHeight="1" x14ac:dyDescent="0.15"/>
    <row r="26645" ht="13.5" customHeight="1" x14ac:dyDescent="0.15"/>
    <row r="26647" ht="13.5" customHeight="1" x14ac:dyDescent="0.15"/>
    <row r="26649" ht="13.5" customHeight="1" x14ac:dyDescent="0.15"/>
    <row r="26651" ht="13.5" customHeight="1" x14ac:dyDescent="0.15"/>
    <row r="26653" ht="13.5" customHeight="1" x14ac:dyDescent="0.15"/>
    <row r="26655" ht="13.5" customHeight="1" x14ac:dyDescent="0.15"/>
    <row r="26657" ht="13.5" customHeight="1" x14ac:dyDescent="0.15"/>
    <row r="26659" ht="13.5" customHeight="1" x14ac:dyDescent="0.15"/>
    <row r="26661" ht="13.5" customHeight="1" x14ac:dyDescent="0.15"/>
    <row r="26663" ht="13.5" customHeight="1" x14ac:dyDescent="0.15"/>
    <row r="26665" ht="13.5" customHeight="1" x14ac:dyDescent="0.15"/>
    <row r="26667" ht="13.5" customHeight="1" x14ac:dyDescent="0.15"/>
    <row r="26669" ht="13.5" customHeight="1" x14ac:dyDescent="0.15"/>
    <row r="26671" ht="13.5" customHeight="1" x14ac:dyDescent="0.15"/>
    <row r="26673" ht="13.5" customHeight="1" x14ac:dyDescent="0.15"/>
    <row r="26675" ht="13.5" customHeight="1" x14ac:dyDescent="0.15"/>
    <row r="26677" ht="13.5" customHeight="1" x14ac:dyDescent="0.15"/>
    <row r="26679" ht="13.5" customHeight="1" x14ac:dyDescent="0.15"/>
    <row r="26681" ht="13.5" customHeight="1" x14ac:dyDescent="0.15"/>
    <row r="26683" ht="13.5" customHeight="1" x14ac:dyDescent="0.15"/>
    <row r="26685" ht="13.5" customHeight="1" x14ac:dyDescent="0.15"/>
    <row r="26687" ht="13.5" customHeight="1" x14ac:dyDescent="0.15"/>
    <row r="26689" ht="13.5" customHeight="1" x14ac:dyDescent="0.15"/>
    <row r="26691" ht="13.5" customHeight="1" x14ac:dyDescent="0.15"/>
    <row r="26693" ht="13.5" customHeight="1" x14ac:dyDescent="0.15"/>
    <row r="26695" ht="13.5" customHeight="1" x14ac:dyDescent="0.15"/>
    <row r="26697" ht="13.5" customHeight="1" x14ac:dyDescent="0.15"/>
    <row r="26699" ht="13.5" customHeight="1" x14ac:dyDescent="0.15"/>
    <row r="26701" ht="13.5" customHeight="1" x14ac:dyDescent="0.15"/>
    <row r="26703" ht="13.5" customHeight="1" x14ac:dyDescent="0.15"/>
    <row r="26705" ht="13.5" customHeight="1" x14ac:dyDescent="0.15"/>
    <row r="26707" ht="13.5" customHeight="1" x14ac:dyDescent="0.15"/>
    <row r="26709" ht="13.5" customHeight="1" x14ac:dyDescent="0.15"/>
    <row r="26711" ht="13.5" customHeight="1" x14ac:dyDescent="0.15"/>
    <row r="26713" ht="13.5" customHeight="1" x14ac:dyDescent="0.15"/>
    <row r="26715" ht="13.5" customHeight="1" x14ac:dyDescent="0.15"/>
    <row r="26717" ht="13.5" customHeight="1" x14ac:dyDescent="0.15"/>
    <row r="26719" ht="13.5" customHeight="1" x14ac:dyDescent="0.15"/>
    <row r="26721" ht="13.5" customHeight="1" x14ac:dyDescent="0.15"/>
    <row r="26723" ht="13.5" customHeight="1" x14ac:dyDescent="0.15"/>
    <row r="26725" ht="13.5" customHeight="1" x14ac:dyDescent="0.15"/>
    <row r="26727" ht="13.5" customHeight="1" x14ac:dyDescent="0.15"/>
    <row r="26729" ht="13.5" customHeight="1" x14ac:dyDescent="0.15"/>
    <row r="26731" ht="13.5" customHeight="1" x14ac:dyDescent="0.15"/>
    <row r="26733" ht="13.5" customHeight="1" x14ac:dyDescent="0.15"/>
    <row r="26735" ht="13.5" customHeight="1" x14ac:dyDescent="0.15"/>
    <row r="26737" ht="13.5" customHeight="1" x14ac:dyDescent="0.15"/>
    <row r="26739" ht="13.5" customHeight="1" x14ac:dyDescent="0.15"/>
    <row r="26741" ht="13.5" customHeight="1" x14ac:dyDescent="0.15"/>
    <row r="26743" ht="13.5" customHeight="1" x14ac:dyDescent="0.15"/>
    <row r="26745" ht="13.5" customHeight="1" x14ac:dyDescent="0.15"/>
    <row r="26747" ht="13.5" customHeight="1" x14ac:dyDescent="0.15"/>
    <row r="26749" ht="13.5" customHeight="1" x14ac:dyDescent="0.15"/>
    <row r="26751" ht="13.5" customHeight="1" x14ac:dyDescent="0.15"/>
    <row r="26753" ht="13.5" customHeight="1" x14ac:dyDescent="0.15"/>
    <row r="26755" ht="13.5" customHeight="1" x14ac:dyDescent="0.15"/>
    <row r="26757" ht="13.5" customHeight="1" x14ac:dyDescent="0.15"/>
    <row r="26759" ht="13.5" customHeight="1" x14ac:dyDescent="0.15"/>
    <row r="26761" ht="13.5" customHeight="1" x14ac:dyDescent="0.15"/>
    <row r="26763" ht="13.5" customHeight="1" x14ac:dyDescent="0.15"/>
    <row r="26765" ht="13.5" customHeight="1" x14ac:dyDescent="0.15"/>
    <row r="26767" ht="13.5" customHeight="1" x14ac:dyDescent="0.15"/>
    <row r="26769" ht="13.5" customHeight="1" x14ac:dyDescent="0.15"/>
    <row r="26771" ht="13.5" customHeight="1" x14ac:dyDescent="0.15"/>
    <row r="26773" ht="13.5" customHeight="1" x14ac:dyDescent="0.15"/>
    <row r="26775" ht="13.5" customHeight="1" x14ac:dyDescent="0.15"/>
    <row r="26777" ht="13.5" customHeight="1" x14ac:dyDescent="0.15"/>
    <row r="26779" ht="13.5" customHeight="1" x14ac:dyDescent="0.15"/>
    <row r="26781" ht="13.5" customHeight="1" x14ac:dyDescent="0.15"/>
    <row r="26783" ht="13.5" customHeight="1" x14ac:dyDescent="0.15"/>
    <row r="26785" ht="13.5" customHeight="1" x14ac:dyDescent="0.15"/>
    <row r="26787" ht="13.5" customHeight="1" x14ac:dyDescent="0.15"/>
    <row r="26789" ht="13.5" customHeight="1" x14ac:dyDescent="0.15"/>
    <row r="26791" ht="13.5" customHeight="1" x14ac:dyDescent="0.15"/>
    <row r="26793" ht="13.5" customHeight="1" x14ac:dyDescent="0.15"/>
    <row r="26795" ht="13.5" customHeight="1" x14ac:dyDescent="0.15"/>
    <row r="26797" ht="13.5" customHeight="1" x14ac:dyDescent="0.15"/>
    <row r="26799" ht="13.5" customHeight="1" x14ac:dyDescent="0.15"/>
    <row r="26801" ht="13.5" customHeight="1" x14ac:dyDescent="0.15"/>
    <row r="26803" ht="13.5" customHeight="1" x14ac:dyDescent="0.15"/>
    <row r="26805" ht="13.5" customHeight="1" x14ac:dyDescent="0.15"/>
    <row r="26807" ht="13.5" customHeight="1" x14ac:dyDescent="0.15"/>
    <row r="26809" ht="13.5" customHeight="1" x14ac:dyDescent="0.15"/>
    <row r="26811" ht="13.5" customHeight="1" x14ac:dyDescent="0.15"/>
    <row r="26813" ht="13.5" customHeight="1" x14ac:dyDescent="0.15"/>
    <row r="26815" ht="13.5" customHeight="1" x14ac:dyDescent="0.15"/>
    <row r="26817" ht="13.5" customHeight="1" x14ac:dyDescent="0.15"/>
    <row r="26819" ht="13.5" customHeight="1" x14ac:dyDescent="0.15"/>
    <row r="26821" ht="13.5" customHeight="1" x14ac:dyDescent="0.15"/>
    <row r="26823" ht="13.5" customHeight="1" x14ac:dyDescent="0.15"/>
    <row r="26825" ht="13.5" customHeight="1" x14ac:dyDescent="0.15"/>
    <row r="26827" ht="13.5" customHeight="1" x14ac:dyDescent="0.15"/>
    <row r="26829" ht="13.5" customHeight="1" x14ac:dyDescent="0.15"/>
    <row r="26831" ht="13.5" customHeight="1" x14ac:dyDescent="0.15"/>
    <row r="26833" ht="13.5" customHeight="1" x14ac:dyDescent="0.15"/>
    <row r="26835" ht="13.5" customHeight="1" x14ac:dyDescent="0.15"/>
    <row r="26837" ht="13.5" customHeight="1" x14ac:dyDescent="0.15"/>
    <row r="26839" ht="13.5" customHeight="1" x14ac:dyDescent="0.15"/>
    <row r="26841" ht="13.5" customHeight="1" x14ac:dyDescent="0.15"/>
    <row r="26843" ht="13.5" customHeight="1" x14ac:dyDescent="0.15"/>
    <row r="26845" ht="13.5" customHeight="1" x14ac:dyDescent="0.15"/>
    <row r="26847" ht="13.5" customHeight="1" x14ac:dyDescent="0.15"/>
    <row r="26849" ht="13.5" customHeight="1" x14ac:dyDescent="0.15"/>
    <row r="26851" ht="13.5" customHeight="1" x14ac:dyDescent="0.15"/>
    <row r="26853" ht="13.5" customHeight="1" x14ac:dyDescent="0.15"/>
    <row r="26855" ht="13.5" customHeight="1" x14ac:dyDescent="0.15"/>
    <row r="26857" ht="13.5" customHeight="1" x14ac:dyDescent="0.15"/>
    <row r="26859" ht="13.5" customHeight="1" x14ac:dyDescent="0.15"/>
    <row r="26861" ht="13.5" customHeight="1" x14ac:dyDescent="0.15"/>
    <row r="26863" ht="13.5" customHeight="1" x14ac:dyDescent="0.15"/>
    <row r="26865" ht="13.5" customHeight="1" x14ac:dyDescent="0.15"/>
    <row r="26867" ht="13.5" customHeight="1" x14ac:dyDescent="0.15"/>
    <row r="26869" ht="13.5" customHeight="1" x14ac:dyDescent="0.15"/>
    <row r="26871" ht="13.5" customHeight="1" x14ac:dyDescent="0.15"/>
    <row r="26873" ht="13.5" customHeight="1" x14ac:dyDescent="0.15"/>
    <row r="26875" ht="13.5" customHeight="1" x14ac:dyDescent="0.15"/>
    <row r="26877" ht="13.5" customHeight="1" x14ac:dyDescent="0.15"/>
    <row r="26879" ht="13.5" customHeight="1" x14ac:dyDescent="0.15"/>
    <row r="26881" ht="13.5" customHeight="1" x14ac:dyDescent="0.15"/>
    <row r="26883" ht="13.5" customHeight="1" x14ac:dyDescent="0.15"/>
    <row r="26885" ht="13.5" customHeight="1" x14ac:dyDescent="0.15"/>
    <row r="26887" ht="13.5" customHeight="1" x14ac:dyDescent="0.15"/>
    <row r="26889" ht="13.5" customHeight="1" x14ac:dyDescent="0.15"/>
    <row r="26891" ht="13.5" customHeight="1" x14ac:dyDescent="0.15"/>
    <row r="26893" ht="13.5" customHeight="1" x14ac:dyDescent="0.15"/>
    <row r="26895" ht="13.5" customHeight="1" x14ac:dyDescent="0.15"/>
    <row r="26897" ht="13.5" customHeight="1" x14ac:dyDescent="0.15"/>
    <row r="26899" ht="13.5" customHeight="1" x14ac:dyDescent="0.15"/>
    <row r="26901" ht="13.5" customHeight="1" x14ac:dyDescent="0.15"/>
    <row r="26903" ht="13.5" customHeight="1" x14ac:dyDescent="0.15"/>
    <row r="26905" ht="13.5" customHeight="1" x14ac:dyDescent="0.15"/>
    <row r="26907" ht="13.5" customHeight="1" x14ac:dyDescent="0.15"/>
    <row r="26909" ht="13.5" customHeight="1" x14ac:dyDescent="0.15"/>
    <row r="26911" ht="13.5" customHeight="1" x14ac:dyDescent="0.15"/>
    <row r="26913" ht="13.5" customHeight="1" x14ac:dyDescent="0.15"/>
    <row r="26915" ht="13.5" customHeight="1" x14ac:dyDescent="0.15"/>
    <row r="26917" ht="13.5" customHeight="1" x14ac:dyDescent="0.15"/>
    <row r="26919" ht="13.5" customHeight="1" x14ac:dyDescent="0.15"/>
    <row r="26921" ht="13.5" customHeight="1" x14ac:dyDescent="0.15"/>
    <row r="26923" ht="13.5" customHeight="1" x14ac:dyDescent="0.15"/>
    <row r="26925" ht="13.5" customHeight="1" x14ac:dyDescent="0.15"/>
    <row r="26927" ht="13.5" customHeight="1" x14ac:dyDescent="0.15"/>
    <row r="26929" ht="13.5" customHeight="1" x14ac:dyDescent="0.15"/>
    <row r="26931" ht="13.5" customHeight="1" x14ac:dyDescent="0.15"/>
    <row r="26933" ht="13.5" customHeight="1" x14ac:dyDescent="0.15"/>
    <row r="26935" ht="13.5" customHeight="1" x14ac:dyDescent="0.15"/>
    <row r="26937" ht="13.5" customHeight="1" x14ac:dyDescent="0.15"/>
    <row r="26939" ht="13.5" customHeight="1" x14ac:dyDescent="0.15"/>
    <row r="26941" ht="13.5" customHeight="1" x14ac:dyDescent="0.15"/>
    <row r="26943" ht="13.5" customHeight="1" x14ac:dyDescent="0.15"/>
    <row r="26945" ht="13.5" customHeight="1" x14ac:dyDescent="0.15"/>
    <row r="26947" ht="13.5" customHeight="1" x14ac:dyDescent="0.15"/>
    <row r="26949" ht="13.5" customHeight="1" x14ac:dyDescent="0.15"/>
    <row r="26951" ht="13.5" customHeight="1" x14ac:dyDescent="0.15"/>
    <row r="26953" ht="13.5" customHeight="1" x14ac:dyDescent="0.15"/>
    <row r="26955" ht="13.5" customHeight="1" x14ac:dyDescent="0.15"/>
    <row r="26957" ht="13.5" customHeight="1" x14ac:dyDescent="0.15"/>
    <row r="26959" ht="13.5" customHeight="1" x14ac:dyDescent="0.15"/>
    <row r="26961" ht="13.5" customHeight="1" x14ac:dyDescent="0.15"/>
    <row r="26963" ht="13.5" customHeight="1" x14ac:dyDescent="0.15"/>
    <row r="26965" ht="13.5" customHeight="1" x14ac:dyDescent="0.15"/>
    <row r="26967" ht="13.5" customHeight="1" x14ac:dyDescent="0.15"/>
    <row r="26969" ht="13.5" customHeight="1" x14ac:dyDescent="0.15"/>
    <row r="26971" ht="13.5" customHeight="1" x14ac:dyDescent="0.15"/>
    <row r="26973" ht="13.5" customHeight="1" x14ac:dyDescent="0.15"/>
    <row r="26975" ht="13.5" customHeight="1" x14ac:dyDescent="0.15"/>
    <row r="26977" ht="13.5" customHeight="1" x14ac:dyDescent="0.15"/>
    <row r="26979" ht="13.5" customHeight="1" x14ac:dyDescent="0.15"/>
    <row r="26981" ht="13.5" customHeight="1" x14ac:dyDescent="0.15"/>
    <row r="26983" ht="13.5" customHeight="1" x14ac:dyDescent="0.15"/>
    <row r="26985" ht="13.5" customHeight="1" x14ac:dyDescent="0.15"/>
    <row r="26987" ht="13.5" customHeight="1" x14ac:dyDescent="0.15"/>
    <row r="26989" ht="13.5" customHeight="1" x14ac:dyDescent="0.15"/>
    <row r="26991" ht="13.5" customHeight="1" x14ac:dyDescent="0.15"/>
    <row r="26993" ht="13.5" customHeight="1" x14ac:dyDescent="0.15"/>
    <row r="26995" ht="13.5" customHeight="1" x14ac:dyDescent="0.15"/>
    <row r="26997" ht="13.5" customHeight="1" x14ac:dyDescent="0.15"/>
    <row r="26999" ht="13.5" customHeight="1" x14ac:dyDescent="0.15"/>
    <row r="27001" ht="13.5" customHeight="1" x14ac:dyDescent="0.15"/>
    <row r="27003" ht="13.5" customHeight="1" x14ac:dyDescent="0.15"/>
    <row r="27005" ht="13.5" customHeight="1" x14ac:dyDescent="0.15"/>
    <row r="27007" ht="13.5" customHeight="1" x14ac:dyDescent="0.15"/>
    <row r="27009" ht="13.5" customHeight="1" x14ac:dyDescent="0.15"/>
    <row r="27011" ht="13.5" customHeight="1" x14ac:dyDescent="0.15"/>
    <row r="27013" ht="13.5" customHeight="1" x14ac:dyDescent="0.15"/>
    <row r="27015" ht="13.5" customHeight="1" x14ac:dyDescent="0.15"/>
    <row r="27017" ht="13.5" customHeight="1" x14ac:dyDescent="0.15"/>
    <row r="27019" ht="13.5" customHeight="1" x14ac:dyDescent="0.15"/>
    <row r="27021" ht="13.5" customHeight="1" x14ac:dyDescent="0.15"/>
    <row r="27023" ht="13.5" customHeight="1" x14ac:dyDescent="0.15"/>
    <row r="27025" ht="13.5" customHeight="1" x14ac:dyDescent="0.15"/>
    <row r="27027" ht="13.5" customHeight="1" x14ac:dyDescent="0.15"/>
    <row r="27029" ht="13.5" customHeight="1" x14ac:dyDescent="0.15"/>
    <row r="27031" ht="13.5" customHeight="1" x14ac:dyDescent="0.15"/>
    <row r="27033" ht="13.5" customHeight="1" x14ac:dyDescent="0.15"/>
    <row r="27035" ht="13.5" customHeight="1" x14ac:dyDescent="0.15"/>
    <row r="27037" ht="13.5" customHeight="1" x14ac:dyDescent="0.15"/>
    <row r="27039" ht="13.5" customHeight="1" x14ac:dyDescent="0.15"/>
    <row r="27041" ht="13.5" customHeight="1" x14ac:dyDescent="0.15"/>
    <row r="27043" ht="13.5" customHeight="1" x14ac:dyDescent="0.15"/>
    <row r="27045" ht="13.5" customHeight="1" x14ac:dyDescent="0.15"/>
    <row r="27047" ht="13.5" customHeight="1" x14ac:dyDescent="0.15"/>
    <row r="27049" ht="13.5" customHeight="1" x14ac:dyDescent="0.15"/>
    <row r="27051" ht="13.5" customHeight="1" x14ac:dyDescent="0.15"/>
    <row r="27053" ht="13.5" customHeight="1" x14ac:dyDescent="0.15"/>
    <row r="27055" ht="13.5" customHeight="1" x14ac:dyDescent="0.15"/>
    <row r="27057" ht="13.5" customHeight="1" x14ac:dyDescent="0.15"/>
    <row r="27059" ht="13.5" customHeight="1" x14ac:dyDescent="0.15"/>
    <row r="27061" ht="13.5" customHeight="1" x14ac:dyDescent="0.15"/>
    <row r="27063" ht="13.5" customHeight="1" x14ac:dyDescent="0.15"/>
    <row r="27065" ht="13.5" customHeight="1" x14ac:dyDescent="0.15"/>
    <row r="27067" ht="13.5" customHeight="1" x14ac:dyDescent="0.15"/>
    <row r="27069" ht="13.5" customHeight="1" x14ac:dyDescent="0.15"/>
    <row r="27071" ht="13.5" customHeight="1" x14ac:dyDescent="0.15"/>
    <row r="27073" ht="13.5" customHeight="1" x14ac:dyDescent="0.15"/>
    <row r="27075" ht="13.5" customHeight="1" x14ac:dyDescent="0.15"/>
    <row r="27077" ht="13.5" customHeight="1" x14ac:dyDescent="0.15"/>
    <row r="27079" ht="13.5" customHeight="1" x14ac:dyDescent="0.15"/>
    <row r="27081" ht="13.5" customHeight="1" x14ac:dyDescent="0.15"/>
    <row r="27083" ht="13.5" customHeight="1" x14ac:dyDescent="0.15"/>
    <row r="27085" ht="13.5" customHeight="1" x14ac:dyDescent="0.15"/>
    <row r="27087" ht="13.5" customHeight="1" x14ac:dyDescent="0.15"/>
    <row r="27089" ht="13.5" customHeight="1" x14ac:dyDescent="0.15"/>
    <row r="27091" ht="13.5" customHeight="1" x14ac:dyDescent="0.15"/>
    <row r="27093" ht="13.5" customHeight="1" x14ac:dyDescent="0.15"/>
    <row r="27095" ht="13.5" customHeight="1" x14ac:dyDescent="0.15"/>
    <row r="27097" ht="13.5" customHeight="1" x14ac:dyDescent="0.15"/>
    <row r="27099" ht="13.5" customHeight="1" x14ac:dyDescent="0.15"/>
    <row r="27101" ht="13.5" customHeight="1" x14ac:dyDescent="0.15"/>
    <row r="27103" ht="13.5" customHeight="1" x14ac:dyDescent="0.15"/>
    <row r="27105" ht="13.5" customHeight="1" x14ac:dyDescent="0.15"/>
    <row r="27107" ht="13.5" customHeight="1" x14ac:dyDescent="0.15"/>
    <row r="27109" ht="13.5" customHeight="1" x14ac:dyDescent="0.15"/>
    <row r="27111" ht="13.5" customHeight="1" x14ac:dyDescent="0.15"/>
    <row r="27113" ht="13.5" customHeight="1" x14ac:dyDescent="0.15"/>
    <row r="27115" ht="13.5" customHeight="1" x14ac:dyDescent="0.15"/>
    <row r="27117" ht="13.5" customHeight="1" x14ac:dyDescent="0.15"/>
    <row r="27119" ht="13.5" customHeight="1" x14ac:dyDescent="0.15"/>
    <row r="27121" ht="13.5" customHeight="1" x14ac:dyDescent="0.15"/>
    <row r="27123" ht="13.5" customHeight="1" x14ac:dyDescent="0.15"/>
    <row r="27125" ht="13.5" customHeight="1" x14ac:dyDescent="0.15"/>
    <row r="27127" ht="13.5" customHeight="1" x14ac:dyDescent="0.15"/>
    <row r="27129" ht="13.5" customHeight="1" x14ac:dyDescent="0.15"/>
    <row r="27131" ht="13.5" customHeight="1" x14ac:dyDescent="0.15"/>
    <row r="27133" ht="13.5" customHeight="1" x14ac:dyDescent="0.15"/>
    <row r="27135" ht="13.5" customHeight="1" x14ac:dyDescent="0.15"/>
    <row r="27137" ht="13.5" customHeight="1" x14ac:dyDescent="0.15"/>
    <row r="27139" ht="13.5" customHeight="1" x14ac:dyDescent="0.15"/>
    <row r="27141" ht="13.5" customHeight="1" x14ac:dyDescent="0.15"/>
    <row r="27143" ht="13.5" customHeight="1" x14ac:dyDescent="0.15"/>
    <row r="27145" ht="13.5" customHeight="1" x14ac:dyDescent="0.15"/>
    <row r="27147" ht="13.5" customHeight="1" x14ac:dyDescent="0.15"/>
    <row r="27149" ht="13.5" customHeight="1" x14ac:dyDescent="0.15"/>
    <row r="27151" ht="13.5" customHeight="1" x14ac:dyDescent="0.15"/>
    <row r="27153" ht="13.5" customHeight="1" x14ac:dyDescent="0.15"/>
    <row r="27155" ht="13.5" customHeight="1" x14ac:dyDescent="0.15"/>
    <row r="27157" ht="13.5" customHeight="1" x14ac:dyDescent="0.15"/>
    <row r="27159" ht="13.5" customHeight="1" x14ac:dyDescent="0.15"/>
    <row r="27161" ht="13.5" customHeight="1" x14ac:dyDescent="0.15"/>
    <row r="27163" ht="13.5" customHeight="1" x14ac:dyDescent="0.15"/>
    <row r="27165" ht="13.5" customHeight="1" x14ac:dyDescent="0.15"/>
    <row r="27167" ht="13.5" customHeight="1" x14ac:dyDescent="0.15"/>
    <row r="27169" ht="13.5" customHeight="1" x14ac:dyDescent="0.15"/>
    <row r="27171" ht="13.5" customHeight="1" x14ac:dyDescent="0.15"/>
    <row r="27173" ht="13.5" customHeight="1" x14ac:dyDescent="0.15"/>
    <row r="27175" ht="13.5" customHeight="1" x14ac:dyDescent="0.15"/>
    <row r="27177" ht="13.5" customHeight="1" x14ac:dyDescent="0.15"/>
    <row r="27179" ht="13.5" customHeight="1" x14ac:dyDescent="0.15"/>
    <row r="27181" ht="13.5" customHeight="1" x14ac:dyDescent="0.15"/>
    <row r="27183" ht="13.5" customHeight="1" x14ac:dyDescent="0.15"/>
    <row r="27185" ht="13.5" customHeight="1" x14ac:dyDescent="0.15"/>
    <row r="27187" ht="13.5" customHeight="1" x14ac:dyDescent="0.15"/>
    <row r="27189" ht="13.5" customHeight="1" x14ac:dyDescent="0.15"/>
    <row r="27191" ht="13.5" customHeight="1" x14ac:dyDescent="0.15"/>
    <row r="27193" ht="13.5" customHeight="1" x14ac:dyDescent="0.15"/>
    <row r="27195" ht="13.5" customHeight="1" x14ac:dyDescent="0.15"/>
    <row r="27197" ht="13.5" customHeight="1" x14ac:dyDescent="0.15"/>
    <row r="27199" ht="13.5" customHeight="1" x14ac:dyDescent="0.15"/>
    <row r="27201" ht="13.5" customHeight="1" x14ac:dyDescent="0.15"/>
    <row r="27203" ht="13.5" customHeight="1" x14ac:dyDescent="0.15"/>
    <row r="27205" ht="13.5" customHeight="1" x14ac:dyDescent="0.15"/>
    <row r="27207" ht="13.5" customHeight="1" x14ac:dyDescent="0.15"/>
    <row r="27209" ht="13.5" customHeight="1" x14ac:dyDescent="0.15"/>
    <row r="27211" ht="13.5" customHeight="1" x14ac:dyDescent="0.15"/>
    <row r="27213" ht="13.5" customHeight="1" x14ac:dyDescent="0.15"/>
    <row r="27215" ht="13.5" customHeight="1" x14ac:dyDescent="0.15"/>
    <row r="27217" ht="13.5" customHeight="1" x14ac:dyDescent="0.15"/>
    <row r="27219" ht="13.5" customHeight="1" x14ac:dyDescent="0.15"/>
    <row r="27221" ht="13.5" customHeight="1" x14ac:dyDescent="0.15"/>
    <row r="27223" ht="13.5" customHeight="1" x14ac:dyDescent="0.15"/>
    <row r="27225" ht="13.5" customHeight="1" x14ac:dyDescent="0.15"/>
    <row r="27227" ht="13.5" customHeight="1" x14ac:dyDescent="0.15"/>
    <row r="27229" ht="13.5" customHeight="1" x14ac:dyDescent="0.15"/>
    <row r="27231" ht="13.5" customHeight="1" x14ac:dyDescent="0.15"/>
    <row r="27233" ht="13.5" customHeight="1" x14ac:dyDescent="0.15"/>
    <row r="27235" ht="13.5" customHeight="1" x14ac:dyDescent="0.15"/>
    <row r="27237" ht="13.5" customHeight="1" x14ac:dyDescent="0.15"/>
    <row r="27239" ht="13.5" customHeight="1" x14ac:dyDescent="0.15"/>
    <row r="27241" ht="13.5" customHeight="1" x14ac:dyDescent="0.15"/>
    <row r="27243" ht="13.5" customHeight="1" x14ac:dyDescent="0.15"/>
    <row r="27245" ht="13.5" customHeight="1" x14ac:dyDescent="0.15"/>
    <row r="27247" ht="13.5" customHeight="1" x14ac:dyDescent="0.15"/>
    <row r="27249" ht="13.5" customHeight="1" x14ac:dyDescent="0.15"/>
    <row r="27251" ht="13.5" customHeight="1" x14ac:dyDescent="0.15"/>
    <row r="27253" ht="13.5" customHeight="1" x14ac:dyDescent="0.15"/>
    <row r="27255" ht="13.5" customHeight="1" x14ac:dyDescent="0.15"/>
    <row r="27257" ht="13.5" customHeight="1" x14ac:dyDescent="0.15"/>
    <row r="27259" ht="13.5" customHeight="1" x14ac:dyDescent="0.15"/>
    <row r="27261" ht="13.5" customHeight="1" x14ac:dyDescent="0.15"/>
    <row r="27263" ht="13.5" customHeight="1" x14ac:dyDescent="0.15"/>
    <row r="27265" ht="13.5" customHeight="1" x14ac:dyDescent="0.15"/>
    <row r="27267" ht="13.5" customHeight="1" x14ac:dyDescent="0.15"/>
    <row r="27269" ht="13.5" customHeight="1" x14ac:dyDescent="0.15"/>
    <row r="27271" ht="13.5" customHeight="1" x14ac:dyDescent="0.15"/>
    <row r="27273" ht="13.5" customHeight="1" x14ac:dyDescent="0.15"/>
    <row r="27275" ht="13.5" customHeight="1" x14ac:dyDescent="0.15"/>
    <row r="27277" ht="13.5" customHeight="1" x14ac:dyDescent="0.15"/>
    <row r="27279" ht="13.5" customHeight="1" x14ac:dyDescent="0.15"/>
    <row r="27281" ht="13.5" customHeight="1" x14ac:dyDescent="0.15"/>
    <row r="27283" ht="13.5" customHeight="1" x14ac:dyDescent="0.15"/>
    <row r="27285" ht="13.5" customHeight="1" x14ac:dyDescent="0.15"/>
    <row r="27287" ht="13.5" customHeight="1" x14ac:dyDescent="0.15"/>
    <row r="27289" ht="13.5" customHeight="1" x14ac:dyDescent="0.15"/>
    <row r="27291" ht="13.5" customHeight="1" x14ac:dyDescent="0.15"/>
    <row r="27293" ht="13.5" customHeight="1" x14ac:dyDescent="0.15"/>
    <row r="27295" ht="13.5" customHeight="1" x14ac:dyDescent="0.15"/>
    <row r="27297" ht="13.5" customHeight="1" x14ac:dyDescent="0.15"/>
    <row r="27299" ht="13.5" customHeight="1" x14ac:dyDescent="0.15"/>
    <row r="27301" ht="13.5" customHeight="1" x14ac:dyDescent="0.15"/>
    <row r="27303" ht="13.5" customHeight="1" x14ac:dyDescent="0.15"/>
    <row r="27305" ht="13.5" customHeight="1" x14ac:dyDescent="0.15"/>
    <row r="27307" ht="13.5" customHeight="1" x14ac:dyDescent="0.15"/>
    <row r="27309" ht="13.5" customHeight="1" x14ac:dyDescent="0.15"/>
    <row r="27311" ht="13.5" customHeight="1" x14ac:dyDescent="0.15"/>
    <row r="27313" ht="13.5" customHeight="1" x14ac:dyDescent="0.15"/>
    <row r="27315" ht="13.5" customHeight="1" x14ac:dyDescent="0.15"/>
    <row r="27317" ht="13.5" customHeight="1" x14ac:dyDescent="0.15"/>
    <row r="27319" ht="13.5" customHeight="1" x14ac:dyDescent="0.15"/>
    <row r="27321" ht="13.5" customHeight="1" x14ac:dyDescent="0.15"/>
    <row r="27323" ht="13.5" customHeight="1" x14ac:dyDescent="0.15"/>
    <row r="27325" ht="13.5" customHeight="1" x14ac:dyDescent="0.15"/>
    <row r="27327" ht="13.5" customHeight="1" x14ac:dyDescent="0.15"/>
    <row r="27329" ht="13.5" customHeight="1" x14ac:dyDescent="0.15"/>
    <row r="27331" ht="13.5" customHeight="1" x14ac:dyDescent="0.15"/>
    <row r="27333" ht="13.5" customHeight="1" x14ac:dyDescent="0.15"/>
    <row r="27335" ht="13.5" customHeight="1" x14ac:dyDescent="0.15"/>
    <row r="27337" ht="13.5" customHeight="1" x14ac:dyDescent="0.15"/>
    <row r="27339" ht="13.5" customHeight="1" x14ac:dyDescent="0.15"/>
    <row r="27341" ht="13.5" customHeight="1" x14ac:dyDescent="0.15"/>
    <row r="27343" ht="13.5" customHeight="1" x14ac:dyDescent="0.15"/>
    <row r="27345" ht="13.5" customHeight="1" x14ac:dyDescent="0.15"/>
    <row r="27347" ht="13.5" customHeight="1" x14ac:dyDescent="0.15"/>
    <row r="27349" ht="13.5" customHeight="1" x14ac:dyDescent="0.15"/>
    <row r="27351" ht="13.5" customHeight="1" x14ac:dyDescent="0.15"/>
    <row r="27353" ht="13.5" customHeight="1" x14ac:dyDescent="0.15"/>
    <row r="27355" ht="13.5" customHeight="1" x14ac:dyDescent="0.15"/>
    <row r="27357" ht="13.5" customHeight="1" x14ac:dyDescent="0.15"/>
    <row r="27359" ht="13.5" customHeight="1" x14ac:dyDescent="0.15"/>
    <row r="27361" ht="13.5" customHeight="1" x14ac:dyDescent="0.15"/>
    <row r="27363" ht="13.5" customHeight="1" x14ac:dyDescent="0.15"/>
    <row r="27365" ht="13.5" customHeight="1" x14ac:dyDescent="0.15"/>
    <row r="27367" ht="13.5" customHeight="1" x14ac:dyDescent="0.15"/>
    <row r="27369" ht="13.5" customHeight="1" x14ac:dyDescent="0.15"/>
    <row r="27371" ht="13.5" customHeight="1" x14ac:dyDescent="0.15"/>
    <row r="27373" ht="13.5" customHeight="1" x14ac:dyDescent="0.15"/>
    <row r="27375" ht="13.5" customHeight="1" x14ac:dyDescent="0.15"/>
    <row r="27377" ht="13.5" customHeight="1" x14ac:dyDescent="0.15"/>
    <row r="27379" ht="13.5" customHeight="1" x14ac:dyDescent="0.15"/>
    <row r="27381" ht="13.5" customHeight="1" x14ac:dyDescent="0.15"/>
    <row r="27383" ht="13.5" customHeight="1" x14ac:dyDescent="0.15"/>
    <row r="27385" ht="13.5" customHeight="1" x14ac:dyDescent="0.15"/>
    <row r="27387" ht="13.5" customHeight="1" x14ac:dyDescent="0.15"/>
    <row r="27389" ht="13.5" customHeight="1" x14ac:dyDescent="0.15"/>
    <row r="27391" ht="13.5" customHeight="1" x14ac:dyDescent="0.15"/>
    <row r="27393" ht="13.5" customHeight="1" x14ac:dyDescent="0.15"/>
    <row r="27395" ht="13.5" customHeight="1" x14ac:dyDescent="0.15"/>
    <row r="27397" ht="13.5" customHeight="1" x14ac:dyDescent="0.15"/>
    <row r="27399" ht="13.5" customHeight="1" x14ac:dyDescent="0.15"/>
    <row r="27401" ht="13.5" customHeight="1" x14ac:dyDescent="0.15"/>
    <row r="27403" ht="13.5" customHeight="1" x14ac:dyDescent="0.15"/>
    <row r="27405" ht="13.5" customHeight="1" x14ac:dyDescent="0.15"/>
    <row r="27407" ht="13.5" customHeight="1" x14ac:dyDescent="0.15"/>
    <row r="27409" ht="13.5" customHeight="1" x14ac:dyDescent="0.15"/>
    <row r="27411" ht="13.5" customHeight="1" x14ac:dyDescent="0.15"/>
    <row r="27413" ht="13.5" customHeight="1" x14ac:dyDescent="0.15"/>
    <row r="27415" ht="13.5" customHeight="1" x14ac:dyDescent="0.15"/>
    <row r="27417" ht="13.5" customHeight="1" x14ac:dyDescent="0.15"/>
    <row r="27419" ht="13.5" customHeight="1" x14ac:dyDescent="0.15"/>
    <row r="27421" ht="13.5" customHeight="1" x14ac:dyDescent="0.15"/>
    <row r="27423" ht="13.5" customHeight="1" x14ac:dyDescent="0.15"/>
    <row r="27425" ht="13.5" customHeight="1" x14ac:dyDescent="0.15"/>
    <row r="27427" ht="13.5" customHeight="1" x14ac:dyDescent="0.15"/>
    <row r="27429" ht="13.5" customHeight="1" x14ac:dyDescent="0.15"/>
    <row r="27431" ht="13.5" customHeight="1" x14ac:dyDescent="0.15"/>
    <row r="27433" ht="13.5" customHeight="1" x14ac:dyDescent="0.15"/>
    <row r="27435" ht="13.5" customHeight="1" x14ac:dyDescent="0.15"/>
    <row r="27437" ht="13.5" customHeight="1" x14ac:dyDescent="0.15"/>
    <row r="27439" ht="13.5" customHeight="1" x14ac:dyDescent="0.15"/>
    <row r="27441" ht="13.5" customHeight="1" x14ac:dyDescent="0.15"/>
    <row r="27443" ht="13.5" customHeight="1" x14ac:dyDescent="0.15"/>
    <row r="27445" ht="13.5" customHeight="1" x14ac:dyDescent="0.15"/>
    <row r="27447" ht="13.5" customHeight="1" x14ac:dyDescent="0.15"/>
    <row r="27449" ht="13.5" customHeight="1" x14ac:dyDescent="0.15"/>
    <row r="27451" ht="13.5" customHeight="1" x14ac:dyDescent="0.15"/>
    <row r="27453" ht="13.5" customHeight="1" x14ac:dyDescent="0.15"/>
    <row r="27455" ht="13.5" customHeight="1" x14ac:dyDescent="0.15"/>
    <row r="27457" ht="13.5" customHeight="1" x14ac:dyDescent="0.15"/>
    <row r="27459" ht="13.5" customHeight="1" x14ac:dyDescent="0.15"/>
    <row r="27461" ht="13.5" customHeight="1" x14ac:dyDescent="0.15"/>
    <row r="27463" ht="13.5" customHeight="1" x14ac:dyDescent="0.15"/>
    <row r="27465" ht="13.5" customHeight="1" x14ac:dyDescent="0.15"/>
    <row r="27467" ht="13.5" customHeight="1" x14ac:dyDescent="0.15"/>
    <row r="27469" ht="13.5" customHeight="1" x14ac:dyDescent="0.15"/>
    <row r="27471" ht="13.5" customHeight="1" x14ac:dyDescent="0.15"/>
    <row r="27473" ht="13.5" customHeight="1" x14ac:dyDescent="0.15"/>
    <row r="27475" ht="13.5" customHeight="1" x14ac:dyDescent="0.15"/>
    <row r="27477" ht="13.5" customHeight="1" x14ac:dyDescent="0.15"/>
    <row r="27479" ht="13.5" customHeight="1" x14ac:dyDescent="0.15"/>
    <row r="27481" ht="13.5" customHeight="1" x14ac:dyDescent="0.15"/>
    <row r="27483" ht="13.5" customHeight="1" x14ac:dyDescent="0.15"/>
    <row r="27485" ht="13.5" customHeight="1" x14ac:dyDescent="0.15"/>
    <row r="27487" ht="13.5" customHeight="1" x14ac:dyDescent="0.15"/>
    <row r="27489" ht="13.5" customHeight="1" x14ac:dyDescent="0.15"/>
    <row r="27491" ht="13.5" customHeight="1" x14ac:dyDescent="0.15"/>
    <row r="27493" ht="13.5" customHeight="1" x14ac:dyDescent="0.15"/>
    <row r="27495" ht="13.5" customHeight="1" x14ac:dyDescent="0.15"/>
    <row r="27497" ht="13.5" customHeight="1" x14ac:dyDescent="0.15"/>
    <row r="27499" ht="13.5" customHeight="1" x14ac:dyDescent="0.15"/>
    <row r="27501" ht="13.5" customHeight="1" x14ac:dyDescent="0.15"/>
    <row r="27503" ht="13.5" customHeight="1" x14ac:dyDescent="0.15"/>
    <row r="27505" ht="13.5" customHeight="1" x14ac:dyDescent="0.15"/>
    <row r="27507" ht="13.5" customHeight="1" x14ac:dyDescent="0.15"/>
    <row r="27509" ht="13.5" customHeight="1" x14ac:dyDescent="0.15"/>
    <row r="27511" ht="13.5" customHeight="1" x14ac:dyDescent="0.15"/>
    <row r="27513" ht="13.5" customHeight="1" x14ac:dyDescent="0.15"/>
    <row r="27515" ht="13.5" customHeight="1" x14ac:dyDescent="0.15"/>
    <row r="27517" ht="13.5" customHeight="1" x14ac:dyDescent="0.15"/>
    <row r="27519" ht="13.5" customHeight="1" x14ac:dyDescent="0.15"/>
    <row r="27521" ht="13.5" customHeight="1" x14ac:dyDescent="0.15"/>
    <row r="27523" ht="13.5" customHeight="1" x14ac:dyDescent="0.15"/>
    <row r="27525" ht="13.5" customHeight="1" x14ac:dyDescent="0.15"/>
    <row r="27527" ht="13.5" customHeight="1" x14ac:dyDescent="0.15"/>
    <row r="27529" ht="13.5" customHeight="1" x14ac:dyDescent="0.15"/>
    <row r="27531" ht="13.5" customHeight="1" x14ac:dyDescent="0.15"/>
    <row r="27533" ht="13.5" customHeight="1" x14ac:dyDescent="0.15"/>
    <row r="27535" ht="13.5" customHeight="1" x14ac:dyDescent="0.15"/>
    <row r="27537" ht="13.5" customHeight="1" x14ac:dyDescent="0.15"/>
    <row r="27539" ht="13.5" customHeight="1" x14ac:dyDescent="0.15"/>
    <row r="27541" ht="13.5" customHeight="1" x14ac:dyDescent="0.15"/>
    <row r="27543" ht="13.5" customHeight="1" x14ac:dyDescent="0.15"/>
    <row r="27545" ht="13.5" customHeight="1" x14ac:dyDescent="0.15"/>
    <row r="27547" ht="13.5" customHeight="1" x14ac:dyDescent="0.15"/>
    <row r="27549" ht="13.5" customHeight="1" x14ac:dyDescent="0.15"/>
    <row r="27551" ht="13.5" customHeight="1" x14ac:dyDescent="0.15"/>
    <row r="27553" ht="13.5" customHeight="1" x14ac:dyDescent="0.15"/>
    <row r="27555" ht="13.5" customHeight="1" x14ac:dyDescent="0.15"/>
    <row r="27557" ht="13.5" customHeight="1" x14ac:dyDescent="0.15"/>
    <row r="27559" ht="13.5" customHeight="1" x14ac:dyDescent="0.15"/>
    <row r="27561" ht="13.5" customHeight="1" x14ac:dyDescent="0.15"/>
    <row r="27563" ht="13.5" customHeight="1" x14ac:dyDescent="0.15"/>
    <row r="27565" ht="13.5" customHeight="1" x14ac:dyDescent="0.15"/>
    <row r="27567" ht="13.5" customHeight="1" x14ac:dyDescent="0.15"/>
    <row r="27569" ht="13.5" customHeight="1" x14ac:dyDescent="0.15"/>
    <row r="27571" ht="13.5" customHeight="1" x14ac:dyDescent="0.15"/>
    <row r="27573" ht="13.5" customHeight="1" x14ac:dyDescent="0.15"/>
    <row r="27575" ht="13.5" customHeight="1" x14ac:dyDescent="0.15"/>
    <row r="27577" ht="13.5" customHeight="1" x14ac:dyDescent="0.15"/>
    <row r="27579" ht="13.5" customHeight="1" x14ac:dyDescent="0.15"/>
    <row r="27581" ht="13.5" customHeight="1" x14ac:dyDescent="0.15"/>
    <row r="27583" ht="13.5" customHeight="1" x14ac:dyDescent="0.15"/>
    <row r="27585" ht="13.5" customHeight="1" x14ac:dyDescent="0.15"/>
    <row r="27587" ht="13.5" customHeight="1" x14ac:dyDescent="0.15"/>
    <row r="27589" ht="13.5" customHeight="1" x14ac:dyDescent="0.15"/>
    <row r="27591" ht="13.5" customHeight="1" x14ac:dyDescent="0.15"/>
    <row r="27593" ht="13.5" customHeight="1" x14ac:dyDescent="0.15"/>
    <row r="27595" ht="13.5" customHeight="1" x14ac:dyDescent="0.15"/>
    <row r="27597" ht="13.5" customHeight="1" x14ac:dyDescent="0.15"/>
    <row r="27599" ht="13.5" customHeight="1" x14ac:dyDescent="0.15"/>
    <row r="27601" ht="13.5" customHeight="1" x14ac:dyDescent="0.15"/>
    <row r="27603" ht="13.5" customHeight="1" x14ac:dyDescent="0.15"/>
    <row r="27605" ht="13.5" customHeight="1" x14ac:dyDescent="0.15"/>
    <row r="27607" ht="13.5" customHeight="1" x14ac:dyDescent="0.15"/>
    <row r="27609" ht="13.5" customHeight="1" x14ac:dyDescent="0.15"/>
    <row r="27611" ht="13.5" customHeight="1" x14ac:dyDescent="0.15"/>
    <row r="27613" ht="13.5" customHeight="1" x14ac:dyDescent="0.15"/>
    <row r="27615" ht="13.5" customHeight="1" x14ac:dyDescent="0.15"/>
    <row r="27617" ht="13.5" customHeight="1" x14ac:dyDescent="0.15"/>
    <row r="27619" ht="13.5" customHeight="1" x14ac:dyDescent="0.15"/>
    <row r="27621" ht="13.5" customHeight="1" x14ac:dyDescent="0.15"/>
    <row r="27623" ht="13.5" customHeight="1" x14ac:dyDescent="0.15"/>
    <row r="27625" ht="13.5" customHeight="1" x14ac:dyDescent="0.15"/>
    <row r="27627" ht="13.5" customHeight="1" x14ac:dyDescent="0.15"/>
    <row r="27629" ht="13.5" customHeight="1" x14ac:dyDescent="0.15"/>
    <row r="27631" ht="13.5" customHeight="1" x14ac:dyDescent="0.15"/>
    <row r="27633" ht="13.5" customHeight="1" x14ac:dyDescent="0.15"/>
    <row r="27635" ht="13.5" customHeight="1" x14ac:dyDescent="0.15"/>
    <row r="27637" ht="13.5" customHeight="1" x14ac:dyDescent="0.15"/>
    <row r="27639" ht="13.5" customHeight="1" x14ac:dyDescent="0.15"/>
    <row r="27641" ht="13.5" customHeight="1" x14ac:dyDescent="0.15"/>
    <row r="27643" ht="13.5" customHeight="1" x14ac:dyDescent="0.15"/>
    <row r="27645" ht="13.5" customHeight="1" x14ac:dyDescent="0.15"/>
    <row r="27647" ht="13.5" customHeight="1" x14ac:dyDescent="0.15"/>
    <row r="27649" ht="13.5" customHeight="1" x14ac:dyDescent="0.15"/>
    <row r="27651" ht="13.5" customHeight="1" x14ac:dyDescent="0.15"/>
    <row r="27653" ht="13.5" customHeight="1" x14ac:dyDescent="0.15"/>
    <row r="27655" ht="13.5" customHeight="1" x14ac:dyDescent="0.15"/>
    <row r="27657" ht="13.5" customHeight="1" x14ac:dyDescent="0.15"/>
    <row r="27659" ht="13.5" customHeight="1" x14ac:dyDescent="0.15"/>
    <row r="27661" ht="13.5" customHeight="1" x14ac:dyDescent="0.15"/>
    <row r="27663" ht="13.5" customHeight="1" x14ac:dyDescent="0.15"/>
    <row r="27665" ht="13.5" customHeight="1" x14ac:dyDescent="0.15"/>
    <row r="27667" ht="13.5" customHeight="1" x14ac:dyDescent="0.15"/>
    <row r="27669" ht="13.5" customHeight="1" x14ac:dyDescent="0.15"/>
    <row r="27671" ht="13.5" customHeight="1" x14ac:dyDescent="0.15"/>
    <row r="27673" ht="13.5" customHeight="1" x14ac:dyDescent="0.15"/>
    <row r="27675" ht="13.5" customHeight="1" x14ac:dyDescent="0.15"/>
    <row r="27677" ht="13.5" customHeight="1" x14ac:dyDescent="0.15"/>
    <row r="27679" ht="13.5" customHeight="1" x14ac:dyDescent="0.15"/>
    <row r="27681" ht="13.5" customHeight="1" x14ac:dyDescent="0.15"/>
    <row r="27683" ht="13.5" customHeight="1" x14ac:dyDescent="0.15"/>
    <row r="27685" ht="13.5" customHeight="1" x14ac:dyDescent="0.15"/>
    <row r="27687" ht="13.5" customHeight="1" x14ac:dyDescent="0.15"/>
    <row r="27689" ht="13.5" customHeight="1" x14ac:dyDescent="0.15"/>
    <row r="27691" ht="13.5" customHeight="1" x14ac:dyDescent="0.15"/>
    <row r="27693" ht="13.5" customHeight="1" x14ac:dyDescent="0.15"/>
    <row r="27695" ht="13.5" customHeight="1" x14ac:dyDescent="0.15"/>
    <row r="27697" ht="13.5" customHeight="1" x14ac:dyDescent="0.15"/>
    <row r="27699" ht="13.5" customHeight="1" x14ac:dyDescent="0.15"/>
    <row r="27701" ht="13.5" customHeight="1" x14ac:dyDescent="0.15"/>
    <row r="27703" ht="13.5" customHeight="1" x14ac:dyDescent="0.15"/>
    <row r="27705" ht="13.5" customHeight="1" x14ac:dyDescent="0.15"/>
    <row r="27707" ht="13.5" customHeight="1" x14ac:dyDescent="0.15"/>
    <row r="27709" ht="13.5" customHeight="1" x14ac:dyDescent="0.15"/>
    <row r="27711" ht="13.5" customHeight="1" x14ac:dyDescent="0.15"/>
    <row r="27713" ht="13.5" customHeight="1" x14ac:dyDescent="0.15"/>
    <row r="27715" ht="13.5" customHeight="1" x14ac:dyDescent="0.15"/>
    <row r="27717" ht="13.5" customHeight="1" x14ac:dyDescent="0.15"/>
    <row r="27719" ht="13.5" customHeight="1" x14ac:dyDescent="0.15"/>
    <row r="27721" ht="13.5" customHeight="1" x14ac:dyDescent="0.15"/>
    <row r="27723" ht="13.5" customHeight="1" x14ac:dyDescent="0.15"/>
    <row r="27725" ht="13.5" customHeight="1" x14ac:dyDescent="0.15"/>
    <row r="27727" ht="13.5" customHeight="1" x14ac:dyDescent="0.15"/>
    <row r="27729" ht="13.5" customHeight="1" x14ac:dyDescent="0.15"/>
    <row r="27731" ht="13.5" customHeight="1" x14ac:dyDescent="0.15"/>
    <row r="27733" ht="13.5" customHeight="1" x14ac:dyDescent="0.15"/>
    <row r="27735" ht="13.5" customHeight="1" x14ac:dyDescent="0.15"/>
    <row r="27737" ht="13.5" customHeight="1" x14ac:dyDescent="0.15"/>
    <row r="27739" ht="13.5" customHeight="1" x14ac:dyDescent="0.15"/>
    <row r="27741" ht="13.5" customHeight="1" x14ac:dyDescent="0.15"/>
    <row r="27743" ht="13.5" customHeight="1" x14ac:dyDescent="0.15"/>
    <row r="27745" ht="13.5" customHeight="1" x14ac:dyDescent="0.15"/>
    <row r="27747" ht="13.5" customHeight="1" x14ac:dyDescent="0.15"/>
    <row r="27749" ht="13.5" customHeight="1" x14ac:dyDescent="0.15"/>
    <row r="27751" ht="13.5" customHeight="1" x14ac:dyDescent="0.15"/>
    <row r="27753" ht="13.5" customHeight="1" x14ac:dyDescent="0.15"/>
    <row r="27755" ht="13.5" customHeight="1" x14ac:dyDescent="0.15"/>
    <row r="27757" ht="13.5" customHeight="1" x14ac:dyDescent="0.15"/>
    <row r="27759" ht="13.5" customHeight="1" x14ac:dyDescent="0.15"/>
    <row r="27761" ht="13.5" customHeight="1" x14ac:dyDescent="0.15"/>
    <row r="27763" ht="13.5" customHeight="1" x14ac:dyDescent="0.15"/>
    <row r="27765" ht="13.5" customHeight="1" x14ac:dyDescent="0.15"/>
    <row r="27767" ht="13.5" customHeight="1" x14ac:dyDescent="0.15"/>
    <row r="27769" ht="13.5" customHeight="1" x14ac:dyDescent="0.15"/>
    <row r="27771" ht="13.5" customHeight="1" x14ac:dyDescent="0.15"/>
    <row r="27773" ht="13.5" customHeight="1" x14ac:dyDescent="0.15"/>
    <row r="27775" ht="13.5" customHeight="1" x14ac:dyDescent="0.15"/>
    <row r="27777" ht="13.5" customHeight="1" x14ac:dyDescent="0.15"/>
    <row r="27779" ht="13.5" customHeight="1" x14ac:dyDescent="0.15"/>
    <row r="27781" ht="13.5" customHeight="1" x14ac:dyDescent="0.15"/>
    <row r="27783" ht="13.5" customHeight="1" x14ac:dyDescent="0.15"/>
    <row r="27785" ht="13.5" customHeight="1" x14ac:dyDescent="0.15"/>
    <row r="27787" ht="13.5" customHeight="1" x14ac:dyDescent="0.15"/>
    <row r="27789" ht="13.5" customHeight="1" x14ac:dyDescent="0.15"/>
    <row r="27791" ht="13.5" customHeight="1" x14ac:dyDescent="0.15"/>
    <row r="27793" ht="13.5" customHeight="1" x14ac:dyDescent="0.15"/>
    <row r="27795" ht="13.5" customHeight="1" x14ac:dyDescent="0.15"/>
    <row r="27797" ht="13.5" customHeight="1" x14ac:dyDescent="0.15"/>
    <row r="27799" ht="13.5" customHeight="1" x14ac:dyDescent="0.15"/>
    <row r="27801" ht="13.5" customHeight="1" x14ac:dyDescent="0.15"/>
    <row r="27803" ht="13.5" customHeight="1" x14ac:dyDescent="0.15"/>
    <row r="27805" ht="13.5" customHeight="1" x14ac:dyDescent="0.15"/>
    <row r="27807" ht="13.5" customHeight="1" x14ac:dyDescent="0.15"/>
    <row r="27809" ht="13.5" customHeight="1" x14ac:dyDescent="0.15"/>
    <row r="27811" ht="13.5" customHeight="1" x14ac:dyDescent="0.15"/>
    <row r="27813" ht="13.5" customHeight="1" x14ac:dyDescent="0.15"/>
    <row r="27815" ht="13.5" customHeight="1" x14ac:dyDescent="0.15"/>
    <row r="27817" ht="13.5" customHeight="1" x14ac:dyDescent="0.15"/>
    <row r="27819" ht="13.5" customHeight="1" x14ac:dyDescent="0.15"/>
    <row r="27821" ht="13.5" customHeight="1" x14ac:dyDescent="0.15"/>
    <row r="27823" ht="13.5" customHeight="1" x14ac:dyDescent="0.15"/>
    <row r="27825" ht="13.5" customHeight="1" x14ac:dyDescent="0.15"/>
    <row r="27827" ht="13.5" customHeight="1" x14ac:dyDescent="0.15"/>
    <row r="27829" ht="13.5" customHeight="1" x14ac:dyDescent="0.15"/>
    <row r="27831" ht="13.5" customHeight="1" x14ac:dyDescent="0.15"/>
    <row r="27833" ht="13.5" customHeight="1" x14ac:dyDescent="0.15"/>
    <row r="27835" ht="13.5" customHeight="1" x14ac:dyDescent="0.15"/>
    <row r="27837" ht="13.5" customHeight="1" x14ac:dyDescent="0.15"/>
    <row r="27839" ht="13.5" customHeight="1" x14ac:dyDescent="0.15"/>
    <row r="27841" ht="13.5" customHeight="1" x14ac:dyDescent="0.15"/>
    <row r="27843" ht="13.5" customHeight="1" x14ac:dyDescent="0.15"/>
    <row r="27845" ht="13.5" customHeight="1" x14ac:dyDescent="0.15"/>
    <row r="27847" ht="13.5" customHeight="1" x14ac:dyDescent="0.15"/>
    <row r="27849" ht="13.5" customHeight="1" x14ac:dyDescent="0.15"/>
    <row r="27851" ht="13.5" customHeight="1" x14ac:dyDescent="0.15"/>
    <row r="27853" ht="13.5" customHeight="1" x14ac:dyDescent="0.15"/>
    <row r="27855" ht="13.5" customHeight="1" x14ac:dyDescent="0.15"/>
    <row r="27857" ht="13.5" customHeight="1" x14ac:dyDescent="0.15"/>
    <row r="27859" ht="13.5" customHeight="1" x14ac:dyDescent="0.15"/>
    <row r="27861" ht="13.5" customHeight="1" x14ac:dyDescent="0.15"/>
    <row r="27863" ht="13.5" customHeight="1" x14ac:dyDescent="0.15"/>
    <row r="27865" ht="13.5" customHeight="1" x14ac:dyDescent="0.15"/>
    <row r="27867" ht="13.5" customHeight="1" x14ac:dyDescent="0.15"/>
    <row r="27869" ht="13.5" customHeight="1" x14ac:dyDescent="0.15"/>
    <row r="27871" ht="13.5" customHeight="1" x14ac:dyDescent="0.15"/>
    <row r="27873" ht="13.5" customHeight="1" x14ac:dyDescent="0.15"/>
    <row r="27875" ht="13.5" customHeight="1" x14ac:dyDescent="0.15"/>
    <row r="27877" ht="13.5" customHeight="1" x14ac:dyDescent="0.15"/>
    <row r="27879" ht="13.5" customHeight="1" x14ac:dyDescent="0.15"/>
    <row r="27881" ht="13.5" customHeight="1" x14ac:dyDescent="0.15"/>
    <row r="27883" ht="13.5" customHeight="1" x14ac:dyDescent="0.15"/>
    <row r="27885" ht="13.5" customHeight="1" x14ac:dyDescent="0.15"/>
    <row r="27887" ht="13.5" customHeight="1" x14ac:dyDescent="0.15"/>
    <row r="27889" ht="13.5" customHeight="1" x14ac:dyDescent="0.15"/>
    <row r="27891" ht="13.5" customHeight="1" x14ac:dyDescent="0.15"/>
    <row r="27893" ht="13.5" customHeight="1" x14ac:dyDescent="0.15"/>
    <row r="27895" ht="13.5" customHeight="1" x14ac:dyDescent="0.15"/>
    <row r="27897" ht="13.5" customHeight="1" x14ac:dyDescent="0.15"/>
    <row r="27899" ht="13.5" customHeight="1" x14ac:dyDescent="0.15"/>
    <row r="27901" ht="13.5" customHeight="1" x14ac:dyDescent="0.15"/>
    <row r="27903" ht="13.5" customHeight="1" x14ac:dyDescent="0.15"/>
    <row r="27905" ht="13.5" customHeight="1" x14ac:dyDescent="0.15"/>
    <row r="27907" ht="13.5" customHeight="1" x14ac:dyDescent="0.15"/>
    <row r="27909" ht="13.5" customHeight="1" x14ac:dyDescent="0.15"/>
    <row r="27911" ht="13.5" customHeight="1" x14ac:dyDescent="0.15"/>
    <row r="27913" ht="13.5" customHeight="1" x14ac:dyDescent="0.15"/>
    <row r="27915" ht="13.5" customHeight="1" x14ac:dyDescent="0.15"/>
    <row r="27917" ht="13.5" customHeight="1" x14ac:dyDescent="0.15"/>
    <row r="27919" ht="13.5" customHeight="1" x14ac:dyDescent="0.15"/>
    <row r="27921" ht="13.5" customHeight="1" x14ac:dyDescent="0.15"/>
    <row r="27923" ht="13.5" customHeight="1" x14ac:dyDescent="0.15"/>
    <row r="27925" ht="13.5" customHeight="1" x14ac:dyDescent="0.15"/>
    <row r="27927" ht="13.5" customHeight="1" x14ac:dyDescent="0.15"/>
    <row r="27929" ht="13.5" customHeight="1" x14ac:dyDescent="0.15"/>
    <row r="27931" ht="13.5" customHeight="1" x14ac:dyDescent="0.15"/>
    <row r="27933" ht="13.5" customHeight="1" x14ac:dyDescent="0.15"/>
    <row r="27935" ht="13.5" customHeight="1" x14ac:dyDescent="0.15"/>
    <row r="27937" ht="13.5" customHeight="1" x14ac:dyDescent="0.15"/>
    <row r="27939" ht="13.5" customHeight="1" x14ac:dyDescent="0.15"/>
    <row r="27941" ht="13.5" customHeight="1" x14ac:dyDescent="0.15"/>
    <row r="27943" ht="13.5" customHeight="1" x14ac:dyDescent="0.15"/>
    <row r="27945" ht="13.5" customHeight="1" x14ac:dyDescent="0.15"/>
    <row r="27947" ht="13.5" customHeight="1" x14ac:dyDescent="0.15"/>
    <row r="27949" ht="13.5" customHeight="1" x14ac:dyDescent="0.15"/>
    <row r="27951" ht="13.5" customHeight="1" x14ac:dyDescent="0.15"/>
    <row r="27953" ht="13.5" customHeight="1" x14ac:dyDescent="0.15"/>
    <row r="27955" ht="13.5" customHeight="1" x14ac:dyDescent="0.15"/>
    <row r="27957" ht="13.5" customHeight="1" x14ac:dyDescent="0.15"/>
    <row r="27959" ht="13.5" customHeight="1" x14ac:dyDescent="0.15"/>
    <row r="27961" ht="13.5" customHeight="1" x14ac:dyDescent="0.15"/>
    <row r="27963" ht="13.5" customHeight="1" x14ac:dyDescent="0.15"/>
    <row r="27965" ht="13.5" customHeight="1" x14ac:dyDescent="0.15"/>
    <row r="27967" ht="13.5" customHeight="1" x14ac:dyDescent="0.15"/>
    <row r="27969" ht="13.5" customHeight="1" x14ac:dyDescent="0.15"/>
    <row r="27971" ht="13.5" customHeight="1" x14ac:dyDescent="0.15"/>
    <row r="27973" ht="13.5" customHeight="1" x14ac:dyDescent="0.15"/>
    <row r="27975" ht="13.5" customHeight="1" x14ac:dyDescent="0.15"/>
    <row r="27977" ht="13.5" customHeight="1" x14ac:dyDescent="0.15"/>
    <row r="27979" ht="13.5" customHeight="1" x14ac:dyDescent="0.15"/>
    <row r="27981" ht="13.5" customHeight="1" x14ac:dyDescent="0.15"/>
    <row r="27983" ht="13.5" customHeight="1" x14ac:dyDescent="0.15"/>
    <row r="27985" ht="13.5" customHeight="1" x14ac:dyDescent="0.15"/>
    <row r="27987" ht="13.5" customHeight="1" x14ac:dyDescent="0.15"/>
    <row r="27989" ht="13.5" customHeight="1" x14ac:dyDescent="0.15"/>
    <row r="27991" ht="13.5" customHeight="1" x14ac:dyDescent="0.15"/>
    <row r="27993" ht="13.5" customHeight="1" x14ac:dyDescent="0.15"/>
    <row r="27995" ht="13.5" customHeight="1" x14ac:dyDescent="0.15"/>
    <row r="27997" ht="13.5" customHeight="1" x14ac:dyDescent="0.15"/>
    <row r="27999" ht="13.5" customHeight="1" x14ac:dyDescent="0.15"/>
    <row r="28001" ht="13.5" customHeight="1" x14ac:dyDescent="0.15"/>
    <row r="28003" ht="13.5" customHeight="1" x14ac:dyDescent="0.15"/>
    <row r="28005" ht="13.5" customHeight="1" x14ac:dyDescent="0.15"/>
    <row r="28007" ht="13.5" customHeight="1" x14ac:dyDescent="0.15"/>
    <row r="28009" ht="13.5" customHeight="1" x14ac:dyDescent="0.15"/>
    <row r="28011" ht="13.5" customHeight="1" x14ac:dyDescent="0.15"/>
    <row r="28013" ht="13.5" customHeight="1" x14ac:dyDescent="0.15"/>
    <row r="28015" ht="13.5" customHeight="1" x14ac:dyDescent="0.15"/>
    <row r="28017" ht="13.5" customHeight="1" x14ac:dyDescent="0.15"/>
    <row r="28019" ht="13.5" customHeight="1" x14ac:dyDescent="0.15"/>
    <row r="28021" ht="13.5" customHeight="1" x14ac:dyDescent="0.15"/>
    <row r="28023" ht="13.5" customHeight="1" x14ac:dyDescent="0.15"/>
    <row r="28025" ht="13.5" customHeight="1" x14ac:dyDescent="0.15"/>
    <row r="28027" ht="13.5" customHeight="1" x14ac:dyDescent="0.15"/>
    <row r="28029" ht="13.5" customHeight="1" x14ac:dyDescent="0.15"/>
    <row r="28031" ht="13.5" customHeight="1" x14ac:dyDescent="0.15"/>
    <row r="28033" ht="13.5" customHeight="1" x14ac:dyDescent="0.15"/>
    <row r="28035" ht="13.5" customHeight="1" x14ac:dyDescent="0.15"/>
    <row r="28037" ht="13.5" customHeight="1" x14ac:dyDescent="0.15"/>
    <row r="28039" ht="13.5" customHeight="1" x14ac:dyDescent="0.15"/>
    <row r="28041" ht="13.5" customHeight="1" x14ac:dyDescent="0.15"/>
    <row r="28043" ht="13.5" customHeight="1" x14ac:dyDescent="0.15"/>
    <row r="28045" ht="13.5" customHeight="1" x14ac:dyDescent="0.15"/>
    <row r="28047" ht="13.5" customHeight="1" x14ac:dyDescent="0.15"/>
    <row r="28049" ht="13.5" customHeight="1" x14ac:dyDescent="0.15"/>
    <row r="28051" ht="13.5" customHeight="1" x14ac:dyDescent="0.15"/>
    <row r="28053" ht="13.5" customHeight="1" x14ac:dyDescent="0.15"/>
    <row r="28055" ht="13.5" customHeight="1" x14ac:dyDescent="0.15"/>
    <row r="28057" ht="13.5" customHeight="1" x14ac:dyDescent="0.15"/>
    <row r="28059" ht="13.5" customHeight="1" x14ac:dyDescent="0.15"/>
    <row r="28061" ht="13.5" customHeight="1" x14ac:dyDescent="0.15"/>
    <row r="28063" ht="13.5" customHeight="1" x14ac:dyDescent="0.15"/>
    <row r="28065" ht="13.5" customHeight="1" x14ac:dyDescent="0.15"/>
    <row r="28067" ht="13.5" customHeight="1" x14ac:dyDescent="0.15"/>
    <row r="28069" ht="13.5" customHeight="1" x14ac:dyDescent="0.15"/>
    <row r="28071" ht="13.5" customHeight="1" x14ac:dyDescent="0.15"/>
    <row r="28073" ht="13.5" customHeight="1" x14ac:dyDescent="0.15"/>
    <row r="28075" ht="13.5" customHeight="1" x14ac:dyDescent="0.15"/>
    <row r="28077" ht="13.5" customHeight="1" x14ac:dyDescent="0.15"/>
    <row r="28079" ht="13.5" customHeight="1" x14ac:dyDescent="0.15"/>
    <row r="28081" ht="13.5" customHeight="1" x14ac:dyDescent="0.15"/>
    <row r="28083" ht="13.5" customHeight="1" x14ac:dyDescent="0.15"/>
    <row r="28085" ht="13.5" customHeight="1" x14ac:dyDescent="0.15"/>
    <row r="28087" ht="13.5" customHeight="1" x14ac:dyDescent="0.15"/>
    <row r="28089" ht="13.5" customHeight="1" x14ac:dyDescent="0.15"/>
    <row r="28091" ht="13.5" customHeight="1" x14ac:dyDescent="0.15"/>
    <row r="28093" ht="13.5" customHeight="1" x14ac:dyDescent="0.15"/>
    <row r="28095" ht="13.5" customHeight="1" x14ac:dyDescent="0.15"/>
    <row r="28097" ht="13.5" customHeight="1" x14ac:dyDescent="0.15"/>
    <row r="28099" ht="13.5" customHeight="1" x14ac:dyDescent="0.15"/>
    <row r="28101" ht="13.5" customHeight="1" x14ac:dyDescent="0.15"/>
    <row r="28103" ht="13.5" customHeight="1" x14ac:dyDescent="0.15"/>
    <row r="28105" ht="13.5" customHeight="1" x14ac:dyDescent="0.15"/>
    <row r="28107" ht="13.5" customHeight="1" x14ac:dyDescent="0.15"/>
    <row r="28109" ht="13.5" customHeight="1" x14ac:dyDescent="0.15"/>
    <row r="28111" ht="13.5" customHeight="1" x14ac:dyDescent="0.15"/>
    <row r="28113" ht="13.5" customHeight="1" x14ac:dyDescent="0.15"/>
    <row r="28115" ht="13.5" customHeight="1" x14ac:dyDescent="0.15"/>
    <row r="28117" ht="13.5" customHeight="1" x14ac:dyDescent="0.15"/>
    <row r="28119" ht="13.5" customHeight="1" x14ac:dyDescent="0.15"/>
    <row r="28121" ht="13.5" customHeight="1" x14ac:dyDescent="0.15"/>
    <row r="28123" ht="13.5" customHeight="1" x14ac:dyDescent="0.15"/>
    <row r="28125" ht="13.5" customHeight="1" x14ac:dyDescent="0.15"/>
    <row r="28127" ht="13.5" customHeight="1" x14ac:dyDescent="0.15"/>
    <row r="28129" ht="13.5" customHeight="1" x14ac:dyDescent="0.15"/>
    <row r="28131" ht="13.5" customHeight="1" x14ac:dyDescent="0.15"/>
    <row r="28133" ht="13.5" customHeight="1" x14ac:dyDescent="0.15"/>
    <row r="28135" ht="13.5" customHeight="1" x14ac:dyDescent="0.15"/>
    <row r="28137" ht="13.5" customHeight="1" x14ac:dyDescent="0.15"/>
    <row r="28139" ht="13.5" customHeight="1" x14ac:dyDescent="0.15"/>
    <row r="28141" ht="13.5" customHeight="1" x14ac:dyDescent="0.15"/>
    <row r="28143" ht="13.5" customHeight="1" x14ac:dyDescent="0.15"/>
    <row r="28145" ht="13.5" customHeight="1" x14ac:dyDescent="0.15"/>
    <row r="28147" ht="13.5" customHeight="1" x14ac:dyDescent="0.15"/>
    <row r="28149" ht="13.5" customHeight="1" x14ac:dyDescent="0.15"/>
    <row r="28151" ht="13.5" customHeight="1" x14ac:dyDescent="0.15"/>
    <row r="28153" ht="13.5" customHeight="1" x14ac:dyDescent="0.15"/>
    <row r="28155" ht="13.5" customHeight="1" x14ac:dyDescent="0.15"/>
    <row r="28157" ht="13.5" customHeight="1" x14ac:dyDescent="0.15"/>
    <row r="28159" ht="13.5" customHeight="1" x14ac:dyDescent="0.15"/>
    <row r="28161" ht="13.5" customHeight="1" x14ac:dyDescent="0.15"/>
    <row r="28163" ht="13.5" customHeight="1" x14ac:dyDescent="0.15"/>
    <row r="28165" ht="13.5" customHeight="1" x14ac:dyDescent="0.15"/>
    <row r="28167" ht="13.5" customHeight="1" x14ac:dyDescent="0.15"/>
    <row r="28169" ht="13.5" customHeight="1" x14ac:dyDescent="0.15"/>
    <row r="28171" ht="13.5" customHeight="1" x14ac:dyDescent="0.15"/>
    <row r="28173" ht="13.5" customHeight="1" x14ac:dyDescent="0.15"/>
    <row r="28175" ht="13.5" customHeight="1" x14ac:dyDescent="0.15"/>
    <row r="28177" ht="13.5" customHeight="1" x14ac:dyDescent="0.15"/>
    <row r="28179" ht="13.5" customHeight="1" x14ac:dyDescent="0.15"/>
    <row r="28181" ht="13.5" customHeight="1" x14ac:dyDescent="0.15"/>
    <row r="28183" ht="13.5" customHeight="1" x14ac:dyDescent="0.15"/>
    <row r="28185" ht="13.5" customHeight="1" x14ac:dyDescent="0.15"/>
    <row r="28187" ht="13.5" customHeight="1" x14ac:dyDescent="0.15"/>
    <row r="28189" ht="13.5" customHeight="1" x14ac:dyDescent="0.15"/>
    <row r="28191" ht="13.5" customHeight="1" x14ac:dyDescent="0.15"/>
    <row r="28193" ht="13.5" customHeight="1" x14ac:dyDescent="0.15"/>
    <row r="28195" ht="13.5" customHeight="1" x14ac:dyDescent="0.15"/>
    <row r="28197" ht="13.5" customHeight="1" x14ac:dyDescent="0.15"/>
    <row r="28199" ht="13.5" customHeight="1" x14ac:dyDescent="0.15"/>
    <row r="28201" ht="13.5" customHeight="1" x14ac:dyDescent="0.15"/>
    <row r="28203" ht="13.5" customHeight="1" x14ac:dyDescent="0.15"/>
    <row r="28205" ht="13.5" customHeight="1" x14ac:dyDescent="0.15"/>
    <row r="28207" ht="13.5" customHeight="1" x14ac:dyDescent="0.15"/>
    <row r="28209" ht="13.5" customHeight="1" x14ac:dyDescent="0.15"/>
    <row r="28211" ht="13.5" customHeight="1" x14ac:dyDescent="0.15"/>
    <row r="28213" ht="13.5" customHeight="1" x14ac:dyDescent="0.15"/>
    <row r="28215" ht="13.5" customHeight="1" x14ac:dyDescent="0.15"/>
    <row r="28217" ht="13.5" customHeight="1" x14ac:dyDescent="0.15"/>
    <row r="28219" ht="13.5" customHeight="1" x14ac:dyDescent="0.15"/>
    <row r="28221" ht="13.5" customHeight="1" x14ac:dyDescent="0.15"/>
    <row r="28223" ht="13.5" customHeight="1" x14ac:dyDescent="0.15"/>
    <row r="28225" ht="13.5" customHeight="1" x14ac:dyDescent="0.15"/>
    <row r="28227" ht="13.5" customHeight="1" x14ac:dyDescent="0.15"/>
    <row r="28229" ht="13.5" customHeight="1" x14ac:dyDescent="0.15"/>
    <row r="28231" ht="13.5" customHeight="1" x14ac:dyDescent="0.15"/>
    <row r="28233" ht="13.5" customHeight="1" x14ac:dyDescent="0.15"/>
    <row r="28235" ht="13.5" customHeight="1" x14ac:dyDescent="0.15"/>
    <row r="28237" ht="13.5" customHeight="1" x14ac:dyDescent="0.15"/>
    <row r="28239" ht="13.5" customHeight="1" x14ac:dyDescent="0.15"/>
    <row r="28241" ht="13.5" customHeight="1" x14ac:dyDescent="0.15"/>
    <row r="28243" ht="13.5" customHeight="1" x14ac:dyDescent="0.15"/>
    <row r="28245" ht="13.5" customHeight="1" x14ac:dyDescent="0.15"/>
    <row r="28247" ht="13.5" customHeight="1" x14ac:dyDescent="0.15"/>
    <row r="28249" ht="13.5" customHeight="1" x14ac:dyDescent="0.15"/>
    <row r="28251" ht="13.5" customHeight="1" x14ac:dyDescent="0.15"/>
    <row r="28253" ht="13.5" customHeight="1" x14ac:dyDescent="0.15"/>
    <row r="28255" ht="13.5" customHeight="1" x14ac:dyDescent="0.15"/>
    <row r="28257" ht="13.5" customHeight="1" x14ac:dyDescent="0.15"/>
    <row r="28259" ht="13.5" customHeight="1" x14ac:dyDescent="0.15"/>
    <row r="28261" ht="13.5" customHeight="1" x14ac:dyDescent="0.15"/>
    <row r="28263" ht="13.5" customHeight="1" x14ac:dyDescent="0.15"/>
    <row r="28265" ht="13.5" customHeight="1" x14ac:dyDescent="0.15"/>
    <row r="28267" ht="13.5" customHeight="1" x14ac:dyDescent="0.15"/>
    <row r="28269" ht="13.5" customHeight="1" x14ac:dyDescent="0.15"/>
    <row r="28271" ht="13.5" customHeight="1" x14ac:dyDescent="0.15"/>
    <row r="28273" ht="13.5" customHeight="1" x14ac:dyDescent="0.15"/>
    <row r="28275" ht="13.5" customHeight="1" x14ac:dyDescent="0.15"/>
    <row r="28277" ht="13.5" customHeight="1" x14ac:dyDescent="0.15"/>
    <row r="28279" ht="13.5" customHeight="1" x14ac:dyDescent="0.15"/>
    <row r="28281" ht="13.5" customHeight="1" x14ac:dyDescent="0.15"/>
    <row r="28283" ht="13.5" customHeight="1" x14ac:dyDescent="0.15"/>
    <row r="28285" ht="13.5" customHeight="1" x14ac:dyDescent="0.15"/>
    <row r="28287" ht="13.5" customHeight="1" x14ac:dyDescent="0.15"/>
    <row r="28289" ht="13.5" customHeight="1" x14ac:dyDescent="0.15"/>
    <row r="28291" ht="13.5" customHeight="1" x14ac:dyDescent="0.15"/>
    <row r="28293" ht="13.5" customHeight="1" x14ac:dyDescent="0.15"/>
    <row r="28295" ht="13.5" customHeight="1" x14ac:dyDescent="0.15"/>
    <row r="28297" ht="13.5" customHeight="1" x14ac:dyDescent="0.15"/>
    <row r="28299" ht="13.5" customHeight="1" x14ac:dyDescent="0.15"/>
    <row r="28301" ht="13.5" customHeight="1" x14ac:dyDescent="0.15"/>
    <row r="28303" ht="13.5" customHeight="1" x14ac:dyDescent="0.15"/>
    <row r="28305" ht="13.5" customHeight="1" x14ac:dyDescent="0.15"/>
    <row r="28307" ht="13.5" customHeight="1" x14ac:dyDescent="0.15"/>
    <row r="28309" ht="13.5" customHeight="1" x14ac:dyDescent="0.15"/>
    <row r="28311" ht="13.5" customHeight="1" x14ac:dyDescent="0.15"/>
    <row r="28313" ht="13.5" customHeight="1" x14ac:dyDescent="0.15"/>
    <row r="28315" ht="13.5" customHeight="1" x14ac:dyDescent="0.15"/>
    <row r="28317" ht="13.5" customHeight="1" x14ac:dyDescent="0.15"/>
    <row r="28319" ht="13.5" customHeight="1" x14ac:dyDescent="0.15"/>
    <row r="28321" ht="13.5" customHeight="1" x14ac:dyDescent="0.15"/>
    <row r="28323" ht="13.5" customHeight="1" x14ac:dyDescent="0.15"/>
    <row r="28325" ht="13.5" customHeight="1" x14ac:dyDescent="0.15"/>
    <row r="28327" ht="13.5" customHeight="1" x14ac:dyDescent="0.15"/>
    <row r="28329" ht="13.5" customHeight="1" x14ac:dyDescent="0.15"/>
    <row r="28331" ht="13.5" customHeight="1" x14ac:dyDescent="0.15"/>
    <row r="28333" ht="13.5" customHeight="1" x14ac:dyDescent="0.15"/>
    <row r="28335" ht="13.5" customHeight="1" x14ac:dyDescent="0.15"/>
    <row r="28337" ht="13.5" customHeight="1" x14ac:dyDescent="0.15"/>
    <row r="28339" ht="13.5" customHeight="1" x14ac:dyDescent="0.15"/>
    <row r="28341" ht="13.5" customHeight="1" x14ac:dyDescent="0.15"/>
    <row r="28343" ht="13.5" customHeight="1" x14ac:dyDescent="0.15"/>
    <row r="28345" ht="13.5" customHeight="1" x14ac:dyDescent="0.15"/>
    <row r="28347" ht="13.5" customHeight="1" x14ac:dyDescent="0.15"/>
    <row r="28349" ht="13.5" customHeight="1" x14ac:dyDescent="0.15"/>
    <row r="28351" ht="13.5" customHeight="1" x14ac:dyDescent="0.15"/>
    <row r="28353" ht="13.5" customHeight="1" x14ac:dyDescent="0.15"/>
    <row r="28355" ht="13.5" customHeight="1" x14ac:dyDescent="0.15"/>
    <row r="28357" ht="13.5" customHeight="1" x14ac:dyDescent="0.15"/>
    <row r="28359" ht="13.5" customHeight="1" x14ac:dyDescent="0.15"/>
    <row r="28361" ht="13.5" customHeight="1" x14ac:dyDescent="0.15"/>
    <row r="28363" ht="13.5" customHeight="1" x14ac:dyDescent="0.15"/>
    <row r="28365" ht="13.5" customHeight="1" x14ac:dyDescent="0.15"/>
    <row r="28367" ht="13.5" customHeight="1" x14ac:dyDescent="0.15"/>
    <row r="28369" ht="13.5" customHeight="1" x14ac:dyDescent="0.15"/>
    <row r="28371" ht="13.5" customHeight="1" x14ac:dyDescent="0.15"/>
    <row r="28373" ht="13.5" customHeight="1" x14ac:dyDescent="0.15"/>
    <row r="28375" ht="13.5" customHeight="1" x14ac:dyDescent="0.15"/>
    <row r="28377" ht="13.5" customHeight="1" x14ac:dyDescent="0.15"/>
    <row r="28379" ht="13.5" customHeight="1" x14ac:dyDescent="0.15"/>
    <row r="28381" ht="13.5" customHeight="1" x14ac:dyDescent="0.15"/>
    <row r="28383" ht="13.5" customHeight="1" x14ac:dyDescent="0.15"/>
    <row r="28385" ht="13.5" customHeight="1" x14ac:dyDescent="0.15"/>
    <row r="28387" ht="13.5" customHeight="1" x14ac:dyDescent="0.15"/>
    <row r="28389" ht="13.5" customHeight="1" x14ac:dyDescent="0.15"/>
    <row r="28391" ht="13.5" customHeight="1" x14ac:dyDescent="0.15"/>
    <row r="28393" ht="13.5" customHeight="1" x14ac:dyDescent="0.15"/>
    <row r="28395" ht="13.5" customHeight="1" x14ac:dyDescent="0.15"/>
    <row r="28397" ht="13.5" customHeight="1" x14ac:dyDescent="0.15"/>
    <row r="28399" ht="13.5" customHeight="1" x14ac:dyDescent="0.15"/>
    <row r="28401" ht="13.5" customHeight="1" x14ac:dyDescent="0.15"/>
    <row r="28403" ht="13.5" customHeight="1" x14ac:dyDescent="0.15"/>
    <row r="28405" ht="13.5" customHeight="1" x14ac:dyDescent="0.15"/>
    <row r="28407" ht="13.5" customHeight="1" x14ac:dyDescent="0.15"/>
    <row r="28409" ht="13.5" customHeight="1" x14ac:dyDescent="0.15"/>
    <row r="28411" ht="13.5" customHeight="1" x14ac:dyDescent="0.15"/>
    <row r="28413" ht="13.5" customHeight="1" x14ac:dyDescent="0.15"/>
    <row r="28415" ht="13.5" customHeight="1" x14ac:dyDescent="0.15"/>
    <row r="28417" ht="13.5" customHeight="1" x14ac:dyDescent="0.15"/>
    <row r="28419" ht="13.5" customHeight="1" x14ac:dyDescent="0.15"/>
    <row r="28421" ht="13.5" customHeight="1" x14ac:dyDescent="0.15"/>
    <row r="28423" ht="13.5" customHeight="1" x14ac:dyDescent="0.15"/>
    <row r="28425" ht="13.5" customHeight="1" x14ac:dyDescent="0.15"/>
    <row r="28427" ht="13.5" customHeight="1" x14ac:dyDescent="0.15"/>
    <row r="28429" ht="13.5" customHeight="1" x14ac:dyDescent="0.15"/>
    <row r="28431" ht="13.5" customHeight="1" x14ac:dyDescent="0.15"/>
    <row r="28433" ht="13.5" customHeight="1" x14ac:dyDescent="0.15"/>
    <row r="28435" ht="13.5" customHeight="1" x14ac:dyDescent="0.15"/>
    <row r="28437" ht="13.5" customHeight="1" x14ac:dyDescent="0.15"/>
    <row r="28439" ht="13.5" customHeight="1" x14ac:dyDescent="0.15"/>
    <row r="28441" ht="13.5" customHeight="1" x14ac:dyDescent="0.15"/>
    <row r="28443" ht="13.5" customHeight="1" x14ac:dyDescent="0.15"/>
    <row r="28445" ht="13.5" customHeight="1" x14ac:dyDescent="0.15"/>
    <row r="28447" ht="13.5" customHeight="1" x14ac:dyDescent="0.15"/>
    <row r="28449" ht="13.5" customHeight="1" x14ac:dyDescent="0.15"/>
    <row r="28451" ht="13.5" customHeight="1" x14ac:dyDescent="0.15"/>
    <row r="28453" ht="13.5" customHeight="1" x14ac:dyDescent="0.15"/>
    <row r="28455" ht="13.5" customHeight="1" x14ac:dyDescent="0.15"/>
    <row r="28457" ht="13.5" customHeight="1" x14ac:dyDescent="0.15"/>
    <row r="28459" ht="13.5" customHeight="1" x14ac:dyDescent="0.15"/>
    <row r="28461" ht="13.5" customHeight="1" x14ac:dyDescent="0.15"/>
    <row r="28463" ht="13.5" customHeight="1" x14ac:dyDescent="0.15"/>
    <row r="28465" ht="13.5" customHeight="1" x14ac:dyDescent="0.15"/>
    <row r="28467" ht="13.5" customHeight="1" x14ac:dyDescent="0.15"/>
    <row r="28469" ht="13.5" customHeight="1" x14ac:dyDescent="0.15"/>
    <row r="28471" ht="13.5" customHeight="1" x14ac:dyDescent="0.15"/>
    <row r="28473" ht="13.5" customHeight="1" x14ac:dyDescent="0.15"/>
    <row r="28475" ht="13.5" customHeight="1" x14ac:dyDescent="0.15"/>
    <row r="28477" ht="13.5" customHeight="1" x14ac:dyDescent="0.15"/>
    <row r="28479" ht="13.5" customHeight="1" x14ac:dyDescent="0.15"/>
    <row r="28481" ht="13.5" customHeight="1" x14ac:dyDescent="0.15"/>
    <row r="28483" ht="13.5" customHeight="1" x14ac:dyDescent="0.15"/>
    <row r="28485" ht="13.5" customHeight="1" x14ac:dyDescent="0.15"/>
    <row r="28487" ht="13.5" customHeight="1" x14ac:dyDescent="0.15"/>
    <row r="28489" ht="13.5" customHeight="1" x14ac:dyDescent="0.15"/>
    <row r="28491" ht="13.5" customHeight="1" x14ac:dyDescent="0.15"/>
    <row r="28493" ht="13.5" customHeight="1" x14ac:dyDescent="0.15"/>
    <row r="28495" ht="13.5" customHeight="1" x14ac:dyDescent="0.15"/>
    <row r="28497" ht="13.5" customHeight="1" x14ac:dyDescent="0.15"/>
    <row r="28499" ht="13.5" customHeight="1" x14ac:dyDescent="0.15"/>
    <row r="28501" ht="13.5" customHeight="1" x14ac:dyDescent="0.15"/>
    <row r="28503" ht="13.5" customHeight="1" x14ac:dyDescent="0.15"/>
    <row r="28505" ht="13.5" customHeight="1" x14ac:dyDescent="0.15"/>
    <row r="28507" ht="13.5" customHeight="1" x14ac:dyDescent="0.15"/>
    <row r="28509" ht="13.5" customHeight="1" x14ac:dyDescent="0.15"/>
    <row r="28511" ht="13.5" customHeight="1" x14ac:dyDescent="0.15"/>
    <row r="28513" ht="13.5" customHeight="1" x14ac:dyDescent="0.15"/>
    <row r="28515" ht="13.5" customHeight="1" x14ac:dyDescent="0.15"/>
    <row r="28517" ht="13.5" customHeight="1" x14ac:dyDescent="0.15"/>
    <row r="28519" ht="13.5" customHeight="1" x14ac:dyDescent="0.15"/>
    <row r="28521" ht="13.5" customHeight="1" x14ac:dyDescent="0.15"/>
    <row r="28523" ht="13.5" customHeight="1" x14ac:dyDescent="0.15"/>
    <row r="28525" ht="13.5" customHeight="1" x14ac:dyDescent="0.15"/>
    <row r="28527" ht="13.5" customHeight="1" x14ac:dyDescent="0.15"/>
    <row r="28529" ht="13.5" customHeight="1" x14ac:dyDescent="0.15"/>
    <row r="28531" ht="13.5" customHeight="1" x14ac:dyDescent="0.15"/>
    <row r="28533" ht="13.5" customHeight="1" x14ac:dyDescent="0.15"/>
    <row r="28535" ht="13.5" customHeight="1" x14ac:dyDescent="0.15"/>
    <row r="28537" ht="13.5" customHeight="1" x14ac:dyDescent="0.15"/>
    <row r="28539" ht="13.5" customHeight="1" x14ac:dyDescent="0.15"/>
    <row r="28541" ht="13.5" customHeight="1" x14ac:dyDescent="0.15"/>
    <row r="28543" ht="13.5" customHeight="1" x14ac:dyDescent="0.15"/>
    <row r="28545" ht="13.5" customHeight="1" x14ac:dyDescent="0.15"/>
    <row r="28547" ht="13.5" customHeight="1" x14ac:dyDescent="0.15"/>
    <row r="28549" ht="13.5" customHeight="1" x14ac:dyDescent="0.15"/>
    <row r="28551" ht="13.5" customHeight="1" x14ac:dyDescent="0.15"/>
    <row r="28553" ht="13.5" customHeight="1" x14ac:dyDescent="0.15"/>
    <row r="28555" ht="13.5" customHeight="1" x14ac:dyDescent="0.15"/>
    <row r="28557" ht="13.5" customHeight="1" x14ac:dyDescent="0.15"/>
    <row r="28559" ht="13.5" customHeight="1" x14ac:dyDescent="0.15"/>
    <row r="28561" ht="13.5" customHeight="1" x14ac:dyDescent="0.15"/>
    <row r="28563" ht="13.5" customHeight="1" x14ac:dyDescent="0.15"/>
    <row r="28565" ht="13.5" customHeight="1" x14ac:dyDescent="0.15"/>
    <row r="28567" ht="13.5" customHeight="1" x14ac:dyDescent="0.15"/>
    <row r="28569" ht="13.5" customHeight="1" x14ac:dyDescent="0.15"/>
    <row r="28571" ht="13.5" customHeight="1" x14ac:dyDescent="0.15"/>
    <row r="28573" ht="13.5" customHeight="1" x14ac:dyDescent="0.15"/>
    <row r="28575" ht="13.5" customHeight="1" x14ac:dyDescent="0.15"/>
    <row r="28577" ht="13.5" customHeight="1" x14ac:dyDescent="0.15"/>
    <row r="28579" ht="13.5" customHeight="1" x14ac:dyDescent="0.15"/>
    <row r="28581" ht="13.5" customHeight="1" x14ac:dyDescent="0.15"/>
    <row r="28583" ht="13.5" customHeight="1" x14ac:dyDescent="0.15"/>
    <row r="28585" ht="13.5" customHeight="1" x14ac:dyDescent="0.15"/>
    <row r="28587" ht="13.5" customHeight="1" x14ac:dyDescent="0.15"/>
    <row r="28589" ht="13.5" customHeight="1" x14ac:dyDescent="0.15"/>
    <row r="28591" ht="13.5" customHeight="1" x14ac:dyDescent="0.15"/>
    <row r="28593" ht="13.5" customHeight="1" x14ac:dyDescent="0.15"/>
    <row r="28595" ht="13.5" customHeight="1" x14ac:dyDescent="0.15"/>
    <row r="28597" ht="13.5" customHeight="1" x14ac:dyDescent="0.15"/>
    <row r="28599" ht="13.5" customHeight="1" x14ac:dyDescent="0.15"/>
    <row r="28601" ht="13.5" customHeight="1" x14ac:dyDescent="0.15"/>
    <row r="28603" ht="13.5" customHeight="1" x14ac:dyDescent="0.15"/>
    <row r="28605" ht="13.5" customHeight="1" x14ac:dyDescent="0.15"/>
    <row r="28607" ht="13.5" customHeight="1" x14ac:dyDescent="0.15"/>
    <row r="28609" ht="13.5" customHeight="1" x14ac:dyDescent="0.15"/>
    <row r="28611" ht="13.5" customHeight="1" x14ac:dyDescent="0.15"/>
    <row r="28613" ht="13.5" customHeight="1" x14ac:dyDescent="0.15"/>
    <row r="28615" ht="13.5" customHeight="1" x14ac:dyDescent="0.15"/>
    <row r="28617" ht="13.5" customHeight="1" x14ac:dyDescent="0.15"/>
    <row r="28619" ht="13.5" customHeight="1" x14ac:dyDescent="0.15"/>
    <row r="28621" ht="13.5" customHeight="1" x14ac:dyDescent="0.15"/>
    <row r="28623" ht="13.5" customHeight="1" x14ac:dyDescent="0.15"/>
    <row r="28625" ht="13.5" customHeight="1" x14ac:dyDescent="0.15"/>
    <row r="28627" ht="13.5" customHeight="1" x14ac:dyDescent="0.15"/>
    <row r="28629" ht="13.5" customHeight="1" x14ac:dyDescent="0.15"/>
    <row r="28631" ht="13.5" customHeight="1" x14ac:dyDescent="0.15"/>
    <row r="28633" ht="13.5" customHeight="1" x14ac:dyDescent="0.15"/>
    <row r="28635" ht="13.5" customHeight="1" x14ac:dyDescent="0.15"/>
    <row r="28637" ht="13.5" customHeight="1" x14ac:dyDescent="0.15"/>
    <row r="28639" ht="13.5" customHeight="1" x14ac:dyDescent="0.15"/>
    <row r="28641" ht="13.5" customHeight="1" x14ac:dyDescent="0.15"/>
    <row r="28643" ht="13.5" customHeight="1" x14ac:dyDescent="0.15"/>
    <row r="28645" ht="13.5" customHeight="1" x14ac:dyDescent="0.15"/>
    <row r="28647" ht="13.5" customHeight="1" x14ac:dyDescent="0.15"/>
    <row r="28649" ht="13.5" customHeight="1" x14ac:dyDescent="0.15"/>
    <row r="28651" ht="13.5" customHeight="1" x14ac:dyDescent="0.15"/>
    <row r="28653" ht="13.5" customHeight="1" x14ac:dyDescent="0.15"/>
    <row r="28655" ht="13.5" customHeight="1" x14ac:dyDescent="0.15"/>
    <row r="28657" ht="13.5" customHeight="1" x14ac:dyDescent="0.15"/>
    <row r="28659" ht="13.5" customHeight="1" x14ac:dyDescent="0.15"/>
    <row r="28661" ht="13.5" customHeight="1" x14ac:dyDescent="0.15"/>
    <row r="28663" ht="13.5" customHeight="1" x14ac:dyDescent="0.15"/>
    <row r="28665" ht="13.5" customHeight="1" x14ac:dyDescent="0.15"/>
    <row r="28667" ht="13.5" customHeight="1" x14ac:dyDescent="0.15"/>
    <row r="28669" ht="13.5" customHeight="1" x14ac:dyDescent="0.15"/>
    <row r="28671" ht="13.5" customHeight="1" x14ac:dyDescent="0.15"/>
    <row r="28673" ht="13.5" customHeight="1" x14ac:dyDescent="0.15"/>
    <row r="28675" ht="13.5" customHeight="1" x14ac:dyDescent="0.15"/>
    <row r="28677" ht="13.5" customHeight="1" x14ac:dyDescent="0.15"/>
    <row r="28679" ht="13.5" customHeight="1" x14ac:dyDescent="0.15"/>
    <row r="28681" ht="13.5" customHeight="1" x14ac:dyDescent="0.15"/>
    <row r="28683" ht="13.5" customHeight="1" x14ac:dyDescent="0.15"/>
    <row r="28685" ht="13.5" customHeight="1" x14ac:dyDescent="0.15"/>
    <row r="28687" ht="13.5" customHeight="1" x14ac:dyDescent="0.15"/>
    <row r="28689" ht="13.5" customHeight="1" x14ac:dyDescent="0.15"/>
    <row r="28691" ht="13.5" customHeight="1" x14ac:dyDescent="0.15"/>
    <row r="28693" ht="13.5" customHeight="1" x14ac:dyDescent="0.15"/>
    <row r="28695" ht="13.5" customHeight="1" x14ac:dyDescent="0.15"/>
    <row r="28697" ht="13.5" customHeight="1" x14ac:dyDescent="0.15"/>
    <row r="28699" ht="13.5" customHeight="1" x14ac:dyDescent="0.15"/>
    <row r="28701" ht="13.5" customHeight="1" x14ac:dyDescent="0.15"/>
    <row r="28703" ht="13.5" customHeight="1" x14ac:dyDescent="0.15"/>
    <row r="28705" ht="13.5" customHeight="1" x14ac:dyDescent="0.15"/>
    <row r="28707" ht="13.5" customHeight="1" x14ac:dyDescent="0.15"/>
    <row r="28709" ht="13.5" customHeight="1" x14ac:dyDescent="0.15"/>
    <row r="28711" ht="13.5" customHeight="1" x14ac:dyDescent="0.15"/>
    <row r="28713" ht="13.5" customHeight="1" x14ac:dyDescent="0.15"/>
    <row r="28715" ht="13.5" customHeight="1" x14ac:dyDescent="0.15"/>
    <row r="28717" ht="13.5" customHeight="1" x14ac:dyDescent="0.15"/>
    <row r="28719" ht="13.5" customHeight="1" x14ac:dyDescent="0.15"/>
    <row r="28721" ht="13.5" customHeight="1" x14ac:dyDescent="0.15"/>
    <row r="28723" ht="13.5" customHeight="1" x14ac:dyDescent="0.15"/>
    <row r="28725" ht="13.5" customHeight="1" x14ac:dyDescent="0.15"/>
    <row r="28727" ht="13.5" customHeight="1" x14ac:dyDescent="0.15"/>
    <row r="28729" ht="13.5" customHeight="1" x14ac:dyDescent="0.15"/>
    <row r="28731" ht="13.5" customHeight="1" x14ac:dyDescent="0.15"/>
    <row r="28733" ht="13.5" customHeight="1" x14ac:dyDescent="0.15"/>
    <row r="28735" ht="13.5" customHeight="1" x14ac:dyDescent="0.15"/>
    <row r="28737" ht="13.5" customHeight="1" x14ac:dyDescent="0.15"/>
    <row r="28739" ht="13.5" customHeight="1" x14ac:dyDescent="0.15"/>
    <row r="28741" ht="13.5" customHeight="1" x14ac:dyDescent="0.15"/>
    <row r="28743" ht="13.5" customHeight="1" x14ac:dyDescent="0.15"/>
    <row r="28745" ht="13.5" customHeight="1" x14ac:dyDescent="0.15"/>
    <row r="28747" ht="13.5" customHeight="1" x14ac:dyDescent="0.15"/>
    <row r="28749" ht="13.5" customHeight="1" x14ac:dyDescent="0.15"/>
    <row r="28751" ht="13.5" customHeight="1" x14ac:dyDescent="0.15"/>
    <row r="28753" ht="13.5" customHeight="1" x14ac:dyDescent="0.15"/>
    <row r="28755" ht="13.5" customHeight="1" x14ac:dyDescent="0.15"/>
    <row r="28757" ht="13.5" customHeight="1" x14ac:dyDescent="0.15"/>
    <row r="28759" ht="13.5" customHeight="1" x14ac:dyDescent="0.15"/>
    <row r="28761" ht="13.5" customHeight="1" x14ac:dyDescent="0.15"/>
    <row r="28763" ht="13.5" customHeight="1" x14ac:dyDescent="0.15"/>
    <row r="28765" ht="13.5" customHeight="1" x14ac:dyDescent="0.15"/>
    <row r="28767" ht="13.5" customHeight="1" x14ac:dyDescent="0.15"/>
    <row r="28769" ht="13.5" customHeight="1" x14ac:dyDescent="0.15"/>
    <row r="28771" ht="13.5" customHeight="1" x14ac:dyDescent="0.15"/>
    <row r="28773" ht="13.5" customHeight="1" x14ac:dyDescent="0.15"/>
    <row r="28775" ht="13.5" customHeight="1" x14ac:dyDescent="0.15"/>
    <row r="28777" ht="13.5" customHeight="1" x14ac:dyDescent="0.15"/>
    <row r="28779" ht="13.5" customHeight="1" x14ac:dyDescent="0.15"/>
    <row r="28781" ht="13.5" customHeight="1" x14ac:dyDescent="0.15"/>
    <row r="28783" ht="13.5" customHeight="1" x14ac:dyDescent="0.15"/>
    <row r="28785" ht="13.5" customHeight="1" x14ac:dyDescent="0.15"/>
    <row r="28787" ht="13.5" customHeight="1" x14ac:dyDescent="0.15"/>
    <row r="28789" ht="13.5" customHeight="1" x14ac:dyDescent="0.15"/>
    <row r="28791" ht="13.5" customHeight="1" x14ac:dyDescent="0.15"/>
    <row r="28793" ht="13.5" customHeight="1" x14ac:dyDescent="0.15"/>
    <row r="28795" ht="13.5" customHeight="1" x14ac:dyDescent="0.15"/>
    <row r="28797" ht="13.5" customHeight="1" x14ac:dyDescent="0.15"/>
    <row r="28799" ht="13.5" customHeight="1" x14ac:dyDescent="0.15"/>
    <row r="28801" ht="13.5" customHeight="1" x14ac:dyDescent="0.15"/>
    <row r="28803" ht="13.5" customHeight="1" x14ac:dyDescent="0.15"/>
    <row r="28805" ht="13.5" customHeight="1" x14ac:dyDescent="0.15"/>
    <row r="28807" ht="13.5" customHeight="1" x14ac:dyDescent="0.15"/>
    <row r="28809" ht="13.5" customHeight="1" x14ac:dyDescent="0.15"/>
    <row r="28811" ht="13.5" customHeight="1" x14ac:dyDescent="0.15"/>
    <row r="28813" ht="13.5" customHeight="1" x14ac:dyDescent="0.15"/>
    <row r="28815" ht="13.5" customHeight="1" x14ac:dyDescent="0.15"/>
    <row r="28817" ht="13.5" customHeight="1" x14ac:dyDescent="0.15"/>
    <row r="28819" ht="13.5" customHeight="1" x14ac:dyDescent="0.15"/>
    <row r="28821" ht="13.5" customHeight="1" x14ac:dyDescent="0.15"/>
    <row r="28823" ht="13.5" customHeight="1" x14ac:dyDescent="0.15"/>
    <row r="28825" ht="13.5" customHeight="1" x14ac:dyDescent="0.15"/>
    <row r="28827" ht="13.5" customHeight="1" x14ac:dyDescent="0.15"/>
    <row r="28829" ht="13.5" customHeight="1" x14ac:dyDescent="0.15"/>
    <row r="28831" ht="13.5" customHeight="1" x14ac:dyDescent="0.15"/>
    <row r="28833" ht="13.5" customHeight="1" x14ac:dyDescent="0.15"/>
    <row r="28835" ht="13.5" customHeight="1" x14ac:dyDescent="0.15"/>
    <row r="28837" ht="13.5" customHeight="1" x14ac:dyDescent="0.15"/>
    <row r="28839" ht="13.5" customHeight="1" x14ac:dyDescent="0.15"/>
    <row r="28841" ht="13.5" customHeight="1" x14ac:dyDescent="0.15"/>
    <row r="28843" ht="13.5" customHeight="1" x14ac:dyDescent="0.15"/>
    <row r="28845" ht="13.5" customHeight="1" x14ac:dyDescent="0.15"/>
    <row r="28847" ht="13.5" customHeight="1" x14ac:dyDescent="0.15"/>
    <row r="28849" ht="13.5" customHeight="1" x14ac:dyDescent="0.15"/>
    <row r="28851" ht="13.5" customHeight="1" x14ac:dyDescent="0.15"/>
    <row r="28853" ht="13.5" customHeight="1" x14ac:dyDescent="0.15"/>
    <row r="28855" ht="13.5" customHeight="1" x14ac:dyDescent="0.15"/>
    <row r="28857" ht="13.5" customHeight="1" x14ac:dyDescent="0.15"/>
    <row r="28859" ht="13.5" customHeight="1" x14ac:dyDescent="0.15"/>
    <row r="28861" ht="13.5" customHeight="1" x14ac:dyDescent="0.15"/>
    <row r="28863" ht="13.5" customHeight="1" x14ac:dyDescent="0.15"/>
    <row r="28865" ht="13.5" customHeight="1" x14ac:dyDescent="0.15"/>
    <row r="28867" ht="13.5" customHeight="1" x14ac:dyDescent="0.15"/>
    <row r="28869" ht="13.5" customHeight="1" x14ac:dyDescent="0.15"/>
    <row r="28871" ht="13.5" customHeight="1" x14ac:dyDescent="0.15"/>
    <row r="28873" ht="13.5" customHeight="1" x14ac:dyDescent="0.15"/>
    <row r="28875" ht="13.5" customHeight="1" x14ac:dyDescent="0.15"/>
    <row r="28877" ht="13.5" customHeight="1" x14ac:dyDescent="0.15"/>
    <row r="28879" ht="13.5" customHeight="1" x14ac:dyDescent="0.15"/>
    <row r="28881" ht="13.5" customHeight="1" x14ac:dyDescent="0.15"/>
    <row r="28883" ht="13.5" customHeight="1" x14ac:dyDescent="0.15"/>
    <row r="28885" ht="13.5" customHeight="1" x14ac:dyDescent="0.15"/>
    <row r="28887" ht="13.5" customHeight="1" x14ac:dyDescent="0.15"/>
    <row r="28889" ht="13.5" customHeight="1" x14ac:dyDescent="0.15"/>
    <row r="28891" ht="13.5" customHeight="1" x14ac:dyDescent="0.15"/>
    <row r="28893" ht="13.5" customHeight="1" x14ac:dyDescent="0.15"/>
    <row r="28895" ht="13.5" customHeight="1" x14ac:dyDescent="0.15"/>
    <row r="28897" ht="13.5" customHeight="1" x14ac:dyDescent="0.15"/>
    <row r="28899" ht="13.5" customHeight="1" x14ac:dyDescent="0.15"/>
    <row r="28901" ht="13.5" customHeight="1" x14ac:dyDescent="0.15"/>
    <row r="28903" ht="13.5" customHeight="1" x14ac:dyDescent="0.15"/>
    <row r="28905" ht="13.5" customHeight="1" x14ac:dyDescent="0.15"/>
    <row r="28907" ht="13.5" customHeight="1" x14ac:dyDescent="0.15"/>
    <row r="28909" ht="13.5" customHeight="1" x14ac:dyDescent="0.15"/>
    <row r="28911" ht="13.5" customHeight="1" x14ac:dyDescent="0.15"/>
    <row r="28913" ht="13.5" customHeight="1" x14ac:dyDescent="0.15"/>
    <row r="28915" ht="13.5" customHeight="1" x14ac:dyDescent="0.15"/>
    <row r="28917" ht="13.5" customHeight="1" x14ac:dyDescent="0.15"/>
    <row r="28919" ht="13.5" customHeight="1" x14ac:dyDescent="0.15"/>
    <row r="28921" ht="13.5" customHeight="1" x14ac:dyDescent="0.15"/>
    <row r="28923" ht="13.5" customHeight="1" x14ac:dyDescent="0.15"/>
    <row r="28925" ht="13.5" customHeight="1" x14ac:dyDescent="0.15"/>
    <row r="28927" ht="13.5" customHeight="1" x14ac:dyDescent="0.15"/>
    <row r="28929" ht="13.5" customHeight="1" x14ac:dyDescent="0.15"/>
    <row r="28931" ht="13.5" customHeight="1" x14ac:dyDescent="0.15"/>
    <row r="28933" ht="13.5" customHeight="1" x14ac:dyDescent="0.15"/>
    <row r="28935" ht="13.5" customHeight="1" x14ac:dyDescent="0.15"/>
    <row r="28937" ht="13.5" customHeight="1" x14ac:dyDescent="0.15"/>
    <row r="28939" ht="13.5" customHeight="1" x14ac:dyDescent="0.15"/>
    <row r="28941" ht="13.5" customHeight="1" x14ac:dyDescent="0.15"/>
    <row r="28943" ht="13.5" customHeight="1" x14ac:dyDescent="0.15"/>
    <row r="28945" ht="13.5" customHeight="1" x14ac:dyDescent="0.15"/>
    <row r="28947" ht="13.5" customHeight="1" x14ac:dyDescent="0.15"/>
    <row r="28949" ht="13.5" customHeight="1" x14ac:dyDescent="0.15"/>
    <row r="28951" ht="13.5" customHeight="1" x14ac:dyDescent="0.15"/>
    <row r="28953" ht="13.5" customHeight="1" x14ac:dyDescent="0.15"/>
    <row r="28955" ht="13.5" customHeight="1" x14ac:dyDescent="0.15"/>
    <row r="28957" ht="13.5" customHeight="1" x14ac:dyDescent="0.15"/>
    <row r="28959" ht="13.5" customHeight="1" x14ac:dyDescent="0.15"/>
    <row r="28961" ht="13.5" customHeight="1" x14ac:dyDescent="0.15"/>
    <row r="28963" ht="13.5" customHeight="1" x14ac:dyDescent="0.15"/>
    <row r="28965" ht="13.5" customHeight="1" x14ac:dyDescent="0.15"/>
    <row r="28967" ht="13.5" customHeight="1" x14ac:dyDescent="0.15"/>
    <row r="28969" ht="13.5" customHeight="1" x14ac:dyDescent="0.15"/>
    <row r="28971" ht="13.5" customHeight="1" x14ac:dyDescent="0.15"/>
    <row r="28973" ht="13.5" customHeight="1" x14ac:dyDescent="0.15"/>
    <row r="28975" ht="13.5" customHeight="1" x14ac:dyDescent="0.15"/>
    <row r="28977" ht="13.5" customHeight="1" x14ac:dyDescent="0.15"/>
    <row r="28979" ht="13.5" customHeight="1" x14ac:dyDescent="0.15"/>
    <row r="28981" ht="13.5" customHeight="1" x14ac:dyDescent="0.15"/>
    <row r="28983" ht="13.5" customHeight="1" x14ac:dyDescent="0.15"/>
    <row r="28985" ht="13.5" customHeight="1" x14ac:dyDescent="0.15"/>
    <row r="28987" ht="13.5" customHeight="1" x14ac:dyDescent="0.15"/>
    <row r="28989" ht="13.5" customHeight="1" x14ac:dyDescent="0.15"/>
    <row r="28991" ht="13.5" customHeight="1" x14ac:dyDescent="0.15"/>
    <row r="28993" ht="13.5" customHeight="1" x14ac:dyDescent="0.15"/>
    <row r="28995" ht="13.5" customHeight="1" x14ac:dyDescent="0.15"/>
    <row r="28997" ht="13.5" customHeight="1" x14ac:dyDescent="0.15"/>
    <row r="28999" ht="13.5" customHeight="1" x14ac:dyDescent="0.15"/>
    <row r="29001" ht="13.5" customHeight="1" x14ac:dyDescent="0.15"/>
    <row r="29003" ht="13.5" customHeight="1" x14ac:dyDescent="0.15"/>
    <row r="29005" ht="13.5" customHeight="1" x14ac:dyDescent="0.15"/>
    <row r="29007" ht="13.5" customHeight="1" x14ac:dyDescent="0.15"/>
    <row r="29009" ht="13.5" customHeight="1" x14ac:dyDescent="0.15"/>
    <row r="29011" ht="13.5" customHeight="1" x14ac:dyDescent="0.15"/>
    <row r="29013" ht="13.5" customHeight="1" x14ac:dyDescent="0.15"/>
    <row r="29015" ht="13.5" customHeight="1" x14ac:dyDescent="0.15"/>
    <row r="29017" ht="13.5" customHeight="1" x14ac:dyDescent="0.15"/>
    <row r="29019" ht="13.5" customHeight="1" x14ac:dyDescent="0.15"/>
    <row r="29021" ht="13.5" customHeight="1" x14ac:dyDescent="0.15"/>
    <row r="29023" ht="13.5" customHeight="1" x14ac:dyDescent="0.15"/>
    <row r="29025" ht="13.5" customHeight="1" x14ac:dyDescent="0.15"/>
    <row r="29027" ht="13.5" customHeight="1" x14ac:dyDescent="0.15"/>
    <row r="29029" ht="13.5" customHeight="1" x14ac:dyDescent="0.15"/>
    <row r="29031" ht="13.5" customHeight="1" x14ac:dyDescent="0.15"/>
    <row r="29033" ht="13.5" customHeight="1" x14ac:dyDescent="0.15"/>
    <row r="29035" ht="13.5" customHeight="1" x14ac:dyDescent="0.15"/>
    <row r="29037" ht="13.5" customHeight="1" x14ac:dyDescent="0.15"/>
    <row r="29039" ht="13.5" customHeight="1" x14ac:dyDescent="0.15"/>
    <row r="29041" ht="13.5" customHeight="1" x14ac:dyDescent="0.15"/>
    <row r="29043" ht="13.5" customHeight="1" x14ac:dyDescent="0.15"/>
    <row r="29045" ht="13.5" customHeight="1" x14ac:dyDescent="0.15"/>
    <row r="29047" ht="13.5" customHeight="1" x14ac:dyDescent="0.15"/>
    <row r="29049" ht="13.5" customHeight="1" x14ac:dyDescent="0.15"/>
    <row r="29051" ht="13.5" customHeight="1" x14ac:dyDescent="0.15"/>
    <row r="29053" ht="13.5" customHeight="1" x14ac:dyDescent="0.15"/>
    <row r="29055" ht="13.5" customHeight="1" x14ac:dyDescent="0.15"/>
    <row r="29057" ht="13.5" customHeight="1" x14ac:dyDescent="0.15"/>
    <row r="29059" ht="13.5" customHeight="1" x14ac:dyDescent="0.15"/>
    <row r="29061" ht="13.5" customHeight="1" x14ac:dyDescent="0.15"/>
    <row r="29063" ht="13.5" customHeight="1" x14ac:dyDescent="0.15"/>
    <row r="29065" ht="13.5" customHeight="1" x14ac:dyDescent="0.15"/>
    <row r="29067" ht="13.5" customHeight="1" x14ac:dyDescent="0.15"/>
    <row r="29069" ht="13.5" customHeight="1" x14ac:dyDescent="0.15"/>
    <row r="29071" ht="13.5" customHeight="1" x14ac:dyDescent="0.15"/>
    <row r="29073" ht="13.5" customHeight="1" x14ac:dyDescent="0.15"/>
    <row r="29075" ht="13.5" customHeight="1" x14ac:dyDescent="0.15"/>
    <row r="29077" ht="13.5" customHeight="1" x14ac:dyDescent="0.15"/>
    <row r="29079" ht="13.5" customHeight="1" x14ac:dyDescent="0.15"/>
    <row r="29081" ht="13.5" customHeight="1" x14ac:dyDescent="0.15"/>
    <row r="29083" ht="13.5" customHeight="1" x14ac:dyDescent="0.15"/>
    <row r="29085" ht="13.5" customHeight="1" x14ac:dyDescent="0.15"/>
    <row r="29087" ht="13.5" customHeight="1" x14ac:dyDescent="0.15"/>
    <row r="29089" ht="13.5" customHeight="1" x14ac:dyDescent="0.15"/>
    <row r="29091" ht="13.5" customHeight="1" x14ac:dyDescent="0.15"/>
    <row r="29093" ht="13.5" customHeight="1" x14ac:dyDescent="0.15"/>
    <row r="29095" ht="13.5" customHeight="1" x14ac:dyDescent="0.15"/>
    <row r="29097" ht="13.5" customHeight="1" x14ac:dyDescent="0.15"/>
    <row r="29099" ht="13.5" customHeight="1" x14ac:dyDescent="0.15"/>
    <row r="29101" ht="13.5" customHeight="1" x14ac:dyDescent="0.15"/>
    <row r="29103" ht="13.5" customHeight="1" x14ac:dyDescent="0.15"/>
    <row r="29105" ht="13.5" customHeight="1" x14ac:dyDescent="0.15"/>
    <row r="29107" ht="13.5" customHeight="1" x14ac:dyDescent="0.15"/>
    <row r="29109" ht="13.5" customHeight="1" x14ac:dyDescent="0.15"/>
    <row r="29111" ht="13.5" customHeight="1" x14ac:dyDescent="0.15"/>
    <row r="29113" ht="13.5" customHeight="1" x14ac:dyDescent="0.15"/>
    <row r="29115" ht="13.5" customHeight="1" x14ac:dyDescent="0.15"/>
    <row r="29117" ht="13.5" customHeight="1" x14ac:dyDescent="0.15"/>
    <row r="29119" ht="13.5" customHeight="1" x14ac:dyDescent="0.15"/>
    <row r="29121" ht="13.5" customHeight="1" x14ac:dyDescent="0.15"/>
    <row r="29123" ht="13.5" customHeight="1" x14ac:dyDescent="0.15"/>
    <row r="29125" ht="13.5" customHeight="1" x14ac:dyDescent="0.15"/>
    <row r="29127" ht="13.5" customHeight="1" x14ac:dyDescent="0.15"/>
    <row r="29129" ht="13.5" customHeight="1" x14ac:dyDescent="0.15"/>
    <row r="29131" ht="13.5" customHeight="1" x14ac:dyDescent="0.15"/>
    <row r="29133" ht="13.5" customHeight="1" x14ac:dyDescent="0.15"/>
    <row r="29135" ht="13.5" customHeight="1" x14ac:dyDescent="0.15"/>
    <row r="29137" ht="13.5" customHeight="1" x14ac:dyDescent="0.15"/>
    <row r="29139" ht="13.5" customHeight="1" x14ac:dyDescent="0.15"/>
    <row r="29141" ht="13.5" customHeight="1" x14ac:dyDescent="0.15"/>
    <row r="29143" ht="13.5" customHeight="1" x14ac:dyDescent="0.15"/>
    <row r="29145" ht="13.5" customHeight="1" x14ac:dyDescent="0.15"/>
    <row r="29147" ht="13.5" customHeight="1" x14ac:dyDescent="0.15"/>
    <row r="29149" ht="13.5" customHeight="1" x14ac:dyDescent="0.15"/>
    <row r="29151" ht="13.5" customHeight="1" x14ac:dyDescent="0.15"/>
    <row r="29153" ht="13.5" customHeight="1" x14ac:dyDescent="0.15"/>
    <row r="29155" ht="13.5" customHeight="1" x14ac:dyDescent="0.15"/>
    <row r="29157" ht="13.5" customHeight="1" x14ac:dyDescent="0.15"/>
    <row r="29159" ht="13.5" customHeight="1" x14ac:dyDescent="0.15"/>
    <row r="29161" ht="13.5" customHeight="1" x14ac:dyDescent="0.15"/>
    <row r="29163" ht="13.5" customHeight="1" x14ac:dyDescent="0.15"/>
    <row r="29165" ht="13.5" customHeight="1" x14ac:dyDescent="0.15"/>
    <row r="29167" ht="13.5" customHeight="1" x14ac:dyDescent="0.15"/>
    <row r="29169" ht="13.5" customHeight="1" x14ac:dyDescent="0.15"/>
    <row r="29171" ht="13.5" customHeight="1" x14ac:dyDescent="0.15"/>
    <row r="29173" ht="13.5" customHeight="1" x14ac:dyDescent="0.15"/>
    <row r="29175" ht="13.5" customHeight="1" x14ac:dyDescent="0.15"/>
    <row r="29177" ht="13.5" customHeight="1" x14ac:dyDescent="0.15"/>
    <row r="29179" ht="13.5" customHeight="1" x14ac:dyDescent="0.15"/>
    <row r="29181" ht="13.5" customHeight="1" x14ac:dyDescent="0.15"/>
    <row r="29183" ht="13.5" customHeight="1" x14ac:dyDescent="0.15"/>
    <row r="29185" ht="13.5" customHeight="1" x14ac:dyDescent="0.15"/>
    <row r="29187" ht="13.5" customHeight="1" x14ac:dyDescent="0.15"/>
    <row r="29189" ht="13.5" customHeight="1" x14ac:dyDescent="0.15"/>
    <row r="29191" ht="13.5" customHeight="1" x14ac:dyDescent="0.15"/>
    <row r="29193" ht="13.5" customHeight="1" x14ac:dyDescent="0.15"/>
    <row r="29195" ht="13.5" customHeight="1" x14ac:dyDescent="0.15"/>
    <row r="29197" ht="13.5" customHeight="1" x14ac:dyDescent="0.15"/>
    <row r="29199" ht="13.5" customHeight="1" x14ac:dyDescent="0.15"/>
    <row r="29201" ht="13.5" customHeight="1" x14ac:dyDescent="0.15"/>
    <row r="29203" ht="13.5" customHeight="1" x14ac:dyDescent="0.15"/>
    <row r="29205" ht="13.5" customHeight="1" x14ac:dyDescent="0.15"/>
    <row r="29207" ht="13.5" customHeight="1" x14ac:dyDescent="0.15"/>
    <row r="29209" ht="13.5" customHeight="1" x14ac:dyDescent="0.15"/>
    <row r="29211" ht="13.5" customHeight="1" x14ac:dyDescent="0.15"/>
    <row r="29213" ht="13.5" customHeight="1" x14ac:dyDescent="0.15"/>
    <row r="29215" ht="13.5" customHeight="1" x14ac:dyDescent="0.15"/>
    <row r="29217" ht="13.5" customHeight="1" x14ac:dyDescent="0.15"/>
    <row r="29219" ht="13.5" customHeight="1" x14ac:dyDescent="0.15"/>
    <row r="29221" ht="13.5" customHeight="1" x14ac:dyDescent="0.15"/>
    <row r="29223" ht="13.5" customHeight="1" x14ac:dyDescent="0.15"/>
    <row r="29225" ht="13.5" customHeight="1" x14ac:dyDescent="0.15"/>
    <row r="29227" ht="13.5" customHeight="1" x14ac:dyDescent="0.15"/>
    <row r="29229" ht="13.5" customHeight="1" x14ac:dyDescent="0.15"/>
    <row r="29231" ht="13.5" customHeight="1" x14ac:dyDescent="0.15"/>
    <row r="29233" ht="13.5" customHeight="1" x14ac:dyDescent="0.15"/>
    <row r="29235" ht="13.5" customHeight="1" x14ac:dyDescent="0.15"/>
    <row r="29237" ht="13.5" customHeight="1" x14ac:dyDescent="0.15"/>
    <row r="29239" ht="13.5" customHeight="1" x14ac:dyDescent="0.15"/>
    <row r="29241" ht="13.5" customHeight="1" x14ac:dyDescent="0.15"/>
    <row r="29243" ht="13.5" customHeight="1" x14ac:dyDescent="0.15"/>
    <row r="29245" ht="13.5" customHeight="1" x14ac:dyDescent="0.15"/>
    <row r="29247" ht="13.5" customHeight="1" x14ac:dyDescent="0.15"/>
    <row r="29249" ht="13.5" customHeight="1" x14ac:dyDescent="0.15"/>
    <row r="29251" ht="13.5" customHeight="1" x14ac:dyDescent="0.15"/>
    <row r="29253" ht="13.5" customHeight="1" x14ac:dyDescent="0.15"/>
    <row r="29255" ht="13.5" customHeight="1" x14ac:dyDescent="0.15"/>
    <row r="29257" ht="13.5" customHeight="1" x14ac:dyDescent="0.15"/>
    <row r="29259" ht="13.5" customHeight="1" x14ac:dyDescent="0.15"/>
    <row r="29261" ht="13.5" customHeight="1" x14ac:dyDescent="0.15"/>
    <row r="29263" ht="13.5" customHeight="1" x14ac:dyDescent="0.15"/>
    <row r="29265" ht="13.5" customHeight="1" x14ac:dyDescent="0.15"/>
    <row r="29267" ht="13.5" customHeight="1" x14ac:dyDescent="0.15"/>
    <row r="29269" ht="13.5" customHeight="1" x14ac:dyDescent="0.15"/>
    <row r="29271" ht="13.5" customHeight="1" x14ac:dyDescent="0.15"/>
    <row r="29273" ht="13.5" customHeight="1" x14ac:dyDescent="0.15"/>
    <row r="29275" ht="13.5" customHeight="1" x14ac:dyDescent="0.15"/>
    <row r="29277" ht="13.5" customHeight="1" x14ac:dyDescent="0.15"/>
    <row r="29279" ht="13.5" customHeight="1" x14ac:dyDescent="0.15"/>
    <row r="29281" ht="13.5" customHeight="1" x14ac:dyDescent="0.15"/>
    <row r="29283" ht="13.5" customHeight="1" x14ac:dyDescent="0.15"/>
    <row r="29285" ht="13.5" customHeight="1" x14ac:dyDescent="0.15"/>
    <row r="29287" ht="13.5" customHeight="1" x14ac:dyDescent="0.15"/>
    <row r="29289" ht="13.5" customHeight="1" x14ac:dyDescent="0.15"/>
    <row r="29291" ht="13.5" customHeight="1" x14ac:dyDescent="0.15"/>
    <row r="29293" ht="13.5" customHeight="1" x14ac:dyDescent="0.15"/>
    <row r="29295" ht="13.5" customHeight="1" x14ac:dyDescent="0.15"/>
    <row r="29297" ht="13.5" customHeight="1" x14ac:dyDescent="0.15"/>
    <row r="29299" ht="13.5" customHeight="1" x14ac:dyDescent="0.15"/>
    <row r="29301" ht="13.5" customHeight="1" x14ac:dyDescent="0.15"/>
    <row r="29303" ht="13.5" customHeight="1" x14ac:dyDescent="0.15"/>
    <row r="29305" ht="13.5" customHeight="1" x14ac:dyDescent="0.15"/>
    <row r="29307" ht="13.5" customHeight="1" x14ac:dyDescent="0.15"/>
    <row r="29309" ht="13.5" customHeight="1" x14ac:dyDescent="0.15"/>
    <row r="29311" ht="13.5" customHeight="1" x14ac:dyDescent="0.15"/>
    <row r="29313" ht="13.5" customHeight="1" x14ac:dyDescent="0.15"/>
    <row r="29315" ht="13.5" customHeight="1" x14ac:dyDescent="0.15"/>
    <row r="29317" ht="13.5" customHeight="1" x14ac:dyDescent="0.15"/>
    <row r="29319" ht="13.5" customHeight="1" x14ac:dyDescent="0.15"/>
    <row r="29321" ht="13.5" customHeight="1" x14ac:dyDescent="0.15"/>
    <row r="29323" ht="13.5" customHeight="1" x14ac:dyDescent="0.15"/>
    <row r="29325" ht="13.5" customHeight="1" x14ac:dyDescent="0.15"/>
    <row r="29327" ht="13.5" customHeight="1" x14ac:dyDescent="0.15"/>
    <row r="29329" ht="13.5" customHeight="1" x14ac:dyDescent="0.15"/>
    <row r="29331" ht="13.5" customHeight="1" x14ac:dyDescent="0.15"/>
    <row r="29333" ht="13.5" customHeight="1" x14ac:dyDescent="0.15"/>
    <row r="29335" ht="13.5" customHeight="1" x14ac:dyDescent="0.15"/>
    <row r="29337" ht="13.5" customHeight="1" x14ac:dyDescent="0.15"/>
    <row r="29339" ht="13.5" customHeight="1" x14ac:dyDescent="0.15"/>
    <row r="29341" ht="13.5" customHeight="1" x14ac:dyDescent="0.15"/>
    <row r="29343" ht="13.5" customHeight="1" x14ac:dyDescent="0.15"/>
    <row r="29345" ht="13.5" customHeight="1" x14ac:dyDescent="0.15"/>
    <row r="29347" ht="13.5" customHeight="1" x14ac:dyDescent="0.15"/>
    <row r="29349" ht="13.5" customHeight="1" x14ac:dyDescent="0.15"/>
    <row r="29351" ht="13.5" customHeight="1" x14ac:dyDescent="0.15"/>
    <row r="29353" ht="13.5" customHeight="1" x14ac:dyDescent="0.15"/>
    <row r="29355" ht="13.5" customHeight="1" x14ac:dyDescent="0.15"/>
    <row r="29357" ht="13.5" customHeight="1" x14ac:dyDescent="0.15"/>
    <row r="29359" ht="13.5" customHeight="1" x14ac:dyDescent="0.15"/>
    <row r="29361" ht="13.5" customHeight="1" x14ac:dyDescent="0.15"/>
    <row r="29363" ht="13.5" customHeight="1" x14ac:dyDescent="0.15"/>
    <row r="29365" ht="13.5" customHeight="1" x14ac:dyDescent="0.15"/>
    <row r="29367" ht="13.5" customHeight="1" x14ac:dyDescent="0.15"/>
    <row r="29369" ht="13.5" customHeight="1" x14ac:dyDescent="0.15"/>
    <row r="29371" ht="13.5" customHeight="1" x14ac:dyDescent="0.15"/>
    <row r="29373" ht="13.5" customHeight="1" x14ac:dyDescent="0.15"/>
    <row r="29375" ht="13.5" customHeight="1" x14ac:dyDescent="0.15"/>
    <row r="29377" ht="13.5" customHeight="1" x14ac:dyDescent="0.15"/>
    <row r="29379" ht="13.5" customHeight="1" x14ac:dyDescent="0.15"/>
    <row r="29381" ht="13.5" customHeight="1" x14ac:dyDescent="0.15"/>
    <row r="29383" ht="13.5" customHeight="1" x14ac:dyDescent="0.15"/>
    <row r="29385" ht="13.5" customHeight="1" x14ac:dyDescent="0.15"/>
    <row r="29387" ht="13.5" customHeight="1" x14ac:dyDescent="0.15"/>
    <row r="29389" ht="13.5" customHeight="1" x14ac:dyDescent="0.15"/>
    <row r="29391" ht="13.5" customHeight="1" x14ac:dyDescent="0.15"/>
    <row r="29393" ht="13.5" customHeight="1" x14ac:dyDescent="0.15"/>
    <row r="29395" ht="13.5" customHeight="1" x14ac:dyDescent="0.15"/>
    <row r="29397" ht="13.5" customHeight="1" x14ac:dyDescent="0.15"/>
    <row r="29399" ht="13.5" customHeight="1" x14ac:dyDescent="0.15"/>
    <row r="29401" ht="13.5" customHeight="1" x14ac:dyDescent="0.15"/>
    <row r="29403" ht="13.5" customHeight="1" x14ac:dyDescent="0.15"/>
    <row r="29405" ht="13.5" customHeight="1" x14ac:dyDescent="0.15"/>
    <row r="29407" ht="13.5" customHeight="1" x14ac:dyDescent="0.15"/>
    <row r="29409" ht="13.5" customHeight="1" x14ac:dyDescent="0.15"/>
    <row r="29411" ht="13.5" customHeight="1" x14ac:dyDescent="0.15"/>
    <row r="29413" ht="13.5" customHeight="1" x14ac:dyDescent="0.15"/>
    <row r="29415" ht="13.5" customHeight="1" x14ac:dyDescent="0.15"/>
    <row r="29417" ht="13.5" customHeight="1" x14ac:dyDescent="0.15"/>
    <row r="29419" ht="13.5" customHeight="1" x14ac:dyDescent="0.15"/>
    <row r="29421" ht="13.5" customHeight="1" x14ac:dyDescent="0.15"/>
    <row r="29423" ht="13.5" customHeight="1" x14ac:dyDescent="0.15"/>
    <row r="29425" ht="13.5" customHeight="1" x14ac:dyDescent="0.15"/>
    <row r="29427" ht="13.5" customHeight="1" x14ac:dyDescent="0.15"/>
    <row r="29429" ht="13.5" customHeight="1" x14ac:dyDescent="0.15"/>
    <row r="29431" ht="13.5" customHeight="1" x14ac:dyDescent="0.15"/>
    <row r="29433" ht="13.5" customHeight="1" x14ac:dyDescent="0.15"/>
    <row r="29435" ht="13.5" customHeight="1" x14ac:dyDescent="0.15"/>
    <row r="29437" ht="13.5" customHeight="1" x14ac:dyDescent="0.15"/>
    <row r="29439" ht="13.5" customHeight="1" x14ac:dyDescent="0.15"/>
    <row r="29441" ht="13.5" customHeight="1" x14ac:dyDescent="0.15"/>
    <row r="29443" ht="13.5" customHeight="1" x14ac:dyDescent="0.15"/>
    <row r="29445" ht="13.5" customHeight="1" x14ac:dyDescent="0.15"/>
    <row r="29447" ht="13.5" customHeight="1" x14ac:dyDescent="0.15"/>
    <row r="29449" ht="13.5" customHeight="1" x14ac:dyDescent="0.15"/>
    <row r="29451" ht="13.5" customHeight="1" x14ac:dyDescent="0.15"/>
    <row r="29453" ht="13.5" customHeight="1" x14ac:dyDescent="0.15"/>
    <row r="29455" ht="13.5" customHeight="1" x14ac:dyDescent="0.15"/>
    <row r="29457" ht="13.5" customHeight="1" x14ac:dyDescent="0.15"/>
    <row r="29459" ht="13.5" customHeight="1" x14ac:dyDescent="0.15"/>
    <row r="29461" ht="13.5" customHeight="1" x14ac:dyDescent="0.15"/>
    <row r="29463" ht="13.5" customHeight="1" x14ac:dyDescent="0.15"/>
    <row r="29465" ht="13.5" customHeight="1" x14ac:dyDescent="0.15"/>
    <row r="29467" ht="13.5" customHeight="1" x14ac:dyDescent="0.15"/>
    <row r="29469" ht="13.5" customHeight="1" x14ac:dyDescent="0.15"/>
    <row r="29471" ht="13.5" customHeight="1" x14ac:dyDescent="0.15"/>
    <row r="29473" ht="13.5" customHeight="1" x14ac:dyDescent="0.15"/>
    <row r="29475" ht="13.5" customHeight="1" x14ac:dyDescent="0.15"/>
    <row r="29477" ht="13.5" customHeight="1" x14ac:dyDescent="0.15"/>
    <row r="29479" ht="13.5" customHeight="1" x14ac:dyDescent="0.15"/>
    <row r="29481" ht="13.5" customHeight="1" x14ac:dyDescent="0.15"/>
    <row r="29483" ht="13.5" customHeight="1" x14ac:dyDescent="0.15"/>
    <row r="29485" ht="13.5" customHeight="1" x14ac:dyDescent="0.15"/>
    <row r="29487" ht="13.5" customHeight="1" x14ac:dyDescent="0.15"/>
    <row r="29489" ht="13.5" customHeight="1" x14ac:dyDescent="0.15"/>
    <row r="29491" ht="13.5" customHeight="1" x14ac:dyDescent="0.15"/>
    <row r="29493" ht="13.5" customHeight="1" x14ac:dyDescent="0.15"/>
    <row r="29495" ht="13.5" customHeight="1" x14ac:dyDescent="0.15"/>
    <row r="29497" ht="13.5" customHeight="1" x14ac:dyDescent="0.15"/>
    <row r="29499" ht="13.5" customHeight="1" x14ac:dyDescent="0.15"/>
    <row r="29501" ht="13.5" customHeight="1" x14ac:dyDescent="0.15"/>
    <row r="29503" ht="13.5" customHeight="1" x14ac:dyDescent="0.15"/>
    <row r="29505" ht="13.5" customHeight="1" x14ac:dyDescent="0.15"/>
    <row r="29507" ht="13.5" customHeight="1" x14ac:dyDescent="0.15"/>
    <row r="29509" ht="13.5" customHeight="1" x14ac:dyDescent="0.15"/>
    <row r="29511" ht="13.5" customHeight="1" x14ac:dyDescent="0.15"/>
    <row r="29513" ht="13.5" customHeight="1" x14ac:dyDescent="0.15"/>
    <row r="29515" ht="13.5" customHeight="1" x14ac:dyDescent="0.15"/>
    <row r="29517" ht="13.5" customHeight="1" x14ac:dyDescent="0.15"/>
    <row r="29519" ht="13.5" customHeight="1" x14ac:dyDescent="0.15"/>
    <row r="29521" ht="13.5" customHeight="1" x14ac:dyDescent="0.15"/>
    <row r="29523" ht="13.5" customHeight="1" x14ac:dyDescent="0.15"/>
    <row r="29525" ht="13.5" customHeight="1" x14ac:dyDescent="0.15"/>
    <row r="29527" ht="13.5" customHeight="1" x14ac:dyDescent="0.15"/>
    <row r="29529" ht="13.5" customHeight="1" x14ac:dyDescent="0.15"/>
    <row r="29531" ht="13.5" customHeight="1" x14ac:dyDescent="0.15"/>
    <row r="29533" ht="13.5" customHeight="1" x14ac:dyDescent="0.15"/>
    <row r="29535" ht="13.5" customHeight="1" x14ac:dyDescent="0.15"/>
    <row r="29537" ht="13.5" customHeight="1" x14ac:dyDescent="0.15"/>
    <row r="29539" ht="13.5" customHeight="1" x14ac:dyDescent="0.15"/>
    <row r="29541" ht="13.5" customHeight="1" x14ac:dyDescent="0.15"/>
    <row r="29543" ht="13.5" customHeight="1" x14ac:dyDescent="0.15"/>
    <row r="29545" ht="13.5" customHeight="1" x14ac:dyDescent="0.15"/>
    <row r="29547" ht="13.5" customHeight="1" x14ac:dyDescent="0.15"/>
    <row r="29549" ht="13.5" customHeight="1" x14ac:dyDescent="0.15"/>
    <row r="29551" ht="13.5" customHeight="1" x14ac:dyDescent="0.15"/>
    <row r="29553" ht="13.5" customHeight="1" x14ac:dyDescent="0.15"/>
    <row r="29555" ht="13.5" customHeight="1" x14ac:dyDescent="0.15"/>
    <row r="29557" ht="13.5" customHeight="1" x14ac:dyDescent="0.15"/>
    <row r="29559" ht="13.5" customHeight="1" x14ac:dyDescent="0.15"/>
    <row r="29561" ht="13.5" customHeight="1" x14ac:dyDescent="0.15"/>
    <row r="29563" ht="13.5" customHeight="1" x14ac:dyDescent="0.15"/>
    <row r="29565" ht="13.5" customHeight="1" x14ac:dyDescent="0.15"/>
    <row r="29567" ht="13.5" customHeight="1" x14ac:dyDescent="0.15"/>
    <row r="29569" ht="13.5" customHeight="1" x14ac:dyDescent="0.15"/>
    <row r="29571" ht="13.5" customHeight="1" x14ac:dyDescent="0.15"/>
    <row r="29573" ht="13.5" customHeight="1" x14ac:dyDescent="0.15"/>
    <row r="29575" ht="13.5" customHeight="1" x14ac:dyDescent="0.15"/>
    <row r="29577" ht="13.5" customHeight="1" x14ac:dyDescent="0.15"/>
    <row r="29579" ht="13.5" customHeight="1" x14ac:dyDescent="0.15"/>
    <row r="29581" ht="13.5" customHeight="1" x14ac:dyDescent="0.15"/>
    <row r="29583" ht="13.5" customHeight="1" x14ac:dyDescent="0.15"/>
    <row r="29585" ht="13.5" customHeight="1" x14ac:dyDescent="0.15"/>
    <row r="29587" ht="13.5" customHeight="1" x14ac:dyDescent="0.15"/>
    <row r="29589" ht="13.5" customHeight="1" x14ac:dyDescent="0.15"/>
    <row r="29591" ht="13.5" customHeight="1" x14ac:dyDescent="0.15"/>
    <row r="29593" ht="13.5" customHeight="1" x14ac:dyDescent="0.15"/>
    <row r="29595" ht="13.5" customHeight="1" x14ac:dyDescent="0.15"/>
    <row r="29597" ht="13.5" customHeight="1" x14ac:dyDescent="0.15"/>
    <row r="29599" ht="13.5" customHeight="1" x14ac:dyDescent="0.15"/>
    <row r="29601" ht="13.5" customHeight="1" x14ac:dyDescent="0.15"/>
    <row r="29603" ht="13.5" customHeight="1" x14ac:dyDescent="0.15"/>
    <row r="29605" ht="13.5" customHeight="1" x14ac:dyDescent="0.15"/>
    <row r="29607" ht="13.5" customHeight="1" x14ac:dyDescent="0.15"/>
    <row r="29609" ht="13.5" customHeight="1" x14ac:dyDescent="0.15"/>
    <row r="29611" ht="13.5" customHeight="1" x14ac:dyDescent="0.15"/>
    <row r="29613" ht="13.5" customHeight="1" x14ac:dyDescent="0.15"/>
    <row r="29615" ht="13.5" customHeight="1" x14ac:dyDescent="0.15"/>
    <row r="29617" ht="13.5" customHeight="1" x14ac:dyDescent="0.15"/>
    <row r="29619" ht="13.5" customHeight="1" x14ac:dyDescent="0.15"/>
    <row r="29621" ht="13.5" customHeight="1" x14ac:dyDescent="0.15"/>
    <row r="29623" ht="13.5" customHeight="1" x14ac:dyDescent="0.15"/>
    <row r="29625" ht="13.5" customHeight="1" x14ac:dyDescent="0.15"/>
    <row r="29627" ht="13.5" customHeight="1" x14ac:dyDescent="0.15"/>
    <row r="29629" ht="13.5" customHeight="1" x14ac:dyDescent="0.15"/>
    <row r="29631" ht="13.5" customHeight="1" x14ac:dyDescent="0.15"/>
    <row r="29633" ht="13.5" customHeight="1" x14ac:dyDescent="0.15"/>
    <row r="29635" ht="13.5" customHeight="1" x14ac:dyDescent="0.15"/>
    <row r="29637" ht="13.5" customHeight="1" x14ac:dyDescent="0.15"/>
    <row r="29639" ht="13.5" customHeight="1" x14ac:dyDescent="0.15"/>
    <row r="29641" ht="13.5" customHeight="1" x14ac:dyDescent="0.15"/>
    <row r="29643" ht="13.5" customHeight="1" x14ac:dyDescent="0.15"/>
    <row r="29645" ht="13.5" customHeight="1" x14ac:dyDescent="0.15"/>
    <row r="29647" ht="13.5" customHeight="1" x14ac:dyDescent="0.15"/>
    <row r="29649" ht="13.5" customHeight="1" x14ac:dyDescent="0.15"/>
    <row r="29651" ht="13.5" customHeight="1" x14ac:dyDescent="0.15"/>
    <row r="29653" ht="13.5" customHeight="1" x14ac:dyDescent="0.15"/>
    <row r="29655" ht="13.5" customHeight="1" x14ac:dyDescent="0.15"/>
    <row r="29657" ht="13.5" customHeight="1" x14ac:dyDescent="0.15"/>
    <row r="29659" ht="13.5" customHeight="1" x14ac:dyDescent="0.15"/>
    <row r="29661" ht="13.5" customHeight="1" x14ac:dyDescent="0.15"/>
    <row r="29663" ht="13.5" customHeight="1" x14ac:dyDescent="0.15"/>
    <row r="29665" ht="13.5" customHeight="1" x14ac:dyDescent="0.15"/>
    <row r="29667" ht="13.5" customHeight="1" x14ac:dyDescent="0.15"/>
    <row r="29669" ht="13.5" customHeight="1" x14ac:dyDescent="0.15"/>
    <row r="29671" ht="13.5" customHeight="1" x14ac:dyDescent="0.15"/>
    <row r="29673" ht="13.5" customHeight="1" x14ac:dyDescent="0.15"/>
    <row r="29675" ht="13.5" customHeight="1" x14ac:dyDescent="0.15"/>
    <row r="29677" ht="13.5" customHeight="1" x14ac:dyDescent="0.15"/>
    <row r="29679" ht="13.5" customHeight="1" x14ac:dyDescent="0.15"/>
    <row r="29681" ht="13.5" customHeight="1" x14ac:dyDescent="0.15"/>
    <row r="29683" ht="13.5" customHeight="1" x14ac:dyDescent="0.15"/>
    <row r="29685" ht="13.5" customHeight="1" x14ac:dyDescent="0.15"/>
    <row r="29687" ht="13.5" customHeight="1" x14ac:dyDescent="0.15"/>
    <row r="29689" ht="13.5" customHeight="1" x14ac:dyDescent="0.15"/>
    <row r="29691" ht="13.5" customHeight="1" x14ac:dyDescent="0.15"/>
    <row r="29693" ht="13.5" customHeight="1" x14ac:dyDescent="0.15"/>
    <row r="29695" ht="13.5" customHeight="1" x14ac:dyDescent="0.15"/>
    <row r="29697" ht="13.5" customHeight="1" x14ac:dyDescent="0.15"/>
    <row r="29699" ht="13.5" customHeight="1" x14ac:dyDescent="0.15"/>
    <row r="29701" ht="13.5" customHeight="1" x14ac:dyDescent="0.15"/>
    <row r="29703" ht="13.5" customHeight="1" x14ac:dyDescent="0.15"/>
    <row r="29705" ht="13.5" customHeight="1" x14ac:dyDescent="0.15"/>
    <row r="29707" ht="13.5" customHeight="1" x14ac:dyDescent="0.15"/>
    <row r="29709" ht="13.5" customHeight="1" x14ac:dyDescent="0.15"/>
    <row r="29711" ht="13.5" customHeight="1" x14ac:dyDescent="0.15"/>
    <row r="29713" ht="13.5" customHeight="1" x14ac:dyDescent="0.15"/>
    <row r="29715" ht="13.5" customHeight="1" x14ac:dyDescent="0.15"/>
    <row r="29717" ht="13.5" customHeight="1" x14ac:dyDescent="0.15"/>
    <row r="29719" ht="13.5" customHeight="1" x14ac:dyDescent="0.15"/>
    <row r="29721" ht="13.5" customHeight="1" x14ac:dyDescent="0.15"/>
    <row r="29723" ht="13.5" customHeight="1" x14ac:dyDescent="0.15"/>
    <row r="29725" ht="13.5" customHeight="1" x14ac:dyDescent="0.15"/>
    <row r="29727" ht="13.5" customHeight="1" x14ac:dyDescent="0.15"/>
    <row r="29729" ht="13.5" customHeight="1" x14ac:dyDescent="0.15"/>
    <row r="29731" ht="13.5" customHeight="1" x14ac:dyDescent="0.15"/>
    <row r="29733" ht="13.5" customHeight="1" x14ac:dyDescent="0.15"/>
    <row r="29735" ht="13.5" customHeight="1" x14ac:dyDescent="0.15"/>
    <row r="29737" ht="13.5" customHeight="1" x14ac:dyDescent="0.15"/>
    <row r="29739" ht="13.5" customHeight="1" x14ac:dyDescent="0.15"/>
    <row r="29741" ht="13.5" customHeight="1" x14ac:dyDescent="0.15"/>
    <row r="29743" ht="13.5" customHeight="1" x14ac:dyDescent="0.15"/>
    <row r="29745" ht="13.5" customHeight="1" x14ac:dyDescent="0.15"/>
    <row r="29747" ht="13.5" customHeight="1" x14ac:dyDescent="0.15"/>
    <row r="29749" ht="13.5" customHeight="1" x14ac:dyDescent="0.15"/>
    <row r="29751" ht="13.5" customHeight="1" x14ac:dyDescent="0.15"/>
    <row r="29753" ht="13.5" customHeight="1" x14ac:dyDescent="0.15"/>
    <row r="29755" ht="13.5" customHeight="1" x14ac:dyDescent="0.15"/>
    <row r="29757" ht="13.5" customHeight="1" x14ac:dyDescent="0.15"/>
    <row r="29759" ht="13.5" customHeight="1" x14ac:dyDescent="0.15"/>
    <row r="29761" ht="13.5" customHeight="1" x14ac:dyDescent="0.15"/>
    <row r="29763" ht="13.5" customHeight="1" x14ac:dyDescent="0.15"/>
    <row r="29765" ht="13.5" customHeight="1" x14ac:dyDescent="0.15"/>
    <row r="29767" ht="13.5" customHeight="1" x14ac:dyDescent="0.15"/>
    <row r="29769" ht="13.5" customHeight="1" x14ac:dyDescent="0.15"/>
    <row r="29771" ht="13.5" customHeight="1" x14ac:dyDescent="0.15"/>
    <row r="29773" ht="13.5" customHeight="1" x14ac:dyDescent="0.15"/>
    <row r="29775" ht="13.5" customHeight="1" x14ac:dyDescent="0.15"/>
    <row r="29777" ht="13.5" customHeight="1" x14ac:dyDescent="0.15"/>
    <row r="29779" ht="13.5" customHeight="1" x14ac:dyDescent="0.15"/>
    <row r="29781" ht="13.5" customHeight="1" x14ac:dyDescent="0.15"/>
    <row r="29783" ht="13.5" customHeight="1" x14ac:dyDescent="0.15"/>
    <row r="29785" ht="13.5" customHeight="1" x14ac:dyDescent="0.15"/>
    <row r="29787" ht="13.5" customHeight="1" x14ac:dyDescent="0.15"/>
    <row r="29789" ht="13.5" customHeight="1" x14ac:dyDescent="0.15"/>
    <row r="29791" ht="13.5" customHeight="1" x14ac:dyDescent="0.15"/>
    <row r="29793" ht="13.5" customHeight="1" x14ac:dyDescent="0.15"/>
    <row r="29795" ht="13.5" customHeight="1" x14ac:dyDescent="0.15"/>
    <row r="29797" ht="13.5" customHeight="1" x14ac:dyDescent="0.15"/>
    <row r="29799" ht="13.5" customHeight="1" x14ac:dyDescent="0.15"/>
    <row r="29801" ht="13.5" customHeight="1" x14ac:dyDescent="0.15"/>
    <row r="29803" ht="13.5" customHeight="1" x14ac:dyDescent="0.15"/>
    <row r="29805" ht="13.5" customHeight="1" x14ac:dyDescent="0.15"/>
    <row r="29807" ht="13.5" customHeight="1" x14ac:dyDescent="0.15"/>
    <row r="29809" ht="13.5" customHeight="1" x14ac:dyDescent="0.15"/>
    <row r="29811" ht="13.5" customHeight="1" x14ac:dyDescent="0.15"/>
    <row r="29813" ht="13.5" customHeight="1" x14ac:dyDescent="0.15"/>
    <row r="29815" ht="13.5" customHeight="1" x14ac:dyDescent="0.15"/>
    <row r="29817" ht="13.5" customHeight="1" x14ac:dyDescent="0.15"/>
    <row r="29819" ht="13.5" customHeight="1" x14ac:dyDescent="0.15"/>
    <row r="29821" ht="13.5" customHeight="1" x14ac:dyDescent="0.15"/>
    <row r="29823" ht="13.5" customHeight="1" x14ac:dyDescent="0.15"/>
    <row r="29825" ht="13.5" customHeight="1" x14ac:dyDescent="0.15"/>
    <row r="29827" ht="13.5" customHeight="1" x14ac:dyDescent="0.15"/>
    <row r="29829" ht="13.5" customHeight="1" x14ac:dyDescent="0.15"/>
    <row r="29831" ht="13.5" customHeight="1" x14ac:dyDescent="0.15"/>
    <row r="29833" ht="13.5" customHeight="1" x14ac:dyDescent="0.15"/>
    <row r="29835" ht="13.5" customHeight="1" x14ac:dyDescent="0.15"/>
    <row r="29837" ht="13.5" customHeight="1" x14ac:dyDescent="0.15"/>
    <row r="29839" ht="13.5" customHeight="1" x14ac:dyDescent="0.15"/>
    <row r="29841" ht="13.5" customHeight="1" x14ac:dyDescent="0.15"/>
    <row r="29843" ht="13.5" customHeight="1" x14ac:dyDescent="0.15"/>
    <row r="29845" ht="13.5" customHeight="1" x14ac:dyDescent="0.15"/>
    <row r="29847" ht="13.5" customHeight="1" x14ac:dyDescent="0.15"/>
    <row r="29849" ht="13.5" customHeight="1" x14ac:dyDescent="0.15"/>
    <row r="29851" ht="13.5" customHeight="1" x14ac:dyDescent="0.15"/>
    <row r="29853" ht="13.5" customHeight="1" x14ac:dyDescent="0.15"/>
    <row r="29855" ht="13.5" customHeight="1" x14ac:dyDescent="0.15"/>
    <row r="29857" ht="13.5" customHeight="1" x14ac:dyDescent="0.15"/>
    <row r="29859" ht="13.5" customHeight="1" x14ac:dyDescent="0.15"/>
    <row r="29861" ht="13.5" customHeight="1" x14ac:dyDescent="0.15"/>
    <row r="29863" ht="13.5" customHeight="1" x14ac:dyDescent="0.15"/>
    <row r="29865" ht="13.5" customHeight="1" x14ac:dyDescent="0.15"/>
    <row r="29867" ht="13.5" customHeight="1" x14ac:dyDescent="0.15"/>
    <row r="29869" ht="13.5" customHeight="1" x14ac:dyDescent="0.15"/>
    <row r="29871" ht="13.5" customHeight="1" x14ac:dyDescent="0.15"/>
    <row r="29873" ht="13.5" customHeight="1" x14ac:dyDescent="0.15"/>
    <row r="29875" ht="13.5" customHeight="1" x14ac:dyDescent="0.15"/>
    <row r="29877" ht="13.5" customHeight="1" x14ac:dyDescent="0.15"/>
    <row r="29879" ht="13.5" customHeight="1" x14ac:dyDescent="0.15"/>
    <row r="29881" ht="13.5" customHeight="1" x14ac:dyDescent="0.15"/>
    <row r="29883" ht="13.5" customHeight="1" x14ac:dyDescent="0.15"/>
    <row r="29885" ht="13.5" customHeight="1" x14ac:dyDescent="0.15"/>
    <row r="29887" ht="13.5" customHeight="1" x14ac:dyDescent="0.15"/>
    <row r="29889" ht="13.5" customHeight="1" x14ac:dyDescent="0.15"/>
    <row r="29891" ht="13.5" customHeight="1" x14ac:dyDescent="0.15"/>
    <row r="29893" ht="13.5" customHeight="1" x14ac:dyDescent="0.15"/>
    <row r="29895" ht="13.5" customHeight="1" x14ac:dyDescent="0.15"/>
    <row r="29897" ht="13.5" customHeight="1" x14ac:dyDescent="0.15"/>
    <row r="29899" ht="13.5" customHeight="1" x14ac:dyDescent="0.15"/>
    <row r="29901" ht="13.5" customHeight="1" x14ac:dyDescent="0.15"/>
    <row r="29903" ht="13.5" customHeight="1" x14ac:dyDescent="0.15"/>
    <row r="29905" ht="13.5" customHeight="1" x14ac:dyDescent="0.15"/>
    <row r="29907" ht="13.5" customHeight="1" x14ac:dyDescent="0.15"/>
    <row r="29909" ht="13.5" customHeight="1" x14ac:dyDescent="0.15"/>
    <row r="29911" ht="13.5" customHeight="1" x14ac:dyDescent="0.15"/>
    <row r="29913" ht="13.5" customHeight="1" x14ac:dyDescent="0.15"/>
    <row r="29915" ht="13.5" customHeight="1" x14ac:dyDescent="0.15"/>
    <row r="29917" ht="13.5" customHeight="1" x14ac:dyDescent="0.15"/>
    <row r="29919" ht="13.5" customHeight="1" x14ac:dyDescent="0.15"/>
    <row r="29921" ht="13.5" customHeight="1" x14ac:dyDescent="0.15"/>
    <row r="29923" ht="13.5" customHeight="1" x14ac:dyDescent="0.15"/>
    <row r="29925" ht="13.5" customHeight="1" x14ac:dyDescent="0.15"/>
    <row r="29927" ht="13.5" customHeight="1" x14ac:dyDescent="0.15"/>
    <row r="29929" ht="13.5" customHeight="1" x14ac:dyDescent="0.15"/>
    <row r="29931" ht="13.5" customHeight="1" x14ac:dyDescent="0.15"/>
    <row r="29933" ht="13.5" customHeight="1" x14ac:dyDescent="0.15"/>
    <row r="29935" ht="13.5" customHeight="1" x14ac:dyDescent="0.15"/>
    <row r="29937" ht="13.5" customHeight="1" x14ac:dyDescent="0.15"/>
    <row r="29939" ht="13.5" customHeight="1" x14ac:dyDescent="0.15"/>
    <row r="29941" ht="13.5" customHeight="1" x14ac:dyDescent="0.15"/>
    <row r="29943" ht="13.5" customHeight="1" x14ac:dyDescent="0.15"/>
    <row r="29945" ht="13.5" customHeight="1" x14ac:dyDescent="0.15"/>
    <row r="29947" ht="13.5" customHeight="1" x14ac:dyDescent="0.15"/>
    <row r="29949" ht="13.5" customHeight="1" x14ac:dyDescent="0.15"/>
    <row r="29951" ht="13.5" customHeight="1" x14ac:dyDescent="0.15"/>
    <row r="29953" ht="13.5" customHeight="1" x14ac:dyDescent="0.15"/>
    <row r="29955" ht="13.5" customHeight="1" x14ac:dyDescent="0.15"/>
    <row r="29957" ht="13.5" customHeight="1" x14ac:dyDescent="0.15"/>
    <row r="29959" ht="13.5" customHeight="1" x14ac:dyDescent="0.15"/>
    <row r="29961" ht="13.5" customHeight="1" x14ac:dyDescent="0.15"/>
    <row r="29963" ht="13.5" customHeight="1" x14ac:dyDescent="0.15"/>
    <row r="29965" ht="13.5" customHeight="1" x14ac:dyDescent="0.15"/>
    <row r="29967" ht="13.5" customHeight="1" x14ac:dyDescent="0.15"/>
    <row r="29969" ht="13.5" customHeight="1" x14ac:dyDescent="0.15"/>
    <row r="29971" ht="13.5" customHeight="1" x14ac:dyDescent="0.15"/>
    <row r="29973" ht="13.5" customHeight="1" x14ac:dyDescent="0.15"/>
    <row r="29975" ht="13.5" customHeight="1" x14ac:dyDescent="0.15"/>
    <row r="29977" ht="13.5" customHeight="1" x14ac:dyDescent="0.15"/>
    <row r="29979" ht="13.5" customHeight="1" x14ac:dyDescent="0.15"/>
    <row r="29981" ht="13.5" customHeight="1" x14ac:dyDescent="0.15"/>
    <row r="29983" ht="13.5" customHeight="1" x14ac:dyDescent="0.15"/>
    <row r="29985" ht="13.5" customHeight="1" x14ac:dyDescent="0.15"/>
    <row r="29987" ht="13.5" customHeight="1" x14ac:dyDescent="0.15"/>
    <row r="29989" ht="13.5" customHeight="1" x14ac:dyDescent="0.15"/>
    <row r="29991" ht="13.5" customHeight="1" x14ac:dyDescent="0.15"/>
    <row r="29993" ht="13.5" customHeight="1" x14ac:dyDescent="0.15"/>
    <row r="29995" ht="13.5" customHeight="1" x14ac:dyDescent="0.15"/>
    <row r="29997" ht="13.5" customHeight="1" x14ac:dyDescent="0.15"/>
    <row r="29999" ht="13.5" customHeight="1" x14ac:dyDescent="0.15"/>
    <row r="30001" ht="13.5" customHeight="1" x14ac:dyDescent="0.15"/>
    <row r="30003" ht="13.5" customHeight="1" x14ac:dyDescent="0.15"/>
    <row r="30005" ht="13.5" customHeight="1" x14ac:dyDescent="0.15"/>
    <row r="30007" ht="13.5" customHeight="1" x14ac:dyDescent="0.15"/>
    <row r="30009" ht="13.5" customHeight="1" x14ac:dyDescent="0.15"/>
    <row r="30011" ht="13.5" customHeight="1" x14ac:dyDescent="0.15"/>
    <row r="30013" ht="13.5" customHeight="1" x14ac:dyDescent="0.15"/>
    <row r="30015" ht="13.5" customHeight="1" x14ac:dyDescent="0.15"/>
    <row r="30017" ht="13.5" customHeight="1" x14ac:dyDescent="0.15"/>
    <row r="30019" ht="13.5" customHeight="1" x14ac:dyDescent="0.15"/>
    <row r="30021" ht="13.5" customHeight="1" x14ac:dyDescent="0.15"/>
    <row r="30023" ht="13.5" customHeight="1" x14ac:dyDescent="0.15"/>
    <row r="30025" ht="13.5" customHeight="1" x14ac:dyDescent="0.15"/>
    <row r="30027" ht="13.5" customHeight="1" x14ac:dyDescent="0.15"/>
    <row r="30029" ht="13.5" customHeight="1" x14ac:dyDescent="0.15"/>
    <row r="30031" ht="13.5" customHeight="1" x14ac:dyDescent="0.15"/>
    <row r="30033" ht="13.5" customHeight="1" x14ac:dyDescent="0.15"/>
    <row r="30035" ht="13.5" customHeight="1" x14ac:dyDescent="0.15"/>
    <row r="30037" ht="13.5" customHeight="1" x14ac:dyDescent="0.15"/>
    <row r="30039" ht="13.5" customHeight="1" x14ac:dyDescent="0.15"/>
    <row r="30041" ht="13.5" customHeight="1" x14ac:dyDescent="0.15"/>
    <row r="30043" ht="13.5" customHeight="1" x14ac:dyDescent="0.15"/>
    <row r="30045" ht="13.5" customHeight="1" x14ac:dyDescent="0.15"/>
    <row r="30047" ht="13.5" customHeight="1" x14ac:dyDescent="0.15"/>
    <row r="30049" ht="13.5" customHeight="1" x14ac:dyDescent="0.15"/>
    <row r="30051" ht="13.5" customHeight="1" x14ac:dyDescent="0.15"/>
    <row r="30053" ht="13.5" customHeight="1" x14ac:dyDescent="0.15"/>
    <row r="30055" ht="13.5" customHeight="1" x14ac:dyDescent="0.15"/>
    <row r="30057" ht="13.5" customHeight="1" x14ac:dyDescent="0.15"/>
    <row r="30059" ht="13.5" customHeight="1" x14ac:dyDescent="0.15"/>
    <row r="30061" ht="13.5" customHeight="1" x14ac:dyDescent="0.15"/>
    <row r="30063" ht="13.5" customHeight="1" x14ac:dyDescent="0.15"/>
    <row r="30065" ht="13.5" customHeight="1" x14ac:dyDescent="0.15"/>
    <row r="30067" ht="13.5" customHeight="1" x14ac:dyDescent="0.15"/>
    <row r="30069" ht="13.5" customHeight="1" x14ac:dyDescent="0.15"/>
    <row r="30071" ht="13.5" customHeight="1" x14ac:dyDescent="0.15"/>
    <row r="30073" ht="13.5" customHeight="1" x14ac:dyDescent="0.15"/>
    <row r="30075" ht="13.5" customHeight="1" x14ac:dyDescent="0.15"/>
    <row r="30077" ht="13.5" customHeight="1" x14ac:dyDescent="0.15"/>
    <row r="30079" ht="13.5" customHeight="1" x14ac:dyDescent="0.15"/>
    <row r="30081" ht="13.5" customHeight="1" x14ac:dyDescent="0.15"/>
    <row r="30083" ht="13.5" customHeight="1" x14ac:dyDescent="0.15"/>
    <row r="30085" ht="13.5" customHeight="1" x14ac:dyDescent="0.15"/>
    <row r="30087" ht="13.5" customHeight="1" x14ac:dyDescent="0.15"/>
    <row r="30089" ht="13.5" customHeight="1" x14ac:dyDescent="0.15"/>
    <row r="30091" ht="13.5" customHeight="1" x14ac:dyDescent="0.15"/>
    <row r="30093" ht="13.5" customHeight="1" x14ac:dyDescent="0.15"/>
    <row r="30095" ht="13.5" customHeight="1" x14ac:dyDescent="0.15"/>
    <row r="30097" ht="13.5" customHeight="1" x14ac:dyDescent="0.15"/>
    <row r="30099" ht="13.5" customHeight="1" x14ac:dyDescent="0.15"/>
    <row r="30101" ht="13.5" customHeight="1" x14ac:dyDescent="0.15"/>
    <row r="30103" ht="13.5" customHeight="1" x14ac:dyDescent="0.15"/>
    <row r="30105" ht="13.5" customHeight="1" x14ac:dyDescent="0.15"/>
    <row r="30107" ht="13.5" customHeight="1" x14ac:dyDescent="0.15"/>
    <row r="30109" ht="13.5" customHeight="1" x14ac:dyDescent="0.15"/>
    <row r="30111" ht="13.5" customHeight="1" x14ac:dyDescent="0.15"/>
    <row r="30113" ht="13.5" customHeight="1" x14ac:dyDescent="0.15"/>
    <row r="30115" ht="13.5" customHeight="1" x14ac:dyDescent="0.15"/>
    <row r="30117" ht="13.5" customHeight="1" x14ac:dyDescent="0.15"/>
    <row r="30119" ht="13.5" customHeight="1" x14ac:dyDescent="0.15"/>
    <row r="30121" ht="13.5" customHeight="1" x14ac:dyDescent="0.15"/>
    <row r="30123" ht="13.5" customHeight="1" x14ac:dyDescent="0.15"/>
    <row r="30125" ht="13.5" customHeight="1" x14ac:dyDescent="0.15"/>
    <row r="30127" ht="13.5" customHeight="1" x14ac:dyDescent="0.15"/>
    <row r="30129" ht="13.5" customHeight="1" x14ac:dyDescent="0.15"/>
    <row r="30131" ht="13.5" customHeight="1" x14ac:dyDescent="0.15"/>
    <row r="30133" ht="13.5" customHeight="1" x14ac:dyDescent="0.15"/>
    <row r="30135" ht="13.5" customHeight="1" x14ac:dyDescent="0.15"/>
    <row r="30137" ht="13.5" customHeight="1" x14ac:dyDescent="0.15"/>
    <row r="30139" ht="13.5" customHeight="1" x14ac:dyDescent="0.15"/>
    <row r="30141" ht="13.5" customHeight="1" x14ac:dyDescent="0.15"/>
    <row r="30143" ht="13.5" customHeight="1" x14ac:dyDescent="0.15"/>
    <row r="30145" ht="13.5" customHeight="1" x14ac:dyDescent="0.15"/>
    <row r="30147" ht="13.5" customHeight="1" x14ac:dyDescent="0.15"/>
    <row r="30149" ht="13.5" customHeight="1" x14ac:dyDescent="0.15"/>
    <row r="30151" ht="13.5" customHeight="1" x14ac:dyDescent="0.15"/>
    <row r="30153" ht="13.5" customHeight="1" x14ac:dyDescent="0.15"/>
    <row r="30155" ht="13.5" customHeight="1" x14ac:dyDescent="0.15"/>
    <row r="30157" ht="13.5" customHeight="1" x14ac:dyDescent="0.15"/>
    <row r="30159" ht="13.5" customHeight="1" x14ac:dyDescent="0.15"/>
    <row r="30161" ht="13.5" customHeight="1" x14ac:dyDescent="0.15"/>
    <row r="30163" ht="13.5" customHeight="1" x14ac:dyDescent="0.15"/>
    <row r="30165" ht="13.5" customHeight="1" x14ac:dyDescent="0.15"/>
    <row r="30167" ht="13.5" customHeight="1" x14ac:dyDescent="0.15"/>
    <row r="30169" ht="13.5" customHeight="1" x14ac:dyDescent="0.15"/>
    <row r="30171" ht="13.5" customHeight="1" x14ac:dyDescent="0.15"/>
    <row r="30173" ht="13.5" customHeight="1" x14ac:dyDescent="0.15"/>
    <row r="30175" ht="13.5" customHeight="1" x14ac:dyDescent="0.15"/>
    <row r="30177" ht="13.5" customHeight="1" x14ac:dyDescent="0.15"/>
    <row r="30179" ht="13.5" customHeight="1" x14ac:dyDescent="0.15"/>
    <row r="30181" ht="13.5" customHeight="1" x14ac:dyDescent="0.15"/>
    <row r="30183" ht="13.5" customHeight="1" x14ac:dyDescent="0.15"/>
    <row r="30185" ht="13.5" customHeight="1" x14ac:dyDescent="0.15"/>
    <row r="30187" ht="13.5" customHeight="1" x14ac:dyDescent="0.15"/>
    <row r="30189" ht="13.5" customHeight="1" x14ac:dyDescent="0.15"/>
    <row r="30191" ht="13.5" customHeight="1" x14ac:dyDescent="0.15"/>
    <row r="30193" ht="13.5" customHeight="1" x14ac:dyDescent="0.15"/>
    <row r="30195" ht="13.5" customHeight="1" x14ac:dyDescent="0.15"/>
    <row r="30197" ht="13.5" customHeight="1" x14ac:dyDescent="0.15"/>
    <row r="30199" ht="13.5" customHeight="1" x14ac:dyDescent="0.15"/>
    <row r="30201" ht="13.5" customHeight="1" x14ac:dyDescent="0.15"/>
    <row r="30203" ht="13.5" customHeight="1" x14ac:dyDescent="0.15"/>
    <row r="30205" ht="13.5" customHeight="1" x14ac:dyDescent="0.15"/>
    <row r="30207" ht="13.5" customHeight="1" x14ac:dyDescent="0.15"/>
    <row r="30209" ht="13.5" customHeight="1" x14ac:dyDescent="0.15"/>
    <row r="30211" ht="13.5" customHeight="1" x14ac:dyDescent="0.15"/>
    <row r="30213" ht="13.5" customHeight="1" x14ac:dyDescent="0.15"/>
    <row r="30215" ht="13.5" customHeight="1" x14ac:dyDescent="0.15"/>
    <row r="30217" ht="13.5" customHeight="1" x14ac:dyDescent="0.15"/>
    <row r="30219" ht="13.5" customHeight="1" x14ac:dyDescent="0.15"/>
    <row r="30221" ht="13.5" customHeight="1" x14ac:dyDescent="0.15"/>
    <row r="30223" ht="13.5" customHeight="1" x14ac:dyDescent="0.15"/>
    <row r="30225" ht="13.5" customHeight="1" x14ac:dyDescent="0.15"/>
    <row r="30227" ht="13.5" customHeight="1" x14ac:dyDescent="0.15"/>
    <row r="30229" ht="13.5" customHeight="1" x14ac:dyDescent="0.15"/>
    <row r="30231" ht="13.5" customHeight="1" x14ac:dyDescent="0.15"/>
    <row r="30233" ht="13.5" customHeight="1" x14ac:dyDescent="0.15"/>
    <row r="30235" ht="13.5" customHeight="1" x14ac:dyDescent="0.15"/>
    <row r="30237" ht="13.5" customHeight="1" x14ac:dyDescent="0.15"/>
    <row r="30239" ht="13.5" customHeight="1" x14ac:dyDescent="0.15"/>
    <row r="30241" ht="13.5" customHeight="1" x14ac:dyDescent="0.15"/>
    <row r="30243" ht="13.5" customHeight="1" x14ac:dyDescent="0.15"/>
    <row r="30245" ht="13.5" customHeight="1" x14ac:dyDescent="0.15"/>
    <row r="30247" ht="13.5" customHeight="1" x14ac:dyDescent="0.15"/>
    <row r="30249" ht="13.5" customHeight="1" x14ac:dyDescent="0.15"/>
    <row r="30251" ht="13.5" customHeight="1" x14ac:dyDescent="0.15"/>
    <row r="30253" ht="13.5" customHeight="1" x14ac:dyDescent="0.15"/>
    <row r="30255" ht="13.5" customHeight="1" x14ac:dyDescent="0.15"/>
    <row r="30257" ht="13.5" customHeight="1" x14ac:dyDescent="0.15"/>
    <row r="30259" ht="13.5" customHeight="1" x14ac:dyDescent="0.15"/>
    <row r="30261" ht="13.5" customHeight="1" x14ac:dyDescent="0.15"/>
    <row r="30263" ht="13.5" customHeight="1" x14ac:dyDescent="0.15"/>
    <row r="30265" ht="13.5" customHeight="1" x14ac:dyDescent="0.15"/>
    <row r="30267" ht="13.5" customHeight="1" x14ac:dyDescent="0.15"/>
    <row r="30269" ht="13.5" customHeight="1" x14ac:dyDescent="0.15"/>
    <row r="30271" ht="13.5" customHeight="1" x14ac:dyDescent="0.15"/>
    <row r="30273" ht="13.5" customHeight="1" x14ac:dyDescent="0.15"/>
    <row r="30275" ht="13.5" customHeight="1" x14ac:dyDescent="0.15"/>
    <row r="30277" ht="13.5" customHeight="1" x14ac:dyDescent="0.15"/>
    <row r="30279" ht="13.5" customHeight="1" x14ac:dyDescent="0.15"/>
    <row r="30281" ht="13.5" customHeight="1" x14ac:dyDescent="0.15"/>
    <row r="30283" ht="13.5" customHeight="1" x14ac:dyDescent="0.15"/>
    <row r="30285" ht="13.5" customHeight="1" x14ac:dyDescent="0.15"/>
    <row r="30287" ht="13.5" customHeight="1" x14ac:dyDescent="0.15"/>
    <row r="30289" ht="13.5" customHeight="1" x14ac:dyDescent="0.15"/>
    <row r="30291" ht="13.5" customHeight="1" x14ac:dyDescent="0.15"/>
    <row r="30293" ht="13.5" customHeight="1" x14ac:dyDescent="0.15"/>
    <row r="30295" ht="13.5" customHeight="1" x14ac:dyDescent="0.15"/>
    <row r="30297" ht="13.5" customHeight="1" x14ac:dyDescent="0.15"/>
    <row r="30299" ht="13.5" customHeight="1" x14ac:dyDescent="0.15"/>
    <row r="30301" ht="13.5" customHeight="1" x14ac:dyDescent="0.15"/>
    <row r="30303" ht="13.5" customHeight="1" x14ac:dyDescent="0.15"/>
    <row r="30305" ht="13.5" customHeight="1" x14ac:dyDescent="0.15"/>
    <row r="30307" ht="13.5" customHeight="1" x14ac:dyDescent="0.15"/>
    <row r="30309" ht="13.5" customHeight="1" x14ac:dyDescent="0.15"/>
    <row r="30311" ht="13.5" customHeight="1" x14ac:dyDescent="0.15"/>
    <row r="30313" ht="13.5" customHeight="1" x14ac:dyDescent="0.15"/>
    <row r="30315" ht="13.5" customHeight="1" x14ac:dyDescent="0.15"/>
    <row r="30317" ht="13.5" customHeight="1" x14ac:dyDescent="0.15"/>
    <row r="30319" ht="13.5" customHeight="1" x14ac:dyDescent="0.15"/>
    <row r="30321" ht="13.5" customHeight="1" x14ac:dyDescent="0.15"/>
    <row r="30323" ht="13.5" customHeight="1" x14ac:dyDescent="0.15"/>
    <row r="30325" ht="13.5" customHeight="1" x14ac:dyDescent="0.15"/>
    <row r="30327" ht="13.5" customHeight="1" x14ac:dyDescent="0.15"/>
    <row r="30329" ht="13.5" customHeight="1" x14ac:dyDescent="0.15"/>
    <row r="30331" ht="13.5" customHeight="1" x14ac:dyDescent="0.15"/>
    <row r="30333" ht="13.5" customHeight="1" x14ac:dyDescent="0.15"/>
    <row r="30335" ht="13.5" customHeight="1" x14ac:dyDescent="0.15"/>
    <row r="30337" ht="13.5" customHeight="1" x14ac:dyDescent="0.15"/>
    <row r="30339" ht="13.5" customHeight="1" x14ac:dyDescent="0.15"/>
    <row r="30341" ht="13.5" customHeight="1" x14ac:dyDescent="0.15"/>
    <row r="30343" ht="13.5" customHeight="1" x14ac:dyDescent="0.15"/>
    <row r="30345" ht="13.5" customHeight="1" x14ac:dyDescent="0.15"/>
    <row r="30347" ht="13.5" customHeight="1" x14ac:dyDescent="0.15"/>
    <row r="30349" ht="13.5" customHeight="1" x14ac:dyDescent="0.15"/>
    <row r="30351" ht="13.5" customHeight="1" x14ac:dyDescent="0.15"/>
    <row r="30353" ht="13.5" customHeight="1" x14ac:dyDescent="0.15"/>
    <row r="30355" ht="13.5" customHeight="1" x14ac:dyDescent="0.15"/>
    <row r="30357" ht="13.5" customHeight="1" x14ac:dyDescent="0.15"/>
    <row r="30359" ht="13.5" customHeight="1" x14ac:dyDescent="0.15"/>
    <row r="30361" ht="13.5" customHeight="1" x14ac:dyDescent="0.15"/>
    <row r="30363" ht="13.5" customHeight="1" x14ac:dyDescent="0.15"/>
    <row r="30365" ht="13.5" customHeight="1" x14ac:dyDescent="0.15"/>
    <row r="30367" ht="13.5" customHeight="1" x14ac:dyDescent="0.15"/>
    <row r="30369" ht="13.5" customHeight="1" x14ac:dyDescent="0.15"/>
    <row r="30371" ht="13.5" customHeight="1" x14ac:dyDescent="0.15"/>
    <row r="30373" ht="13.5" customHeight="1" x14ac:dyDescent="0.15"/>
    <row r="30375" ht="13.5" customHeight="1" x14ac:dyDescent="0.15"/>
    <row r="30377" ht="13.5" customHeight="1" x14ac:dyDescent="0.15"/>
    <row r="30379" ht="13.5" customHeight="1" x14ac:dyDescent="0.15"/>
    <row r="30381" ht="13.5" customHeight="1" x14ac:dyDescent="0.15"/>
    <row r="30383" ht="13.5" customHeight="1" x14ac:dyDescent="0.15"/>
    <row r="30385" ht="13.5" customHeight="1" x14ac:dyDescent="0.15"/>
    <row r="30387" ht="13.5" customHeight="1" x14ac:dyDescent="0.15"/>
    <row r="30389" ht="13.5" customHeight="1" x14ac:dyDescent="0.15"/>
    <row r="30391" ht="13.5" customHeight="1" x14ac:dyDescent="0.15"/>
    <row r="30393" ht="13.5" customHeight="1" x14ac:dyDescent="0.15"/>
    <row r="30395" ht="13.5" customHeight="1" x14ac:dyDescent="0.15"/>
    <row r="30397" ht="13.5" customHeight="1" x14ac:dyDescent="0.15"/>
    <row r="30399" ht="13.5" customHeight="1" x14ac:dyDescent="0.15"/>
    <row r="30401" ht="13.5" customHeight="1" x14ac:dyDescent="0.15"/>
    <row r="30403" ht="13.5" customHeight="1" x14ac:dyDescent="0.15"/>
    <row r="30405" ht="13.5" customHeight="1" x14ac:dyDescent="0.15"/>
    <row r="30407" ht="13.5" customHeight="1" x14ac:dyDescent="0.15"/>
    <row r="30409" ht="13.5" customHeight="1" x14ac:dyDescent="0.15"/>
    <row r="30411" ht="13.5" customHeight="1" x14ac:dyDescent="0.15"/>
    <row r="30413" ht="13.5" customHeight="1" x14ac:dyDescent="0.15"/>
    <row r="30415" ht="13.5" customHeight="1" x14ac:dyDescent="0.15"/>
    <row r="30417" ht="13.5" customHeight="1" x14ac:dyDescent="0.15"/>
    <row r="30419" ht="13.5" customHeight="1" x14ac:dyDescent="0.15"/>
    <row r="30421" ht="13.5" customHeight="1" x14ac:dyDescent="0.15"/>
    <row r="30423" ht="13.5" customHeight="1" x14ac:dyDescent="0.15"/>
    <row r="30425" ht="13.5" customHeight="1" x14ac:dyDescent="0.15"/>
    <row r="30427" ht="13.5" customHeight="1" x14ac:dyDescent="0.15"/>
    <row r="30429" ht="13.5" customHeight="1" x14ac:dyDescent="0.15"/>
    <row r="30431" ht="13.5" customHeight="1" x14ac:dyDescent="0.15"/>
    <row r="30433" ht="13.5" customHeight="1" x14ac:dyDescent="0.15"/>
    <row r="30435" ht="13.5" customHeight="1" x14ac:dyDescent="0.15"/>
    <row r="30437" ht="13.5" customHeight="1" x14ac:dyDescent="0.15"/>
    <row r="30439" ht="13.5" customHeight="1" x14ac:dyDescent="0.15"/>
    <row r="30441" ht="13.5" customHeight="1" x14ac:dyDescent="0.15"/>
    <row r="30443" ht="13.5" customHeight="1" x14ac:dyDescent="0.15"/>
    <row r="30445" ht="13.5" customHeight="1" x14ac:dyDescent="0.15"/>
    <row r="30447" ht="13.5" customHeight="1" x14ac:dyDescent="0.15"/>
    <row r="30449" ht="13.5" customHeight="1" x14ac:dyDescent="0.15"/>
    <row r="30451" ht="13.5" customHeight="1" x14ac:dyDescent="0.15"/>
    <row r="30453" ht="13.5" customHeight="1" x14ac:dyDescent="0.15"/>
    <row r="30455" ht="13.5" customHeight="1" x14ac:dyDescent="0.15"/>
    <row r="30457" ht="13.5" customHeight="1" x14ac:dyDescent="0.15"/>
    <row r="30459" ht="13.5" customHeight="1" x14ac:dyDescent="0.15"/>
    <row r="30461" ht="13.5" customHeight="1" x14ac:dyDescent="0.15"/>
    <row r="30463" ht="13.5" customHeight="1" x14ac:dyDescent="0.15"/>
    <row r="30465" ht="13.5" customHeight="1" x14ac:dyDescent="0.15"/>
    <row r="30467" ht="13.5" customHeight="1" x14ac:dyDescent="0.15"/>
    <row r="30469" ht="13.5" customHeight="1" x14ac:dyDescent="0.15"/>
    <row r="30471" ht="13.5" customHeight="1" x14ac:dyDescent="0.15"/>
    <row r="30473" ht="13.5" customHeight="1" x14ac:dyDescent="0.15"/>
    <row r="30475" ht="13.5" customHeight="1" x14ac:dyDescent="0.15"/>
    <row r="30477" ht="13.5" customHeight="1" x14ac:dyDescent="0.15"/>
    <row r="30479" ht="13.5" customHeight="1" x14ac:dyDescent="0.15"/>
    <row r="30481" ht="13.5" customHeight="1" x14ac:dyDescent="0.15"/>
    <row r="30483" ht="13.5" customHeight="1" x14ac:dyDescent="0.15"/>
    <row r="30485" ht="13.5" customHeight="1" x14ac:dyDescent="0.15"/>
    <row r="30487" ht="13.5" customHeight="1" x14ac:dyDescent="0.15"/>
    <row r="30489" ht="13.5" customHeight="1" x14ac:dyDescent="0.15"/>
    <row r="30491" ht="13.5" customHeight="1" x14ac:dyDescent="0.15"/>
    <row r="30493" ht="13.5" customHeight="1" x14ac:dyDescent="0.15"/>
    <row r="30495" ht="13.5" customHeight="1" x14ac:dyDescent="0.15"/>
    <row r="30497" ht="13.5" customHeight="1" x14ac:dyDescent="0.15"/>
    <row r="30499" ht="13.5" customHeight="1" x14ac:dyDescent="0.15"/>
    <row r="30501" ht="13.5" customHeight="1" x14ac:dyDescent="0.15"/>
    <row r="30503" ht="13.5" customHeight="1" x14ac:dyDescent="0.15"/>
    <row r="30505" ht="13.5" customHeight="1" x14ac:dyDescent="0.15"/>
    <row r="30507" ht="13.5" customHeight="1" x14ac:dyDescent="0.15"/>
    <row r="30509" ht="13.5" customHeight="1" x14ac:dyDescent="0.15"/>
    <row r="30511" ht="13.5" customHeight="1" x14ac:dyDescent="0.15"/>
    <row r="30513" ht="13.5" customHeight="1" x14ac:dyDescent="0.15"/>
    <row r="30515" ht="13.5" customHeight="1" x14ac:dyDescent="0.15"/>
    <row r="30517" ht="13.5" customHeight="1" x14ac:dyDescent="0.15"/>
    <row r="30519" ht="13.5" customHeight="1" x14ac:dyDescent="0.15"/>
    <row r="30521" ht="13.5" customHeight="1" x14ac:dyDescent="0.15"/>
    <row r="30523" ht="13.5" customHeight="1" x14ac:dyDescent="0.15"/>
    <row r="30525" ht="13.5" customHeight="1" x14ac:dyDescent="0.15"/>
    <row r="30527" ht="13.5" customHeight="1" x14ac:dyDescent="0.15"/>
    <row r="30529" ht="13.5" customHeight="1" x14ac:dyDescent="0.15"/>
    <row r="30531" ht="13.5" customHeight="1" x14ac:dyDescent="0.15"/>
    <row r="30533" ht="13.5" customHeight="1" x14ac:dyDescent="0.15"/>
    <row r="30535" ht="13.5" customHeight="1" x14ac:dyDescent="0.15"/>
    <row r="30537" ht="13.5" customHeight="1" x14ac:dyDescent="0.15"/>
    <row r="30539" ht="13.5" customHeight="1" x14ac:dyDescent="0.15"/>
    <row r="30541" ht="13.5" customHeight="1" x14ac:dyDescent="0.15"/>
    <row r="30543" ht="13.5" customHeight="1" x14ac:dyDescent="0.15"/>
    <row r="30545" ht="13.5" customHeight="1" x14ac:dyDescent="0.15"/>
    <row r="30547" ht="13.5" customHeight="1" x14ac:dyDescent="0.15"/>
    <row r="30549" ht="13.5" customHeight="1" x14ac:dyDescent="0.15"/>
    <row r="30551" ht="13.5" customHeight="1" x14ac:dyDescent="0.15"/>
    <row r="30553" ht="13.5" customHeight="1" x14ac:dyDescent="0.15"/>
    <row r="30555" ht="13.5" customHeight="1" x14ac:dyDescent="0.15"/>
    <row r="30557" ht="13.5" customHeight="1" x14ac:dyDescent="0.15"/>
    <row r="30559" ht="13.5" customHeight="1" x14ac:dyDescent="0.15"/>
    <row r="30561" ht="13.5" customHeight="1" x14ac:dyDescent="0.15"/>
    <row r="30563" ht="13.5" customHeight="1" x14ac:dyDescent="0.15"/>
    <row r="30565" ht="13.5" customHeight="1" x14ac:dyDescent="0.15"/>
    <row r="30567" ht="13.5" customHeight="1" x14ac:dyDescent="0.15"/>
    <row r="30569" ht="13.5" customHeight="1" x14ac:dyDescent="0.15"/>
    <row r="30571" ht="13.5" customHeight="1" x14ac:dyDescent="0.15"/>
    <row r="30573" ht="13.5" customHeight="1" x14ac:dyDescent="0.15"/>
    <row r="30575" ht="13.5" customHeight="1" x14ac:dyDescent="0.15"/>
    <row r="30577" ht="13.5" customHeight="1" x14ac:dyDescent="0.15"/>
    <row r="30579" ht="13.5" customHeight="1" x14ac:dyDescent="0.15"/>
    <row r="30581" ht="13.5" customHeight="1" x14ac:dyDescent="0.15"/>
    <row r="30583" ht="13.5" customHeight="1" x14ac:dyDescent="0.15"/>
    <row r="30585" ht="13.5" customHeight="1" x14ac:dyDescent="0.15"/>
    <row r="30587" ht="13.5" customHeight="1" x14ac:dyDescent="0.15"/>
    <row r="30589" ht="13.5" customHeight="1" x14ac:dyDescent="0.15"/>
    <row r="30591" ht="13.5" customHeight="1" x14ac:dyDescent="0.15"/>
    <row r="30593" ht="13.5" customHeight="1" x14ac:dyDescent="0.15"/>
    <row r="30595" ht="13.5" customHeight="1" x14ac:dyDescent="0.15"/>
    <row r="30597" ht="13.5" customHeight="1" x14ac:dyDescent="0.15"/>
    <row r="30599" ht="13.5" customHeight="1" x14ac:dyDescent="0.15"/>
    <row r="30601" ht="13.5" customHeight="1" x14ac:dyDescent="0.15"/>
    <row r="30603" ht="13.5" customHeight="1" x14ac:dyDescent="0.15"/>
    <row r="30605" ht="13.5" customHeight="1" x14ac:dyDescent="0.15"/>
    <row r="30607" ht="13.5" customHeight="1" x14ac:dyDescent="0.15"/>
    <row r="30609" ht="13.5" customHeight="1" x14ac:dyDescent="0.15"/>
    <row r="30611" ht="13.5" customHeight="1" x14ac:dyDescent="0.15"/>
    <row r="30613" ht="13.5" customHeight="1" x14ac:dyDescent="0.15"/>
    <row r="30615" ht="13.5" customHeight="1" x14ac:dyDescent="0.15"/>
    <row r="30617" ht="13.5" customHeight="1" x14ac:dyDescent="0.15"/>
    <row r="30619" ht="13.5" customHeight="1" x14ac:dyDescent="0.15"/>
    <row r="30621" ht="13.5" customHeight="1" x14ac:dyDescent="0.15"/>
    <row r="30623" ht="13.5" customHeight="1" x14ac:dyDescent="0.15"/>
    <row r="30625" ht="13.5" customHeight="1" x14ac:dyDescent="0.15"/>
    <row r="30627" ht="13.5" customHeight="1" x14ac:dyDescent="0.15"/>
    <row r="30629" ht="13.5" customHeight="1" x14ac:dyDescent="0.15"/>
    <row r="30631" ht="13.5" customHeight="1" x14ac:dyDescent="0.15"/>
    <row r="30633" ht="13.5" customHeight="1" x14ac:dyDescent="0.15"/>
    <row r="30635" ht="13.5" customHeight="1" x14ac:dyDescent="0.15"/>
    <row r="30637" ht="13.5" customHeight="1" x14ac:dyDescent="0.15"/>
    <row r="30639" ht="13.5" customHeight="1" x14ac:dyDescent="0.15"/>
    <row r="30641" ht="13.5" customHeight="1" x14ac:dyDescent="0.15"/>
    <row r="30643" ht="13.5" customHeight="1" x14ac:dyDescent="0.15"/>
    <row r="30645" ht="13.5" customHeight="1" x14ac:dyDescent="0.15"/>
    <row r="30647" ht="13.5" customHeight="1" x14ac:dyDescent="0.15"/>
    <row r="30649" ht="13.5" customHeight="1" x14ac:dyDescent="0.15"/>
    <row r="30651" ht="13.5" customHeight="1" x14ac:dyDescent="0.15"/>
    <row r="30653" ht="13.5" customHeight="1" x14ac:dyDescent="0.15"/>
    <row r="30655" ht="13.5" customHeight="1" x14ac:dyDescent="0.15"/>
    <row r="30657" ht="13.5" customHeight="1" x14ac:dyDescent="0.15"/>
    <row r="30659" ht="13.5" customHeight="1" x14ac:dyDescent="0.15"/>
    <row r="30661" ht="13.5" customHeight="1" x14ac:dyDescent="0.15"/>
    <row r="30663" ht="13.5" customHeight="1" x14ac:dyDescent="0.15"/>
    <row r="30665" ht="13.5" customHeight="1" x14ac:dyDescent="0.15"/>
    <row r="30667" ht="13.5" customHeight="1" x14ac:dyDescent="0.15"/>
    <row r="30669" ht="13.5" customHeight="1" x14ac:dyDescent="0.15"/>
    <row r="30671" ht="13.5" customHeight="1" x14ac:dyDescent="0.15"/>
    <row r="30673" ht="13.5" customHeight="1" x14ac:dyDescent="0.15"/>
    <row r="30675" ht="13.5" customHeight="1" x14ac:dyDescent="0.15"/>
    <row r="30677" ht="13.5" customHeight="1" x14ac:dyDescent="0.15"/>
    <row r="30679" ht="13.5" customHeight="1" x14ac:dyDescent="0.15"/>
    <row r="30681" ht="13.5" customHeight="1" x14ac:dyDescent="0.15"/>
    <row r="30683" ht="13.5" customHeight="1" x14ac:dyDescent="0.15"/>
    <row r="30685" ht="13.5" customHeight="1" x14ac:dyDescent="0.15"/>
    <row r="30687" ht="13.5" customHeight="1" x14ac:dyDescent="0.15"/>
    <row r="30689" ht="13.5" customHeight="1" x14ac:dyDescent="0.15"/>
    <row r="30691" ht="13.5" customHeight="1" x14ac:dyDescent="0.15"/>
    <row r="30693" ht="13.5" customHeight="1" x14ac:dyDescent="0.15"/>
    <row r="30695" ht="13.5" customHeight="1" x14ac:dyDescent="0.15"/>
    <row r="30697" ht="13.5" customHeight="1" x14ac:dyDescent="0.15"/>
    <row r="30699" ht="13.5" customHeight="1" x14ac:dyDescent="0.15"/>
    <row r="30701" ht="13.5" customHeight="1" x14ac:dyDescent="0.15"/>
    <row r="30703" ht="13.5" customHeight="1" x14ac:dyDescent="0.15"/>
    <row r="30705" ht="13.5" customHeight="1" x14ac:dyDescent="0.15"/>
    <row r="30707" ht="13.5" customHeight="1" x14ac:dyDescent="0.15"/>
    <row r="30709" ht="13.5" customHeight="1" x14ac:dyDescent="0.15"/>
    <row r="30711" ht="13.5" customHeight="1" x14ac:dyDescent="0.15"/>
    <row r="30713" ht="13.5" customHeight="1" x14ac:dyDescent="0.15"/>
    <row r="30715" ht="13.5" customHeight="1" x14ac:dyDescent="0.15"/>
    <row r="30717" ht="13.5" customHeight="1" x14ac:dyDescent="0.15"/>
    <row r="30719" ht="13.5" customHeight="1" x14ac:dyDescent="0.15"/>
    <row r="30721" ht="13.5" customHeight="1" x14ac:dyDescent="0.15"/>
    <row r="30723" ht="13.5" customHeight="1" x14ac:dyDescent="0.15"/>
    <row r="30725" ht="13.5" customHeight="1" x14ac:dyDescent="0.15"/>
    <row r="30727" ht="13.5" customHeight="1" x14ac:dyDescent="0.15"/>
    <row r="30729" ht="13.5" customHeight="1" x14ac:dyDescent="0.15"/>
    <row r="30731" ht="13.5" customHeight="1" x14ac:dyDescent="0.15"/>
    <row r="30733" ht="13.5" customHeight="1" x14ac:dyDescent="0.15"/>
    <row r="30735" ht="13.5" customHeight="1" x14ac:dyDescent="0.15"/>
    <row r="30737" ht="13.5" customHeight="1" x14ac:dyDescent="0.15"/>
    <row r="30739" ht="13.5" customHeight="1" x14ac:dyDescent="0.15"/>
    <row r="30741" ht="13.5" customHeight="1" x14ac:dyDescent="0.15"/>
    <row r="30743" ht="13.5" customHeight="1" x14ac:dyDescent="0.15"/>
    <row r="30745" ht="13.5" customHeight="1" x14ac:dyDescent="0.15"/>
    <row r="30747" ht="13.5" customHeight="1" x14ac:dyDescent="0.15"/>
    <row r="30749" ht="13.5" customHeight="1" x14ac:dyDescent="0.15"/>
    <row r="30751" ht="13.5" customHeight="1" x14ac:dyDescent="0.15"/>
    <row r="30753" ht="13.5" customHeight="1" x14ac:dyDescent="0.15"/>
    <row r="30755" ht="13.5" customHeight="1" x14ac:dyDescent="0.15"/>
    <row r="30757" ht="13.5" customHeight="1" x14ac:dyDescent="0.15"/>
    <row r="30759" ht="13.5" customHeight="1" x14ac:dyDescent="0.15"/>
    <row r="30761" ht="13.5" customHeight="1" x14ac:dyDescent="0.15"/>
    <row r="30763" ht="13.5" customHeight="1" x14ac:dyDescent="0.15"/>
    <row r="30765" ht="13.5" customHeight="1" x14ac:dyDescent="0.15"/>
    <row r="30767" ht="13.5" customHeight="1" x14ac:dyDescent="0.15"/>
    <row r="30769" ht="13.5" customHeight="1" x14ac:dyDescent="0.15"/>
    <row r="30771" ht="13.5" customHeight="1" x14ac:dyDescent="0.15"/>
    <row r="30773" ht="13.5" customHeight="1" x14ac:dyDescent="0.15"/>
    <row r="30775" ht="13.5" customHeight="1" x14ac:dyDescent="0.15"/>
    <row r="30777" ht="13.5" customHeight="1" x14ac:dyDescent="0.15"/>
    <row r="30779" ht="13.5" customHeight="1" x14ac:dyDescent="0.15"/>
    <row r="30781" ht="13.5" customHeight="1" x14ac:dyDescent="0.15"/>
    <row r="30783" ht="13.5" customHeight="1" x14ac:dyDescent="0.15"/>
    <row r="30785" ht="13.5" customHeight="1" x14ac:dyDescent="0.15"/>
    <row r="30787" ht="13.5" customHeight="1" x14ac:dyDescent="0.15"/>
    <row r="30789" ht="13.5" customHeight="1" x14ac:dyDescent="0.15"/>
    <row r="30791" ht="13.5" customHeight="1" x14ac:dyDescent="0.15"/>
    <row r="30793" ht="13.5" customHeight="1" x14ac:dyDescent="0.15"/>
    <row r="30795" ht="13.5" customHeight="1" x14ac:dyDescent="0.15"/>
    <row r="30797" ht="13.5" customHeight="1" x14ac:dyDescent="0.15"/>
    <row r="30799" ht="13.5" customHeight="1" x14ac:dyDescent="0.15"/>
    <row r="30801" ht="13.5" customHeight="1" x14ac:dyDescent="0.15"/>
    <row r="30803" ht="13.5" customHeight="1" x14ac:dyDescent="0.15"/>
    <row r="30805" ht="13.5" customHeight="1" x14ac:dyDescent="0.15"/>
    <row r="30807" ht="13.5" customHeight="1" x14ac:dyDescent="0.15"/>
    <row r="30809" ht="13.5" customHeight="1" x14ac:dyDescent="0.15"/>
    <row r="30811" ht="13.5" customHeight="1" x14ac:dyDescent="0.15"/>
    <row r="30813" ht="13.5" customHeight="1" x14ac:dyDescent="0.15"/>
    <row r="30815" ht="13.5" customHeight="1" x14ac:dyDescent="0.15"/>
    <row r="30817" ht="13.5" customHeight="1" x14ac:dyDescent="0.15"/>
    <row r="30819" ht="13.5" customHeight="1" x14ac:dyDescent="0.15"/>
    <row r="30821" ht="13.5" customHeight="1" x14ac:dyDescent="0.15"/>
    <row r="30823" ht="13.5" customHeight="1" x14ac:dyDescent="0.15"/>
    <row r="30825" ht="13.5" customHeight="1" x14ac:dyDescent="0.15"/>
    <row r="30827" ht="13.5" customHeight="1" x14ac:dyDescent="0.15"/>
    <row r="30829" ht="13.5" customHeight="1" x14ac:dyDescent="0.15"/>
    <row r="30831" ht="13.5" customHeight="1" x14ac:dyDescent="0.15"/>
    <row r="30833" ht="13.5" customHeight="1" x14ac:dyDescent="0.15"/>
    <row r="30835" ht="13.5" customHeight="1" x14ac:dyDescent="0.15"/>
    <row r="30837" ht="13.5" customHeight="1" x14ac:dyDescent="0.15"/>
    <row r="30839" ht="13.5" customHeight="1" x14ac:dyDescent="0.15"/>
    <row r="30841" ht="13.5" customHeight="1" x14ac:dyDescent="0.15"/>
    <row r="30843" ht="13.5" customHeight="1" x14ac:dyDescent="0.15"/>
    <row r="30845" ht="13.5" customHeight="1" x14ac:dyDescent="0.15"/>
    <row r="30847" ht="13.5" customHeight="1" x14ac:dyDescent="0.15"/>
    <row r="30849" ht="13.5" customHeight="1" x14ac:dyDescent="0.15"/>
    <row r="30851" ht="13.5" customHeight="1" x14ac:dyDescent="0.15"/>
    <row r="30853" ht="13.5" customHeight="1" x14ac:dyDescent="0.15"/>
    <row r="30855" ht="13.5" customHeight="1" x14ac:dyDescent="0.15"/>
    <row r="30857" ht="13.5" customHeight="1" x14ac:dyDescent="0.15"/>
    <row r="30859" ht="13.5" customHeight="1" x14ac:dyDescent="0.15"/>
    <row r="30861" ht="13.5" customHeight="1" x14ac:dyDescent="0.15"/>
    <row r="30863" ht="13.5" customHeight="1" x14ac:dyDescent="0.15"/>
    <row r="30865" ht="13.5" customHeight="1" x14ac:dyDescent="0.15"/>
    <row r="30867" ht="13.5" customHeight="1" x14ac:dyDescent="0.15"/>
    <row r="30869" ht="13.5" customHeight="1" x14ac:dyDescent="0.15"/>
    <row r="30871" ht="13.5" customHeight="1" x14ac:dyDescent="0.15"/>
    <row r="30873" ht="13.5" customHeight="1" x14ac:dyDescent="0.15"/>
    <row r="30875" ht="13.5" customHeight="1" x14ac:dyDescent="0.15"/>
    <row r="30877" ht="13.5" customHeight="1" x14ac:dyDescent="0.15"/>
    <row r="30879" ht="13.5" customHeight="1" x14ac:dyDescent="0.15"/>
    <row r="30881" ht="13.5" customHeight="1" x14ac:dyDescent="0.15"/>
    <row r="30883" ht="13.5" customHeight="1" x14ac:dyDescent="0.15"/>
    <row r="30885" ht="13.5" customHeight="1" x14ac:dyDescent="0.15"/>
    <row r="30887" ht="13.5" customHeight="1" x14ac:dyDescent="0.15"/>
    <row r="30889" ht="13.5" customHeight="1" x14ac:dyDescent="0.15"/>
    <row r="30891" ht="13.5" customHeight="1" x14ac:dyDescent="0.15"/>
    <row r="30893" ht="13.5" customHeight="1" x14ac:dyDescent="0.15"/>
    <row r="30895" ht="13.5" customHeight="1" x14ac:dyDescent="0.15"/>
    <row r="30897" ht="13.5" customHeight="1" x14ac:dyDescent="0.15"/>
    <row r="30899" ht="13.5" customHeight="1" x14ac:dyDescent="0.15"/>
    <row r="30901" ht="13.5" customHeight="1" x14ac:dyDescent="0.15"/>
    <row r="30903" ht="13.5" customHeight="1" x14ac:dyDescent="0.15"/>
    <row r="30905" ht="13.5" customHeight="1" x14ac:dyDescent="0.15"/>
    <row r="30907" ht="13.5" customHeight="1" x14ac:dyDescent="0.15"/>
    <row r="30909" ht="13.5" customHeight="1" x14ac:dyDescent="0.15"/>
    <row r="30911" ht="13.5" customHeight="1" x14ac:dyDescent="0.15"/>
    <row r="30913" ht="13.5" customHeight="1" x14ac:dyDescent="0.15"/>
    <row r="30915" ht="13.5" customHeight="1" x14ac:dyDescent="0.15"/>
    <row r="30917" ht="13.5" customHeight="1" x14ac:dyDescent="0.15"/>
    <row r="30919" ht="13.5" customHeight="1" x14ac:dyDescent="0.15"/>
    <row r="30921" ht="13.5" customHeight="1" x14ac:dyDescent="0.15"/>
    <row r="30923" ht="13.5" customHeight="1" x14ac:dyDescent="0.15"/>
    <row r="30925" ht="13.5" customHeight="1" x14ac:dyDescent="0.15"/>
    <row r="30927" ht="13.5" customHeight="1" x14ac:dyDescent="0.15"/>
    <row r="30929" ht="13.5" customHeight="1" x14ac:dyDescent="0.15"/>
    <row r="30931" ht="13.5" customHeight="1" x14ac:dyDescent="0.15"/>
    <row r="30933" ht="13.5" customHeight="1" x14ac:dyDescent="0.15"/>
    <row r="30935" ht="13.5" customHeight="1" x14ac:dyDescent="0.15"/>
    <row r="30937" ht="13.5" customHeight="1" x14ac:dyDescent="0.15"/>
    <row r="30939" ht="13.5" customHeight="1" x14ac:dyDescent="0.15"/>
    <row r="30941" ht="13.5" customHeight="1" x14ac:dyDescent="0.15"/>
    <row r="30943" ht="13.5" customHeight="1" x14ac:dyDescent="0.15"/>
    <row r="30945" ht="13.5" customHeight="1" x14ac:dyDescent="0.15"/>
    <row r="30947" ht="13.5" customHeight="1" x14ac:dyDescent="0.15"/>
    <row r="30949" ht="13.5" customHeight="1" x14ac:dyDescent="0.15"/>
    <row r="30951" ht="13.5" customHeight="1" x14ac:dyDescent="0.15"/>
    <row r="30953" ht="13.5" customHeight="1" x14ac:dyDescent="0.15"/>
    <row r="30955" ht="13.5" customHeight="1" x14ac:dyDescent="0.15"/>
    <row r="30957" ht="13.5" customHeight="1" x14ac:dyDescent="0.15"/>
    <row r="30959" ht="13.5" customHeight="1" x14ac:dyDescent="0.15"/>
    <row r="30961" ht="13.5" customHeight="1" x14ac:dyDescent="0.15"/>
    <row r="30963" ht="13.5" customHeight="1" x14ac:dyDescent="0.15"/>
    <row r="30965" ht="13.5" customHeight="1" x14ac:dyDescent="0.15"/>
    <row r="30967" ht="13.5" customHeight="1" x14ac:dyDescent="0.15"/>
    <row r="30969" ht="13.5" customHeight="1" x14ac:dyDescent="0.15"/>
    <row r="30971" ht="13.5" customHeight="1" x14ac:dyDescent="0.15"/>
    <row r="30973" ht="13.5" customHeight="1" x14ac:dyDescent="0.15"/>
    <row r="30975" ht="13.5" customHeight="1" x14ac:dyDescent="0.15"/>
    <row r="30977" ht="13.5" customHeight="1" x14ac:dyDescent="0.15"/>
    <row r="30979" ht="13.5" customHeight="1" x14ac:dyDescent="0.15"/>
    <row r="30981" ht="13.5" customHeight="1" x14ac:dyDescent="0.15"/>
    <row r="30983" ht="13.5" customHeight="1" x14ac:dyDescent="0.15"/>
    <row r="30985" ht="13.5" customHeight="1" x14ac:dyDescent="0.15"/>
    <row r="30987" ht="13.5" customHeight="1" x14ac:dyDescent="0.15"/>
    <row r="30989" ht="13.5" customHeight="1" x14ac:dyDescent="0.15"/>
    <row r="30991" ht="13.5" customHeight="1" x14ac:dyDescent="0.15"/>
    <row r="30993" ht="13.5" customHeight="1" x14ac:dyDescent="0.15"/>
    <row r="30995" ht="13.5" customHeight="1" x14ac:dyDescent="0.15"/>
    <row r="30997" ht="13.5" customHeight="1" x14ac:dyDescent="0.15"/>
    <row r="30999" ht="13.5" customHeight="1" x14ac:dyDescent="0.15"/>
    <row r="31001" ht="13.5" customHeight="1" x14ac:dyDescent="0.15"/>
    <row r="31003" ht="13.5" customHeight="1" x14ac:dyDescent="0.15"/>
    <row r="31005" ht="13.5" customHeight="1" x14ac:dyDescent="0.15"/>
    <row r="31007" ht="13.5" customHeight="1" x14ac:dyDescent="0.15"/>
    <row r="31009" ht="13.5" customHeight="1" x14ac:dyDescent="0.15"/>
    <row r="31011" ht="13.5" customHeight="1" x14ac:dyDescent="0.15"/>
    <row r="31013" ht="13.5" customHeight="1" x14ac:dyDescent="0.15"/>
    <row r="31015" ht="13.5" customHeight="1" x14ac:dyDescent="0.15"/>
    <row r="31017" ht="13.5" customHeight="1" x14ac:dyDescent="0.15"/>
    <row r="31019" ht="13.5" customHeight="1" x14ac:dyDescent="0.15"/>
    <row r="31021" ht="13.5" customHeight="1" x14ac:dyDescent="0.15"/>
    <row r="31023" ht="13.5" customHeight="1" x14ac:dyDescent="0.15"/>
    <row r="31025" ht="13.5" customHeight="1" x14ac:dyDescent="0.15"/>
    <row r="31027" ht="13.5" customHeight="1" x14ac:dyDescent="0.15"/>
    <row r="31029" ht="13.5" customHeight="1" x14ac:dyDescent="0.15"/>
    <row r="31031" ht="13.5" customHeight="1" x14ac:dyDescent="0.15"/>
    <row r="31033" ht="13.5" customHeight="1" x14ac:dyDescent="0.15"/>
    <row r="31035" ht="13.5" customHeight="1" x14ac:dyDescent="0.15"/>
    <row r="31037" ht="13.5" customHeight="1" x14ac:dyDescent="0.15"/>
    <row r="31039" ht="13.5" customHeight="1" x14ac:dyDescent="0.15"/>
    <row r="31041" ht="13.5" customHeight="1" x14ac:dyDescent="0.15"/>
    <row r="31043" ht="13.5" customHeight="1" x14ac:dyDescent="0.15"/>
    <row r="31045" ht="13.5" customHeight="1" x14ac:dyDescent="0.15"/>
    <row r="31047" ht="13.5" customHeight="1" x14ac:dyDescent="0.15"/>
    <row r="31049" ht="13.5" customHeight="1" x14ac:dyDescent="0.15"/>
    <row r="31051" ht="13.5" customHeight="1" x14ac:dyDescent="0.15"/>
    <row r="31053" ht="13.5" customHeight="1" x14ac:dyDescent="0.15"/>
    <row r="31055" ht="13.5" customHeight="1" x14ac:dyDescent="0.15"/>
    <row r="31057" ht="13.5" customHeight="1" x14ac:dyDescent="0.15"/>
    <row r="31059" ht="13.5" customHeight="1" x14ac:dyDescent="0.15"/>
    <row r="31061" ht="13.5" customHeight="1" x14ac:dyDescent="0.15"/>
    <row r="31063" ht="13.5" customHeight="1" x14ac:dyDescent="0.15"/>
    <row r="31065" ht="13.5" customHeight="1" x14ac:dyDescent="0.15"/>
    <row r="31067" ht="13.5" customHeight="1" x14ac:dyDescent="0.15"/>
    <row r="31069" ht="13.5" customHeight="1" x14ac:dyDescent="0.15"/>
    <row r="31071" ht="13.5" customHeight="1" x14ac:dyDescent="0.15"/>
    <row r="31073" ht="13.5" customHeight="1" x14ac:dyDescent="0.15"/>
    <row r="31075" ht="13.5" customHeight="1" x14ac:dyDescent="0.15"/>
    <row r="31077" ht="13.5" customHeight="1" x14ac:dyDescent="0.15"/>
    <row r="31079" ht="13.5" customHeight="1" x14ac:dyDescent="0.15"/>
    <row r="31081" ht="13.5" customHeight="1" x14ac:dyDescent="0.15"/>
    <row r="31083" ht="13.5" customHeight="1" x14ac:dyDescent="0.15"/>
    <row r="31085" ht="13.5" customHeight="1" x14ac:dyDescent="0.15"/>
    <row r="31087" ht="13.5" customHeight="1" x14ac:dyDescent="0.15"/>
    <row r="31089" ht="13.5" customHeight="1" x14ac:dyDescent="0.15"/>
    <row r="31091" ht="13.5" customHeight="1" x14ac:dyDescent="0.15"/>
    <row r="31093" ht="13.5" customHeight="1" x14ac:dyDescent="0.15"/>
    <row r="31095" ht="13.5" customHeight="1" x14ac:dyDescent="0.15"/>
    <row r="31097" ht="13.5" customHeight="1" x14ac:dyDescent="0.15"/>
    <row r="31099" ht="13.5" customHeight="1" x14ac:dyDescent="0.15"/>
    <row r="31101" ht="13.5" customHeight="1" x14ac:dyDescent="0.15"/>
    <row r="31103" ht="13.5" customHeight="1" x14ac:dyDescent="0.15"/>
    <row r="31105" ht="13.5" customHeight="1" x14ac:dyDescent="0.15"/>
    <row r="31107" ht="13.5" customHeight="1" x14ac:dyDescent="0.15"/>
    <row r="31109" ht="13.5" customHeight="1" x14ac:dyDescent="0.15"/>
    <row r="31111" ht="13.5" customHeight="1" x14ac:dyDescent="0.15"/>
    <row r="31113" ht="13.5" customHeight="1" x14ac:dyDescent="0.15"/>
    <row r="31115" ht="13.5" customHeight="1" x14ac:dyDescent="0.15"/>
    <row r="31117" ht="13.5" customHeight="1" x14ac:dyDescent="0.15"/>
    <row r="31119" ht="13.5" customHeight="1" x14ac:dyDescent="0.15"/>
    <row r="31121" ht="13.5" customHeight="1" x14ac:dyDescent="0.15"/>
    <row r="31123" ht="13.5" customHeight="1" x14ac:dyDescent="0.15"/>
    <row r="31125" ht="13.5" customHeight="1" x14ac:dyDescent="0.15"/>
    <row r="31127" ht="13.5" customHeight="1" x14ac:dyDescent="0.15"/>
    <row r="31129" ht="13.5" customHeight="1" x14ac:dyDescent="0.15"/>
    <row r="31131" ht="13.5" customHeight="1" x14ac:dyDescent="0.15"/>
    <row r="31133" ht="13.5" customHeight="1" x14ac:dyDescent="0.15"/>
    <row r="31135" ht="13.5" customHeight="1" x14ac:dyDescent="0.15"/>
    <row r="31137" ht="13.5" customHeight="1" x14ac:dyDescent="0.15"/>
    <row r="31139" ht="13.5" customHeight="1" x14ac:dyDescent="0.15"/>
    <row r="31141" ht="13.5" customHeight="1" x14ac:dyDescent="0.15"/>
    <row r="31143" ht="13.5" customHeight="1" x14ac:dyDescent="0.15"/>
    <row r="31145" ht="13.5" customHeight="1" x14ac:dyDescent="0.15"/>
    <row r="31147" ht="13.5" customHeight="1" x14ac:dyDescent="0.15"/>
    <row r="31149" ht="13.5" customHeight="1" x14ac:dyDescent="0.15"/>
    <row r="31151" ht="13.5" customHeight="1" x14ac:dyDescent="0.15"/>
    <row r="31153" ht="13.5" customHeight="1" x14ac:dyDescent="0.15"/>
    <row r="31155" ht="13.5" customHeight="1" x14ac:dyDescent="0.15"/>
    <row r="31157" ht="13.5" customHeight="1" x14ac:dyDescent="0.15"/>
    <row r="31159" ht="13.5" customHeight="1" x14ac:dyDescent="0.15"/>
    <row r="31161" ht="13.5" customHeight="1" x14ac:dyDescent="0.15"/>
    <row r="31163" ht="13.5" customHeight="1" x14ac:dyDescent="0.15"/>
    <row r="31165" ht="13.5" customHeight="1" x14ac:dyDescent="0.15"/>
    <row r="31167" ht="13.5" customHeight="1" x14ac:dyDescent="0.15"/>
    <row r="31169" ht="13.5" customHeight="1" x14ac:dyDescent="0.15"/>
    <row r="31171" ht="13.5" customHeight="1" x14ac:dyDescent="0.15"/>
    <row r="31173" ht="13.5" customHeight="1" x14ac:dyDescent="0.15"/>
    <row r="31175" ht="13.5" customHeight="1" x14ac:dyDescent="0.15"/>
    <row r="31177" ht="13.5" customHeight="1" x14ac:dyDescent="0.15"/>
    <row r="31179" ht="13.5" customHeight="1" x14ac:dyDescent="0.15"/>
    <row r="31181" ht="13.5" customHeight="1" x14ac:dyDescent="0.15"/>
    <row r="31183" ht="13.5" customHeight="1" x14ac:dyDescent="0.15"/>
    <row r="31185" ht="13.5" customHeight="1" x14ac:dyDescent="0.15"/>
    <row r="31187" ht="13.5" customHeight="1" x14ac:dyDescent="0.15"/>
    <row r="31189" ht="13.5" customHeight="1" x14ac:dyDescent="0.15"/>
    <row r="31191" ht="13.5" customHeight="1" x14ac:dyDescent="0.15"/>
    <row r="31193" ht="13.5" customHeight="1" x14ac:dyDescent="0.15"/>
    <row r="31195" ht="13.5" customHeight="1" x14ac:dyDescent="0.15"/>
    <row r="31197" ht="13.5" customHeight="1" x14ac:dyDescent="0.15"/>
    <row r="31199" ht="13.5" customHeight="1" x14ac:dyDescent="0.15"/>
    <row r="31201" ht="13.5" customHeight="1" x14ac:dyDescent="0.15"/>
    <row r="31203" ht="13.5" customHeight="1" x14ac:dyDescent="0.15"/>
    <row r="31205" ht="13.5" customHeight="1" x14ac:dyDescent="0.15"/>
    <row r="31207" ht="13.5" customHeight="1" x14ac:dyDescent="0.15"/>
    <row r="31209" ht="13.5" customHeight="1" x14ac:dyDescent="0.15"/>
    <row r="31211" ht="13.5" customHeight="1" x14ac:dyDescent="0.15"/>
    <row r="31213" ht="13.5" customHeight="1" x14ac:dyDescent="0.15"/>
    <row r="31215" ht="13.5" customHeight="1" x14ac:dyDescent="0.15"/>
    <row r="31217" ht="13.5" customHeight="1" x14ac:dyDescent="0.15"/>
    <row r="31219" ht="13.5" customHeight="1" x14ac:dyDescent="0.15"/>
    <row r="31221" ht="13.5" customHeight="1" x14ac:dyDescent="0.15"/>
    <row r="31223" ht="13.5" customHeight="1" x14ac:dyDescent="0.15"/>
    <row r="31225" ht="13.5" customHeight="1" x14ac:dyDescent="0.15"/>
    <row r="31227" ht="13.5" customHeight="1" x14ac:dyDescent="0.15"/>
    <row r="31229" ht="13.5" customHeight="1" x14ac:dyDescent="0.15"/>
    <row r="31231" ht="13.5" customHeight="1" x14ac:dyDescent="0.15"/>
    <row r="31233" ht="13.5" customHeight="1" x14ac:dyDescent="0.15"/>
    <row r="31235" ht="13.5" customHeight="1" x14ac:dyDescent="0.15"/>
    <row r="31237" ht="13.5" customHeight="1" x14ac:dyDescent="0.15"/>
    <row r="31239" ht="13.5" customHeight="1" x14ac:dyDescent="0.15"/>
    <row r="31241" ht="13.5" customHeight="1" x14ac:dyDescent="0.15"/>
    <row r="31243" ht="13.5" customHeight="1" x14ac:dyDescent="0.15"/>
    <row r="31245" ht="13.5" customHeight="1" x14ac:dyDescent="0.15"/>
    <row r="31247" ht="13.5" customHeight="1" x14ac:dyDescent="0.15"/>
    <row r="31249" ht="13.5" customHeight="1" x14ac:dyDescent="0.15"/>
    <row r="31251" ht="13.5" customHeight="1" x14ac:dyDescent="0.15"/>
    <row r="31253" ht="13.5" customHeight="1" x14ac:dyDescent="0.15"/>
    <row r="31255" ht="13.5" customHeight="1" x14ac:dyDescent="0.15"/>
    <row r="31257" ht="13.5" customHeight="1" x14ac:dyDescent="0.15"/>
    <row r="31259" ht="13.5" customHeight="1" x14ac:dyDescent="0.15"/>
    <row r="31261" ht="13.5" customHeight="1" x14ac:dyDescent="0.15"/>
    <row r="31263" ht="13.5" customHeight="1" x14ac:dyDescent="0.15"/>
    <row r="31265" ht="13.5" customHeight="1" x14ac:dyDescent="0.15"/>
    <row r="31267" ht="13.5" customHeight="1" x14ac:dyDescent="0.15"/>
    <row r="31269" ht="13.5" customHeight="1" x14ac:dyDescent="0.15"/>
    <row r="31271" ht="13.5" customHeight="1" x14ac:dyDescent="0.15"/>
    <row r="31273" ht="13.5" customHeight="1" x14ac:dyDescent="0.15"/>
    <row r="31275" ht="13.5" customHeight="1" x14ac:dyDescent="0.15"/>
    <row r="31277" ht="13.5" customHeight="1" x14ac:dyDescent="0.15"/>
    <row r="31279" ht="13.5" customHeight="1" x14ac:dyDescent="0.15"/>
    <row r="31281" ht="13.5" customHeight="1" x14ac:dyDescent="0.15"/>
    <row r="31283" ht="13.5" customHeight="1" x14ac:dyDescent="0.15"/>
    <row r="31285" ht="13.5" customHeight="1" x14ac:dyDescent="0.15"/>
    <row r="31287" ht="13.5" customHeight="1" x14ac:dyDescent="0.15"/>
    <row r="31289" ht="13.5" customHeight="1" x14ac:dyDescent="0.15"/>
    <row r="31291" ht="13.5" customHeight="1" x14ac:dyDescent="0.15"/>
    <row r="31293" ht="13.5" customHeight="1" x14ac:dyDescent="0.15"/>
    <row r="31295" ht="13.5" customHeight="1" x14ac:dyDescent="0.15"/>
    <row r="31297" ht="13.5" customHeight="1" x14ac:dyDescent="0.15"/>
    <row r="31299" ht="13.5" customHeight="1" x14ac:dyDescent="0.15"/>
    <row r="31301" ht="13.5" customHeight="1" x14ac:dyDescent="0.15"/>
    <row r="31303" ht="13.5" customHeight="1" x14ac:dyDescent="0.15"/>
    <row r="31305" ht="13.5" customHeight="1" x14ac:dyDescent="0.15"/>
    <row r="31307" ht="13.5" customHeight="1" x14ac:dyDescent="0.15"/>
    <row r="31309" ht="13.5" customHeight="1" x14ac:dyDescent="0.15"/>
    <row r="31311" ht="13.5" customHeight="1" x14ac:dyDescent="0.15"/>
    <row r="31313" ht="13.5" customHeight="1" x14ac:dyDescent="0.15"/>
    <row r="31315" ht="13.5" customHeight="1" x14ac:dyDescent="0.15"/>
    <row r="31317" ht="13.5" customHeight="1" x14ac:dyDescent="0.15"/>
    <row r="31319" ht="13.5" customHeight="1" x14ac:dyDescent="0.15"/>
    <row r="31321" ht="13.5" customHeight="1" x14ac:dyDescent="0.15"/>
    <row r="31323" ht="13.5" customHeight="1" x14ac:dyDescent="0.15"/>
    <row r="31325" ht="13.5" customHeight="1" x14ac:dyDescent="0.15"/>
    <row r="31327" ht="13.5" customHeight="1" x14ac:dyDescent="0.15"/>
    <row r="31329" ht="13.5" customHeight="1" x14ac:dyDescent="0.15"/>
    <row r="31331" ht="13.5" customHeight="1" x14ac:dyDescent="0.15"/>
    <row r="31333" ht="13.5" customHeight="1" x14ac:dyDescent="0.15"/>
    <row r="31335" ht="13.5" customHeight="1" x14ac:dyDescent="0.15"/>
    <row r="31337" ht="13.5" customHeight="1" x14ac:dyDescent="0.15"/>
    <row r="31339" ht="13.5" customHeight="1" x14ac:dyDescent="0.15"/>
    <row r="31341" ht="13.5" customHeight="1" x14ac:dyDescent="0.15"/>
    <row r="31343" ht="13.5" customHeight="1" x14ac:dyDescent="0.15"/>
    <row r="31345" ht="13.5" customHeight="1" x14ac:dyDescent="0.15"/>
    <row r="31347" ht="13.5" customHeight="1" x14ac:dyDescent="0.15"/>
    <row r="31349" ht="13.5" customHeight="1" x14ac:dyDescent="0.15"/>
    <row r="31351" ht="13.5" customHeight="1" x14ac:dyDescent="0.15"/>
    <row r="31353" ht="13.5" customHeight="1" x14ac:dyDescent="0.15"/>
    <row r="31355" ht="13.5" customHeight="1" x14ac:dyDescent="0.15"/>
    <row r="31357" ht="13.5" customHeight="1" x14ac:dyDescent="0.15"/>
    <row r="31359" ht="13.5" customHeight="1" x14ac:dyDescent="0.15"/>
    <row r="31361" ht="13.5" customHeight="1" x14ac:dyDescent="0.15"/>
    <row r="31363" ht="13.5" customHeight="1" x14ac:dyDescent="0.15"/>
    <row r="31365" ht="13.5" customHeight="1" x14ac:dyDescent="0.15"/>
    <row r="31367" ht="13.5" customHeight="1" x14ac:dyDescent="0.15"/>
    <row r="31369" ht="13.5" customHeight="1" x14ac:dyDescent="0.15"/>
    <row r="31371" ht="13.5" customHeight="1" x14ac:dyDescent="0.15"/>
    <row r="31373" ht="13.5" customHeight="1" x14ac:dyDescent="0.15"/>
    <row r="31375" ht="13.5" customHeight="1" x14ac:dyDescent="0.15"/>
    <row r="31377" ht="13.5" customHeight="1" x14ac:dyDescent="0.15"/>
    <row r="31379" ht="13.5" customHeight="1" x14ac:dyDescent="0.15"/>
    <row r="31381" ht="13.5" customHeight="1" x14ac:dyDescent="0.15"/>
    <row r="31383" ht="13.5" customHeight="1" x14ac:dyDescent="0.15"/>
    <row r="31385" ht="13.5" customHeight="1" x14ac:dyDescent="0.15"/>
    <row r="31387" ht="13.5" customHeight="1" x14ac:dyDescent="0.15"/>
    <row r="31389" ht="13.5" customHeight="1" x14ac:dyDescent="0.15"/>
    <row r="31391" ht="13.5" customHeight="1" x14ac:dyDescent="0.15"/>
    <row r="31393" ht="13.5" customHeight="1" x14ac:dyDescent="0.15"/>
    <row r="31395" ht="13.5" customHeight="1" x14ac:dyDescent="0.15"/>
    <row r="31397" ht="13.5" customHeight="1" x14ac:dyDescent="0.15"/>
    <row r="31399" ht="13.5" customHeight="1" x14ac:dyDescent="0.15"/>
    <row r="31401" ht="13.5" customHeight="1" x14ac:dyDescent="0.15"/>
    <row r="31403" ht="13.5" customHeight="1" x14ac:dyDescent="0.15"/>
    <row r="31405" ht="13.5" customHeight="1" x14ac:dyDescent="0.15"/>
    <row r="31407" ht="13.5" customHeight="1" x14ac:dyDescent="0.15"/>
    <row r="31409" ht="13.5" customHeight="1" x14ac:dyDescent="0.15"/>
    <row r="31411" ht="13.5" customHeight="1" x14ac:dyDescent="0.15"/>
    <row r="31413" ht="13.5" customHeight="1" x14ac:dyDescent="0.15"/>
    <row r="31415" ht="13.5" customHeight="1" x14ac:dyDescent="0.15"/>
    <row r="31417" ht="13.5" customHeight="1" x14ac:dyDescent="0.15"/>
    <row r="31419" ht="13.5" customHeight="1" x14ac:dyDescent="0.15"/>
    <row r="31421" ht="13.5" customHeight="1" x14ac:dyDescent="0.15"/>
    <row r="31423" ht="13.5" customHeight="1" x14ac:dyDescent="0.15"/>
    <row r="31425" ht="13.5" customHeight="1" x14ac:dyDescent="0.15"/>
    <row r="31427" ht="13.5" customHeight="1" x14ac:dyDescent="0.15"/>
    <row r="31429" ht="13.5" customHeight="1" x14ac:dyDescent="0.15"/>
    <row r="31431" ht="13.5" customHeight="1" x14ac:dyDescent="0.15"/>
    <row r="31433" ht="13.5" customHeight="1" x14ac:dyDescent="0.15"/>
    <row r="31435" ht="13.5" customHeight="1" x14ac:dyDescent="0.15"/>
    <row r="31437" ht="13.5" customHeight="1" x14ac:dyDescent="0.15"/>
    <row r="31439" ht="13.5" customHeight="1" x14ac:dyDescent="0.15"/>
    <row r="31441" ht="13.5" customHeight="1" x14ac:dyDescent="0.15"/>
    <row r="31443" ht="13.5" customHeight="1" x14ac:dyDescent="0.15"/>
    <row r="31445" ht="13.5" customHeight="1" x14ac:dyDescent="0.15"/>
    <row r="31447" ht="13.5" customHeight="1" x14ac:dyDescent="0.15"/>
    <row r="31449" ht="13.5" customHeight="1" x14ac:dyDescent="0.15"/>
    <row r="31451" ht="13.5" customHeight="1" x14ac:dyDescent="0.15"/>
    <row r="31453" ht="13.5" customHeight="1" x14ac:dyDescent="0.15"/>
    <row r="31455" ht="13.5" customHeight="1" x14ac:dyDescent="0.15"/>
    <row r="31457" ht="13.5" customHeight="1" x14ac:dyDescent="0.15"/>
    <row r="31459" ht="13.5" customHeight="1" x14ac:dyDescent="0.15"/>
    <row r="31461" ht="13.5" customHeight="1" x14ac:dyDescent="0.15"/>
    <row r="31463" ht="13.5" customHeight="1" x14ac:dyDescent="0.15"/>
    <row r="31465" ht="13.5" customHeight="1" x14ac:dyDescent="0.15"/>
    <row r="31467" ht="13.5" customHeight="1" x14ac:dyDescent="0.15"/>
    <row r="31469" ht="13.5" customHeight="1" x14ac:dyDescent="0.15"/>
    <row r="31471" ht="13.5" customHeight="1" x14ac:dyDescent="0.15"/>
    <row r="31473" ht="13.5" customHeight="1" x14ac:dyDescent="0.15"/>
    <row r="31475" ht="13.5" customHeight="1" x14ac:dyDescent="0.15"/>
    <row r="31477" ht="13.5" customHeight="1" x14ac:dyDescent="0.15"/>
    <row r="31479" ht="13.5" customHeight="1" x14ac:dyDescent="0.15"/>
    <row r="31481" ht="13.5" customHeight="1" x14ac:dyDescent="0.15"/>
    <row r="31483" ht="13.5" customHeight="1" x14ac:dyDescent="0.15"/>
    <row r="31485" ht="13.5" customHeight="1" x14ac:dyDescent="0.15"/>
    <row r="31487" ht="13.5" customHeight="1" x14ac:dyDescent="0.15"/>
    <row r="31489" ht="13.5" customHeight="1" x14ac:dyDescent="0.15"/>
    <row r="31491" ht="13.5" customHeight="1" x14ac:dyDescent="0.15"/>
    <row r="31493" ht="13.5" customHeight="1" x14ac:dyDescent="0.15"/>
    <row r="31495" ht="13.5" customHeight="1" x14ac:dyDescent="0.15"/>
    <row r="31497" ht="13.5" customHeight="1" x14ac:dyDescent="0.15"/>
    <row r="31499" ht="13.5" customHeight="1" x14ac:dyDescent="0.15"/>
    <row r="31501" ht="13.5" customHeight="1" x14ac:dyDescent="0.15"/>
    <row r="31503" ht="13.5" customHeight="1" x14ac:dyDescent="0.15"/>
    <row r="31505" ht="13.5" customHeight="1" x14ac:dyDescent="0.15"/>
    <row r="31507" ht="13.5" customHeight="1" x14ac:dyDescent="0.15"/>
    <row r="31509" ht="13.5" customHeight="1" x14ac:dyDescent="0.15"/>
    <row r="31511" ht="13.5" customHeight="1" x14ac:dyDescent="0.15"/>
    <row r="31513" ht="13.5" customHeight="1" x14ac:dyDescent="0.15"/>
    <row r="31515" ht="13.5" customHeight="1" x14ac:dyDescent="0.15"/>
    <row r="31517" ht="13.5" customHeight="1" x14ac:dyDescent="0.15"/>
    <row r="31519" ht="13.5" customHeight="1" x14ac:dyDescent="0.15"/>
    <row r="31521" ht="13.5" customHeight="1" x14ac:dyDescent="0.15"/>
    <row r="31523" ht="13.5" customHeight="1" x14ac:dyDescent="0.15"/>
    <row r="31525" ht="13.5" customHeight="1" x14ac:dyDescent="0.15"/>
    <row r="31527" ht="13.5" customHeight="1" x14ac:dyDescent="0.15"/>
    <row r="31529" ht="13.5" customHeight="1" x14ac:dyDescent="0.15"/>
    <row r="31531" ht="13.5" customHeight="1" x14ac:dyDescent="0.15"/>
    <row r="31533" ht="13.5" customHeight="1" x14ac:dyDescent="0.15"/>
    <row r="31535" ht="13.5" customHeight="1" x14ac:dyDescent="0.15"/>
    <row r="31537" ht="13.5" customHeight="1" x14ac:dyDescent="0.15"/>
    <row r="31539" ht="13.5" customHeight="1" x14ac:dyDescent="0.15"/>
    <row r="31541" ht="13.5" customHeight="1" x14ac:dyDescent="0.15"/>
    <row r="31543" ht="13.5" customHeight="1" x14ac:dyDescent="0.15"/>
    <row r="31545" ht="13.5" customHeight="1" x14ac:dyDescent="0.15"/>
    <row r="31547" ht="13.5" customHeight="1" x14ac:dyDescent="0.15"/>
    <row r="31549" ht="13.5" customHeight="1" x14ac:dyDescent="0.15"/>
    <row r="31551" ht="13.5" customHeight="1" x14ac:dyDescent="0.15"/>
    <row r="31553" ht="13.5" customHeight="1" x14ac:dyDescent="0.15"/>
    <row r="31555" ht="13.5" customHeight="1" x14ac:dyDescent="0.15"/>
    <row r="31557" ht="13.5" customHeight="1" x14ac:dyDescent="0.15"/>
    <row r="31559" ht="13.5" customHeight="1" x14ac:dyDescent="0.15"/>
    <row r="31561" ht="13.5" customHeight="1" x14ac:dyDescent="0.15"/>
    <row r="31563" ht="13.5" customHeight="1" x14ac:dyDescent="0.15"/>
    <row r="31565" ht="13.5" customHeight="1" x14ac:dyDescent="0.15"/>
    <row r="31567" ht="13.5" customHeight="1" x14ac:dyDescent="0.15"/>
    <row r="31569" ht="13.5" customHeight="1" x14ac:dyDescent="0.15"/>
    <row r="31571" ht="13.5" customHeight="1" x14ac:dyDescent="0.15"/>
    <row r="31573" ht="13.5" customHeight="1" x14ac:dyDescent="0.15"/>
    <row r="31575" ht="13.5" customHeight="1" x14ac:dyDescent="0.15"/>
    <row r="31577" ht="13.5" customHeight="1" x14ac:dyDescent="0.15"/>
    <row r="31579" ht="13.5" customHeight="1" x14ac:dyDescent="0.15"/>
    <row r="31581" ht="13.5" customHeight="1" x14ac:dyDescent="0.15"/>
    <row r="31583" ht="13.5" customHeight="1" x14ac:dyDescent="0.15"/>
    <row r="31585" ht="13.5" customHeight="1" x14ac:dyDescent="0.15"/>
    <row r="31587" ht="13.5" customHeight="1" x14ac:dyDescent="0.15"/>
    <row r="31589" ht="13.5" customHeight="1" x14ac:dyDescent="0.15"/>
    <row r="31591" ht="13.5" customHeight="1" x14ac:dyDescent="0.15"/>
    <row r="31593" ht="13.5" customHeight="1" x14ac:dyDescent="0.15"/>
    <row r="31595" ht="13.5" customHeight="1" x14ac:dyDescent="0.15"/>
    <row r="31597" ht="13.5" customHeight="1" x14ac:dyDescent="0.15"/>
    <row r="31599" ht="13.5" customHeight="1" x14ac:dyDescent="0.15"/>
    <row r="31601" ht="13.5" customHeight="1" x14ac:dyDescent="0.15"/>
    <row r="31603" ht="13.5" customHeight="1" x14ac:dyDescent="0.15"/>
    <row r="31605" ht="13.5" customHeight="1" x14ac:dyDescent="0.15"/>
    <row r="31607" ht="13.5" customHeight="1" x14ac:dyDescent="0.15"/>
    <row r="31609" ht="13.5" customHeight="1" x14ac:dyDescent="0.15"/>
    <row r="31611" ht="13.5" customHeight="1" x14ac:dyDescent="0.15"/>
    <row r="31613" ht="13.5" customHeight="1" x14ac:dyDescent="0.15"/>
    <row r="31615" ht="13.5" customHeight="1" x14ac:dyDescent="0.15"/>
    <row r="31617" ht="13.5" customHeight="1" x14ac:dyDescent="0.15"/>
    <row r="31619" ht="13.5" customHeight="1" x14ac:dyDescent="0.15"/>
    <row r="31621" ht="13.5" customHeight="1" x14ac:dyDescent="0.15"/>
    <row r="31623" ht="13.5" customHeight="1" x14ac:dyDescent="0.15"/>
    <row r="31625" ht="13.5" customHeight="1" x14ac:dyDescent="0.15"/>
    <row r="31627" ht="13.5" customHeight="1" x14ac:dyDescent="0.15"/>
    <row r="31629" ht="13.5" customHeight="1" x14ac:dyDescent="0.15"/>
    <row r="31631" ht="13.5" customHeight="1" x14ac:dyDescent="0.15"/>
    <row r="31633" ht="13.5" customHeight="1" x14ac:dyDescent="0.15"/>
    <row r="31635" ht="13.5" customHeight="1" x14ac:dyDescent="0.15"/>
    <row r="31637" ht="13.5" customHeight="1" x14ac:dyDescent="0.15"/>
    <row r="31639" ht="13.5" customHeight="1" x14ac:dyDescent="0.15"/>
    <row r="31641" ht="13.5" customHeight="1" x14ac:dyDescent="0.15"/>
    <row r="31643" ht="13.5" customHeight="1" x14ac:dyDescent="0.15"/>
    <row r="31645" ht="13.5" customHeight="1" x14ac:dyDescent="0.15"/>
    <row r="31647" ht="13.5" customHeight="1" x14ac:dyDescent="0.15"/>
    <row r="31649" ht="13.5" customHeight="1" x14ac:dyDescent="0.15"/>
    <row r="31651" ht="13.5" customHeight="1" x14ac:dyDescent="0.15"/>
    <row r="31653" ht="13.5" customHeight="1" x14ac:dyDescent="0.15"/>
    <row r="31655" ht="13.5" customHeight="1" x14ac:dyDescent="0.15"/>
    <row r="31657" ht="13.5" customHeight="1" x14ac:dyDescent="0.15"/>
    <row r="31659" ht="13.5" customHeight="1" x14ac:dyDescent="0.15"/>
    <row r="31661" ht="13.5" customHeight="1" x14ac:dyDescent="0.15"/>
    <row r="31663" ht="13.5" customHeight="1" x14ac:dyDescent="0.15"/>
    <row r="31665" ht="13.5" customHeight="1" x14ac:dyDescent="0.15"/>
    <row r="31667" ht="13.5" customHeight="1" x14ac:dyDescent="0.15"/>
    <row r="31669" ht="13.5" customHeight="1" x14ac:dyDescent="0.15"/>
    <row r="31671" ht="13.5" customHeight="1" x14ac:dyDescent="0.15"/>
    <row r="31673" ht="13.5" customHeight="1" x14ac:dyDescent="0.15"/>
    <row r="31675" ht="13.5" customHeight="1" x14ac:dyDescent="0.15"/>
    <row r="31677" ht="13.5" customHeight="1" x14ac:dyDescent="0.15"/>
    <row r="31679" ht="13.5" customHeight="1" x14ac:dyDescent="0.15"/>
    <row r="31681" ht="13.5" customHeight="1" x14ac:dyDescent="0.15"/>
    <row r="31683" ht="13.5" customHeight="1" x14ac:dyDescent="0.15"/>
    <row r="31685" ht="13.5" customHeight="1" x14ac:dyDescent="0.15"/>
    <row r="31687" ht="13.5" customHeight="1" x14ac:dyDescent="0.15"/>
    <row r="31689" ht="13.5" customHeight="1" x14ac:dyDescent="0.15"/>
    <row r="31691" ht="13.5" customHeight="1" x14ac:dyDescent="0.15"/>
    <row r="31693" ht="13.5" customHeight="1" x14ac:dyDescent="0.15"/>
    <row r="31695" ht="13.5" customHeight="1" x14ac:dyDescent="0.15"/>
    <row r="31697" ht="13.5" customHeight="1" x14ac:dyDescent="0.15"/>
    <row r="31699" ht="13.5" customHeight="1" x14ac:dyDescent="0.15"/>
    <row r="31701" ht="13.5" customHeight="1" x14ac:dyDescent="0.15"/>
    <row r="31703" ht="13.5" customHeight="1" x14ac:dyDescent="0.15"/>
    <row r="31705" ht="13.5" customHeight="1" x14ac:dyDescent="0.15"/>
    <row r="31707" ht="13.5" customHeight="1" x14ac:dyDescent="0.15"/>
    <row r="31709" ht="13.5" customHeight="1" x14ac:dyDescent="0.15"/>
    <row r="31711" ht="13.5" customHeight="1" x14ac:dyDescent="0.15"/>
    <row r="31713" ht="13.5" customHeight="1" x14ac:dyDescent="0.15"/>
    <row r="31715" ht="13.5" customHeight="1" x14ac:dyDescent="0.15"/>
    <row r="31717" ht="13.5" customHeight="1" x14ac:dyDescent="0.15"/>
    <row r="31719" ht="13.5" customHeight="1" x14ac:dyDescent="0.15"/>
    <row r="31721" ht="13.5" customHeight="1" x14ac:dyDescent="0.15"/>
    <row r="31723" ht="13.5" customHeight="1" x14ac:dyDescent="0.15"/>
    <row r="31725" ht="13.5" customHeight="1" x14ac:dyDescent="0.15"/>
    <row r="31727" ht="13.5" customHeight="1" x14ac:dyDescent="0.15"/>
    <row r="31729" ht="13.5" customHeight="1" x14ac:dyDescent="0.15"/>
    <row r="31731" ht="13.5" customHeight="1" x14ac:dyDescent="0.15"/>
    <row r="31733" ht="13.5" customHeight="1" x14ac:dyDescent="0.15"/>
    <row r="31735" ht="13.5" customHeight="1" x14ac:dyDescent="0.15"/>
    <row r="31737" ht="13.5" customHeight="1" x14ac:dyDescent="0.15"/>
    <row r="31739" ht="13.5" customHeight="1" x14ac:dyDescent="0.15"/>
    <row r="31741" ht="13.5" customHeight="1" x14ac:dyDescent="0.15"/>
    <row r="31743" ht="13.5" customHeight="1" x14ac:dyDescent="0.15"/>
    <row r="31745" ht="13.5" customHeight="1" x14ac:dyDescent="0.15"/>
    <row r="31747" ht="13.5" customHeight="1" x14ac:dyDescent="0.15"/>
    <row r="31749" ht="13.5" customHeight="1" x14ac:dyDescent="0.15"/>
    <row r="31751" ht="13.5" customHeight="1" x14ac:dyDescent="0.15"/>
    <row r="31753" ht="13.5" customHeight="1" x14ac:dyDescent="0.15"/>
    <row r="31755" ht="13.5" customHeight="1" x14ac:dyDescent="0.15"/>
    <row r="31757" ht="13.5" customHeight="1" x14ac:dyDescent="0.15"/>
    <row r="31759" ht="13.5" customHeight="1" x14ac:dyDescent="0.15"/>
    <row r="31761" ht="13.5" customHeight="1" x14ac:dyDescent="0.15"/>
    <row r="31763" ht="13.5" customHeight="1" x14ac:dyDescent="0.15"/>
    <row r="31765" ht="13.5" customHeight="1" x14ac:dyDescent="0.15"/>
    <row r="31767" ht="13.5" customHeight="1" x14ac:dyDescent="0.15"/>
    <row r="31769" ht="13.5" customHeight="1" x14ac:dyDescent="0.15"/>
    <row r="31771" ht="13.5" customHeight="1" x14ac:dyDescent="0.15"/>
    <row r="31773" ht="13.5" customHeight="1" x14ac:dyDescent="0.15"/>
    <row r="31775" ht="13.5" customHeight="1" x14ac:dyDescent="0.15"/>
    <row r="31777" ht="13.5" customHeight="1" x14ac:dyDescent="0.15"/>
    <row r="31779" ht="13.5" customHeight="1" x14ac:dyDescent="0.15"/>
    <row r="31781" ht="13.5" customHeight="1" x14ac:dyDescent="0.15"/>
    <row r="31783" ht="13.5" customHeight="1" x14ac:dyDescent="0.15"/>
    <row r="31785" ht="13.5" customHeight="1" x14ac:dyDescent="0.15"/>
    <row r="31787" ht="13.5" customHeight="1" x14ac:dyDescent="0.15"/>
    <row r="31789" ht="13.5" customHeight="1" x14ac:dyDescent="0.15"/>
    <row r="31791" ht="13.5" customHeight="1" x14ac:dyDescent="0.15"/>
    <row r="31793" ht="13.5" customHeight="1" x14ac:dyDescent="0.15"/>
    <row r="31795" ht="13.5" customHeight="1" x14ac:dyDescent="0.15"/>
    <row r="31797" ht="13.5" customHeight="1" x14ac:dyDescent="0.15"/>
    <row r="31799" ht="13.5" customHeight="1" x14ac:dyDescent="0.15"/>
    <row r="31801" ht="13.5" customHeight="1" x14ac:dyDescent="0.15"/>
    <row r="31803" ht="13.5" customHeight="1" x14ac:dyDescent="0.15"/>
    <row r="31805" ht="13.5" customHeight="1" x14ac:dyDescent="0.15"/>
    <row r="31807" ht="13.5" customHeight="1" x14ac:dyDescent="0.15"/>
    <row r="31809" ht="13.5" customHeight="1" x14ac:dyDescent="0.15"/>
    <row r="31811" ht="13.5" customHeight="1" x14ac:dyDescent="0.15"/>
    <row r="31813" ht="13.5" customHeight="1" x14ac:dyDescent="0.15"/>
    <row r="31815" ht="13.5" customHeight="1" x14ac:dyDescent="0.15"/>
    <row r="31817" ht="13.5" customHeight="1" x14ac:dyDescent="0.15"/>
    <row r="31819" ht="13.5" customHeight="1" x14ac:dyDescent="0.15"/>
    <row r="31821" ht="13.5" customHeight="1" x14ac:dyDescent="0.15"/>
    <row r="31823" ht="13.5" customHeight="1" x14ac:dyDescent="0.15"/>
    <row r="31825" ht="13.5" customHeight="1" x14ac:dyDescent="0.15"/>
    <row r="31827" ht="13.5" customHeight="1" x14ac:dyDescent="0.15"/>
    <row r="31829" ht="13.5" customHeight="1" x14ac:dyDescent="0.15"/>
    <row r="31831" ht="13.5" customHeight="1" x14ac:dyDescent="0.15"/>
    <row r="31833" ht="13.5" customHeight="1" x14ac:dyDescent="0.15"/>
    <row r="31835" ht="13.5" customHeight="1" x14ac:dyDescent="0.15"/>
    <row r="31837" ht="13.5" customHeight="1" x14ac:dyDescent="0.15"/>
    <row r="31839" ht="13.5" customHeight="1" x14ac:dyDescent="0.15"/>
    <row r="31841" ht="13.5" customHeight="1" x14ac:dyDescent="0.15"/>
    <row r="31843" ht="13.5" customHeight="1" x14ac:dyDescent="0.15"/>
    <row r="31845" ht="13.5" customHeight="1" x14ac:dyDescent="0.15"/>
    <row r="31847" ht="13.5" customHeight="1" x14ac:dyDescent="0.15"/>
    <row r="31849" ht="13.5" customHeight="1" x14ac:dyDescent="0.15"/>
    <row r="31851" ht="13.5" customHeight="1" x14ac:dyDescent="0.15"/>
    <row r="31853" ht="13.5" customHeight="1" x14ac:dyDescent="0.15"/>
    <row r="31855" ht="13.5" customHeight="1" x14ac:dyDescent="0.15"/>
    <row r="31857" ht="13.5" customHeight="1" x14ac:dyDescent="0.15"/>
    <row r="31859" ht="13.5" customHeight="1" x14ac:dyDescent="0.15"/>
    <row r="31861" ht="13.5" customHeight="1" x14ac:dyDescent="0.15"/>
    <row r="31863" ht="13.5" customHeight="1" x14ac:dyDescent="0.15"/>
    <row r="31865" ht="13.5" customHeight="1" x14ac:dyDescent="0.15"/>
    <row r="31867" ht="13.5" customHeight="1" x14ac:dyDescent="0.15"/>
    <row r="31869" ht="13.5" customHeight="1" x14ac:dyDescent="0.15"/>
    <row r="31871" ht="13.5" customHeight="1" x14ac:dyDescent="0.15"/>
    <row r="31873" ht="13.5" customHeight="1" x14ac:dyDescent="0.15"/>
    <row r="31875" ht="13.5" customHeight="1" x14ac:dyDescent="0.15"/>
    <row r="31877" ht="13.5" customHeight="1" x14ac:dyDescent="0.15"/>
    <row r="31879" ht="13.5" customHeight="1" x14ac:dyDescent="0.15"/>
    <row r="31881" ht="13.5" customHeight="1" x14ac:dyDescent="0.15"/>
    <row r="31883" ht="13.5" customHeight="1" x14ac:dyDescent="0.15"/>
    <row r="31885" ht="13.5" customHeight="1" x14ac:dyDescent="0.15"/>
    <row r="31887" ht="13.5" customHeight="1" x14ac:dyDescent="0.15"/>
    <row r="31889" ht="13.5" customHeight="1" x14ac:dyDescent="0.15"/>
    <row r="31891" ht="13.5" customHeight="1" x14ac:dyDescent="0.15"/>
    <row r="31893" ht="13.5" customHeight="1" x14ac:dyDescent="0.15"/>
    <row r="31895" ht="13.5" customHeight="1" x14ac:dyDescent="0.15"/>
    <row r="31897" ht="13.5" customHeight="1" x14ac:dyDescent="0.15"/>
    <row r="31899" ht="13.5" customHeight="1" x14ac:dyDescent="0.15"/>
    <row r="31901" ht="13.5" customHeight="1" x14ac:dyDescent="0.15"/>
    <row r="31903" ht="13.5" customHeight="1" x14ac:dyDescent="0.15"/>
    <row r="31905" ht="13.5" customHeight="1" x14ac:dyDescent="0.15"/>
    <row r="31907" ht="13.5" customHeight="1" x14ac:dyDescent="0.15"/>
    <row r="31909" ht="13.5" customHeight="1" x14ac:dyDescent="0.15"/>
    <row r="31911" ht="13.5" customHeight="1" x14ac:dyDescent="0.15"/>
    <row r="31913" ht="13.5" customHeight="1" x14ac:dyDescent="0.15"/>
    <row r="31915" ht="13.5" customHeight="1" x14ac:dyDescent="0.15"/>
    <row r="31917" ht="13.5" customHeight="1" x14ac:dyDescent="0.15"/>
    <row r="31919" ht="13.5" customHeight="1" x14ac:dyDescent="0.15"/>
    <row r="31921" ht="13.5" customHeight="1" x14ac:dyDescent="0.15"/>
    <row r="31923" ht="13.5" customHeight="1" x14ac:dyDescent="0.15"/>
    <row r="31925" ht="13.5" customHeight="1" x14ac:dyDescent="0.15"/>
    <row r="31927" ht="13.5" customHeight="1" x14ac:dyDescent="0.15"/>
    <row r="31929" ht="13.5" customHeight="1" x14ac:dyDescent="0.15"/>
    <row r="31931" ht="13.5" customHeight="1" x14ac:dyDescent="0.15"/>
    <row r="31933" ht="13.5" customHeight="1" x14ac:dyDescent="0.15"/>
    <row r="31935" ht="13.5" customHeight="1" x14ac:dyDescent="0.15"/>
    <row r="31937" ht="13.5" customHeight="1" x14ac:dyDescent="0.15"/>
    <row r="31939" ht="13.5" customHeight="1" x14ac:dyDescent="0.15"/>
    <row r="31941" ht="13.5" customHeight="1" x14ac:dyDescent="0.15"/>
    <row r="31943" ht="13.5" customHeight="1" x14ac:dyDescent="0.15"/>
    <row r="31945" ht="13.5" customHeight="1" x14ac:dyDescent="0.15"/>
    <row r="31947" ht="13.5" customHeight="1" x14ac:dyDescent="0.15"/>
    <row r="31949" ht="13.5" customHeight="1" x14ac:dyDescent="0.15"/>
    <row r="31951" ht="13.5" customHeight="1" x14ac:dyDescent="0.15"/>
    <row r="31953" ht="13.5" customHeight="1" x14ac:dyDescent="0.15"/>
    <row r="31955" ht="13.5" customHeight="1" x14ac:dyDescent="0.15"/>
    <row r="31957" ht="13.5" customHeight="1" x14ac:dyDescent="0.15"/>
    <row r="31959" ht="13.5" customHeight="1" x14ac:dyDescent="0.15"/>
    <row r="31961" ht="13.5" customHeight="1" x14ac:dyDescent="0.15"/>
    <row r="31963" ht="13.5" customHeight="1" x14ac:dyDescent="0.15"/>
    <row r="31965" ht="13.5" customHeight="1" x14ac:dyDescent="0.15"/>
    <row r="31967" ht="13.5" customHeight="1" x14ac:dyDescent="0.15"/>
    <row r="31969" ht="13.5" customHeight="1" x14ac:dyDescent="0.15"/>
    <row r="31971" ht="13.5" customHeight="1" x14ac:dyDescent="0.15"/>
    <row r="31973" ht="13.5" customHeight="1" x14ac:dyDescent="0.15"/>
    <row r="31975" ht="13.5" customHeight="1" x14ac:dyDescent="0.15"/>
    <row r="31977" ht="13.5" customHeight="1" x14ac:dyDescent="0.15"/>
    <row r="31979" ht="13.5" customHeight="1" x14ac:dyDescent="0.15"/>
    <row r="31981" ht="13.5" customHeight="1" x14ac:dyDescent="0.15"/>
    <row r="31983" ht="13.5" customHeight="1" x14ac:dyDescent="0.15"/>
    <row r="31985" ht="13.5" customHeight="1" x14ac:dyDescent="0.15"/>
    <row r="31987" ht="13.5" customHeight="1" x14ac:dyDescent="0.15"/>
    <row r="31989" ht="13.5" customHeight="1" x14ac:dyDescent="0.15"/>
    <row r="31991" ht="13.5" customHeight="1" x14ac:dyDescent="0.15"/>
    <row r="31993" ht="13.5" customHeight="1" x14ac:dyDescent="0.15"/>
    <row r="31995" ht="13.5" customHeight="1" x14ac:dyDescent="0.15"/>
    <row r="31997" ht="13.5" customHeight="1" x14ac:dyDescent="0.15"/>
    <row r="31999" ht="13.5" customHeight="1" x14ac:dyDescent="0.15"/>
    <row r="32001" ht="13.5" customHeight="1" x14ac:dyDescent="0.15"/>
    <row r="32003" ht="13.5" customHeight="1" x14ac:dyDescent="0.15"/>
    <row r="32005" ht="13.5" customHeight="1" x14ac:dyDescent="0.15"/>
    <row r="32007" ht="13.5" customHeight="1" x14ac:dyDescent="0.15"/>
    <row r="32009" ht="13.5" customHeight="1" x14ac:dyDescent="0.15"/>
    <row r="32011" ht="13.5" customHeight="1" x14ac:dyDescent="0.15"/>
    <row r="32013" ht="13.5" customHeight="1" x14ac:dyDescent="0.15"/>
    <row r="32015" ht="13.5" customHeight="1" x14ac:dyDescent="0.15"/>
    <row r="32017" ht="13.5" customHeight="1" x14ac:dyDescent="0.15"/>
    <row r="32019" ht="13.5" customHeight="1" x14ac:dyDescent="0.15"/>
    <row r="32021" ht="13.5" customHeight="1" x14ac:dyDescent="0.15"/>
    <row r="32023" ht="13.5" customHeight="1" x14ac:dyDescent="0.15"/>
    <row r="32025" ht="13.5" customHeight="1" x14ac:dyDescent="0.15"/>
    <row r="32027" ht="13.5" customHeight="1" x14ac:dyDescent="0.15"/>
    <row r="32029" ht="13.5" customHeight="1" x14ac:dyDescent="0.15"/>
    <row r="32031" ht="13.5" customHeight="1" x14ac:dyDescent="0.15"/>
    <row r="32033" ht="13.5" customHeight="1" x14ac:dyDescent="0.15"/>
    <row r="32035" ht="13.5" customHeight="1" x14ac:dyDescent="0.15"/>
    <row r="32037" ht="13.5" customHeight="1" x14ac:dyDescent="0.15"/>
    <row r="32039" ht="13.5" customHeight="1" x14ac:dyDescent="0.15"/>
    <row r="32041" ht="13.5" customHeight="1" x14ac:dyDescent="0.15"/>
    <row r="32043" ht="13.5" customHeight="1" x14ac:dyDescent="0.15"/>
    <row r="32045" ht="13.5" customHeight="1" x14ac:dyDescent="0.15"/>
    <row r="32047" ht="13.5" customHeight="1" x14ac:dyDescent="0.15"/>
    <row r="32049" ht="13.5" customHeight="1" x14ac:dyDescent="0.15"/>
    <row r="32051" ht="13.5" customHeight="1" x14ac:dyDescent="0.15"/>
    <row r="32053" ht="13.5" customHeight="1" x14ac:dyDescent="0.15"/>
    <row r="32055" ht="13.5" customHeight="1" x14ac:dyDescent="0.15"/>
    <row r="32057" ht="13.5" customHeight="1" x14ac:dyDescent="0.15"/>
    <row r="32059" ht="13.5" customHeight="1" x14ac:dyDescent="0.15"/>
    <row r="32061" ht="13.5" customHeight="1" x14ac:dyDescent="0.15"/>
    <row r="32063" ht="13.5" customHeight="1" x14ac:dyDescent="0.15"/>
    <row r="32065" ht="13.5" customHeight="1" x14ac:dyDescent="0.15"/>
    <row r="32067" ht="13.5" customHeight="1" x14ac:dyDescent="0.15"/>
    <row r="32069" ht="13.5" customHeight="1" x14ac:dyDescent="0.15"/>
    <row r="32071" ht="13.5" customHeight="1" x14ac:dyDescent="0.15"/>
    <row r="32073" ht="13.5" customHeight="1" x14ac:dyDescent="0.15"/>
    <row r="32075" ht="13.5" customHeight="1" x14ac:dyDescent="0.15"/>
    <row r="32077" ht="13.5" customHeight="1" x14ac:dyDescent="0.15"/>
    <row r="32079" ht="13.5" customHeight="1" x14ac:dyDescent="0.15"/>
    <row r="32081" ht="13.5" customHeight="1" x14ac:dyDescent="0.15"/>
    <row r="32083" ht="13.5" customHeight="1" x14ac:dyDescent="0.15"/>
    <row r="32085" ht="13.5" customHeight="1" x14ac:dyDescent="0.15"/>
    <row r="32087" ht="13.5" customHeight="1" x14ac:dyDescent="0.15"/>
    <row r="32089" ht="13.5" customHeight="1" x14ac:dyDescent="0.15"/>
    <row r="32091" ht="13.5" customHeight="1" x14ac:dyDescent="0.15"/>
    <row r="32093" ht="13.5" customHeight="1" x14ac:dyDescent="0.15"/>
    <row r="32095" ht="13.5" customHeight="1" x14ac:dyDescent="0.15"/>
    <row r="32097" ht="13.5" customHeight="1" x14ac:dyDescent="0.15"/>
    <row r="32099" ht="13.5" customHeight="1" x14ac:dyDescent="0.15"/>
    <row r="32101" ht="13.5" customHeight="1" x14ac:dyDescent="0.15"/>
    <row r="32103" ht="13.5" customHeight="1" x14ac:dyDescent="0.15"/>
    <row r="32105" ht="13.5" customHeight="1" x14ac:dyDescent="0.15"/>
    <row r="32107" ht="13.5" customHeight="1" x14ac:dyDescent="0.15"/>
    <row r="32109" ht="13.5" customHeight="1" x14ac:dyDescent="0.15"/>
    <row r="32111" ht="13.5" customHeight="1" x14ac:dyDescent="0.15"/>
    <row r="32113" ht="13.5" customHeight="1" x14ac:dyDescent="0.15"/>
    <row r="32115" ht="13.5" customHeight="1" x14ac:dyDescent="0.15"/>
    <row r="32117" ht="13.5" customHeight="1" x14ac:dyDescent="0.15"/>
    <row r="32119" ht="13.5" customHeight="1" x14ac:dyDescent="0.15"/>
    <row r="32121" ht="13.5" customHeight="1" x14ac:dyDescent="0.15"/>
    <row r="32123" ht="13.5" customHeight="1" x14ac:dyDescent="0.15"/>
    <row r="32125" ht="13.5" customHeight="1" x14ac:dyDescent="0.15"/>
    <row r="32127" ht="13.5" customHeight="1" x14ac:dyDescent="0.15"/>
    <row r="32129" ht="13.5" customHeight="1" x14ac:dyDescent="0.15"/>
    <row r="32131" ht="13.5" customHeight="1" x14ac:dyDescent="0.15"/>
    <row r="32133" ht="13.5" customHeight="1" x14ac:dyDescent="0.15"/>
    <row r="32135" ht="13.5" customHeight="1" x14ac:dyDescent="0.15"/>
    <row r="32137" ht="13.5" customHeight="1" x14ac:dyDescent="0.15"/>
    <row r="32139" ht="13.5" customHeight="1" x14ac:dyDescent="0.15"/>
    <row r="32141" ht="13.5" customHeight="1" x14ac:dyDescent="0.15"/>
    <row r="32143" ht="13.5" customHeight="1" x14ac:dyDescent="0.15"/>
    <row r="32145" ht="13.5" customHeight="1" x14ac:dyDescent="0.15"/>
    <row r="32147" ht="13.5" customHeight="1" x14ac:dyDescent="0.15"/>
    <row r="32149" ht="13.5" customHeight="1" x14ac:dyDescent="0.15"/>
    <row r="32151" ht="13.5" customHeight="1" x14ac:dyDescent="0.15"/>
    <row r="32153" ht="13.5" customHeight="1" x14ac:dyDescent="0.15"/>
    <row r="32155" ht="13.5" customHeight="1" x14ac:dyDescent="0.15"/>
    <row r="32157" ht="13.5" customHeight="1" x14ac:dyDescent="0.15"/>
    <row r="32159" ht="13.5" customHeight="1" x14ac:dyDescent="0.15"/>
    <row r="32161" ht="13.5" customHeight="1" x14ac:dyDescent="0.15"/>
    <row r="32163" ht="13.5" customHeight="1" x14ac:dyDescent="0.15"/>
    <row r="32165" ht="13.5" customHeight="1" x14ac:dyDescent="0.15"/>
    <row r="32167" ht="13.5" customHeight="1" x14ac:dyDescent="0.15"/>
    <row r="32169" ht="13.5" customHeight="1" x14ac:dyDescent="0.15"/>
    <row r="32171" ht="13.5" customHeight="1" x14ac:dyDescent="0.15"/>
    <row r="32173" ht="13.5" customHeight="1" x14ac:dyDescent="0.15"/>
    <row r="32175" ht="13.5" customHeight="1" x14ac:dyDescent="0.15"/>
    <row r="32177" ht="13.5" customHeight="1" x14ac:dyDescent="0.15"/>
    <row r="32179" ht="13.5" customHeight="1" x14ac:dyDescent="0.15"/>
    <row r="32181" ht="13.5" customHeight="1" x14ac:dyDescent="0.15"/>
    <row r="32183" ht="13.5" customHeight="1" x14ac:dyDescent="0.15"/>
    <row r="32185" ht="13.5" customHeight="1" x14ac:dyDescent="0.15"/>
    <row r="32187" ht="13.5" customHeight="1" x14ac:dyDescent="0.15"/>
    <row r="32189" ht="13.5" customHeight="1" x14ac:dyDescent="0.15"/>
    <row r="32191" ht="13.5" customHeight="1" x14ac:dyDescent="0.15"/>
    <row r="32193" ht="13.5" customHeight="1" x14ac:dyDescent="0.15"/>
    <row r="32195" ht="13.5" customHeight="1" x14ac:dyDescent="0.15"/>
    <row r="32197" ht="13.5" customHeight="1" x14ac:dyDescent="0.15"/>
    <row r="32199" ht="13.5" customHeight="1" x14ac:dyDescent="0.15"/>
    <row r="32201" ht="13.5" customHeight="1" x14ac:dyDescent="0.15"/>
    <row r="32203" ht="13.5" customHeight="1" x14ac:dyDescent="0.15"/>
    <row r="32205" ht="13.5" customHeight="1" x14ac:dyDescent="0.15"/>
    <row r="32207" ht="13.5" customHeight="1" x14ac:dyDescent="0.15"/>
    <row r="32209" ht="13.5" customHeight="1" x14ac:dyDescent="0.15"/>
    <row r="32211" ht="13.5" customHeight="1" x14ac:dyDescent="0.15"/>
    <row r="32213" ht="13.5" customHeight="1" x14ac:dyDescent="0.15"/>
    <row r="32215" ht="13.5" customHeight="1" x14ac:dyDescent="0.15"/>
    <row r="32217" ht="13.5" customHeight="1" x14ac:dyDescent="0.15"/>
    <row r="32219" ht="13.5" customHeight="1" x14ac:dyDescent="0.15"/>
    <row r="32221" ht="13.5" customHeight="1" x14ac:dyDescent="0.15"/>
    <row r="32223" ht="13.5" customHeight="1" x14ac:dyDescent="0.15"/>
    <row r="32225" ht="13.5" customHeight="1" x14ac:dyDescent="0.15"/>
    <row r="32227" ht="13.5" customHeight="1" x14ac:dyDescent="0.15"/>
    <row r="32229" ht="13.5" customHeight="1" x14ac:dyDescent="0.15"/>
    <row r="32231" ht="13.5" customHeight="1" x14ac:dyDescent="0.15"/>
    <row r="32233" ht="13.5" customHeight="1" x14ac:dyDescent="0.15"/>
    <row r="32235" ht="13.5" customHeight="1" x14ac:dyDescent="0.15"/>
    <row r="32237" ht="13.5" customHeight="1" x14ac:dyDescent="0.15"/>
    <row r="32239" ht="13.5" customHeight="1" x14ac:dyDescent="0.15"/>
    <row r="32241" ht="13.5" customHeight="1" x14ac:dyDescent="0.15"/>
    <row r="32243" ht="13.5" customHeight="1" x14ac:dyDescent="0.15"/>
    <row r="32245" ht="13.5" customHeight="1" x14ac:dyDescent="0.15"/>
    <row r="32247" ht="13.5" customHeight="1" x14ac:dyDescent="0.15"/>
    <row r="32249" ht="13.5" customHeight="1" x14ac:dyDescent="0.15"/>
    <row r="32251" ht="13.5" customHeight="1" x14ac:dyDescent="0.15"/>
    <row r="32253" ht="13.5" customHeight="1" x14ac:dyDescent="0.15"/>
    <row r="32255" ht="13.5" customHeight="1" x14ac:dyDescent="0.15"/>
    <row r="32257" ht="13.5" customHeight="1" x14ac:dyDescent="0.15"/>
    <row r="32259" ht="13.5" customHeight="1" x14ac:dyDescent="0.15"/>
    <row r="32261" ht="13.5" customHeight="1" x14ac:dyDescent="0.15"/>
    <row r="32263" ht="13.5" customHeight="1" x14ac:dyDescent="0.15"/>
    <row r="32265" ht="13.5" customHeight="1" x14ac:dyDescent="0.15"/>
    <row r="32267" ht="13.5" customHeight="1" x14ac:dyDescent="0.15"/>
    <row r="32269" ht="13.5" customHeight="1" x14ac:dyDescent="0.15"/>
    <row r="32271" ht="13.5" customHeight="1" x14ac:dyDescent="0.15"/>
    <row r="32273" ht="13.5" customHeight="1" x14ac:dyDescent="0.15"/>
    <row r="32275" ht="13.5" customHeight="1" x14ac:dyDescent="0.15"/>
    <row r="32277" ht="13.5" customHeight="1" x14ac:dyDescent="0.15"/>
    <row r="32279" ht="13.5" customHeight="1" x14ac:dyDescent="0.15"/>
    <row r="32281" ht="13.5" customHeight="1" x14ac:dyDescent="0.15"/>
    <row r="32283" ht="13.5" customHeight="1" x14ac:dyDescent="0.15"/>
    <row r="32285" ht="13.5" customHeight="1" x14ac:dyDescent="0.15"/>
    <row r="32287" ht="13.5" customHeight="1" x14ac:dyDescent="0.15"/>
    <row r="32289" ht="13.5" customHeight="1" x14ac:dyDescent="0.15"/>
    <row r="32291" ht="13.5" customHeight="1" x14ac:dyDescent="0.15"/>
    <row r="32293" ht="13.5" customHeight="1" x14ac:dyDescent="0.15"/>
    <row r="32295" ht="13.5" customHeight="1" x14ac:dyDescent="0.15"/>
    <row r="32297" ht="13.5" customHeight="1" x14ac:dyDescent="0.15"/>
    <row r="32299" ht="13.5" customHeight="1" x14ac:dyDescent="0.15"/>
    <row r="32301" ht="13.5" customHeight="1" x14ac:dyDescent="0.15"/>
    <row r="32303" ht="13.5" customHeight="1" x14ac:dyDescent="0.15"/>
    <row r="32305" ht="13.5" customHeight="1" x14ac:dyDescent="0.15"/>
    <row r="32307" ht="13.5" customHeight="1" x14ac:dyDescent="0.15"/>
    <row r="32309" ht="13.5" customHeight="1" x14ac:dyDescent="0.15"/>
    <row r="32311" ht="13.5" customHeight="1" x14ac:dyDescent="0.15"/>
    <row r="32313" ht="13.5" customHeight="1" x14ac:dyDescent="0.15"/>
    <row r="32315" ht="13.5" customHeight="1" x14ac:dyDescent="0.15"/>
    <row r="32317" ht="13.5" customHeight="1" x14ac:dyDescent="0.15"/>
    <row r="32319" ht="13.5" customHeight="1" x14ac:dyDescent="0.15"/>
    <row r="32321" ht="13.5" customHeight="1" x14ac:dyDescent="0.15"/>
    <row r="32323" ht="13.5" customHeight="1" x14ac:dyDescent="0.15"/>
    <row r="32325" ht="13.5" customHeight="1" x14ac:dyDescent="0.15"/>
    <row r="32327" ht="13.5" customHeight="1" x14ac:dyDescent="0.15"/>
    <row r="32329" ht="13.5" customHeight="1" x14ac:dyDescent="0.15"/>
    <row r="32331" ht="13.5" customHeight="1" x14ac:dyDescent="0.15"/>
    <row r="32333" ht="13.5" customHeight="1" x14ac:dyDescent="0.15"/>
    <row r="32335" ht="13.5" customHeight="1" x14ac:dyDescent="0.15"/>
    <row r="32337" ht="13.5" customHeight="1" x14ac:dyDescent="0.15"/>
    <row r="32339" ht="13.5" customHeight="1" x14ac:dyDescent="0.15"/>
    <row r="32341" ht="13.5" customHeight="1" x14ac:dyDescent="0.15"/>
    <row r="32343" ht="13.5" customHeight="1" x14ac:dyDescent="0.15"/>
    <row r="32345" ht="13.5" customHeight="1" x14ac:dyDescent="0.15"/>
    <row r="32347" ht="13.5" customHeight="1" x14ac:dyDescent="0.15"/>
    <row r="32349" ht="13.5" customHeight="1" x14ac:dyDescent="0.15"/>
    <row r="32351" ht="13.5" customHeight="1" x14ac:dyDescent="0.15"/>
    <row r="32353" ht="13.5" customHeight="1" x14ac:dyDescent="0.15"/>
    <row r="32355" ht="13.5" customHeight="1" x14ac:dyDescent="0.15"/>
    <row r="32357" ht="13.5" customHeight="1" x14ac:dyDescent="0.15"/>
    <row r="32359" ht="13.5" customHeight="1" x14ac:dyDescent="0.15"/>
    <row r="32361" ht="13.5" customHeight="1" x14ac:dyDescent="0.15"/>
    <row r="32363" ht="13.5" customHeight="1" x14ac:dyDescent="0.15"/>
    <row r="32365" ht="13.5" customHeight="1" x14ac:dyDescent="0.15"/>
    <row r="32367" ht="13.5" customHeight="1" x14ac:dyDescent="0.15"/>
    <row r="32369" ht="13.5" customHeight="1" x14ac:dyDescent="0.15"/>
    <row r="32371" ht="13.5" customHeight="1" x14ac:dyDescent="0.15"/>
    <row r="32373" ht="13.5" customHeight="1" x14ac:dyDescent="0.15"/>
    <row r="32375" ht="13.5" customHeight="1" x14ac:dyDescent="0.15"/>
    <row r="32377" ht="13.5" customHeight="1" x14ac:dyDescent="0.15"/>
    <row r="32379" ht="13.5" customHeight="1" x14ac:dyDescent="0.15"/>
    <row r="32381" ht="13.5" customHeight="1" x14ac:dyDescent="0.15"/>
    <row r="32383" ht="13.5" customHeight="1" x14ac:dyDescent="0.15"/>
    <row r="32385" ht="13.5" customHeight="1" x14ac:dyDescent="0.15"/>
    <row r="32387" ht="13.5" customHeight="1" x14ac:dyDescent="0.15"/>
    <row r="32389" ht="13.5" customHeight="1" x14ac:dyDescent="0.15"/>
    <row r="32391" ht="13.5" customHeight="1" x14ac:dyDescent="0.15"/>
    <row r="32393" ht="13.5" customHeight="1" x14ac:dyDescent="0.15"/>
    <row r="32395" ht="13.5" customHeight="1" x14ac:dyDescent="0.15"/>
    <row r="32397" ht="13.5" customHeight="1" x14ac:dyDescent="0.15"/>
    <row r="32399" ht="13.5" customHeight="1" x14ac:dyDescent="0.15"/>
    <row r="32401" ht="13.5" customHeight="1" x14ac:dyDescent="0.15"/>
    <row r="32403" ht="13.5" customHeight="1" x14ac:dyDescent="0.15"/>
    <row r="32405" ht="13.5" customHeight="1" x14ac:dyDescent="0.15"/>
    <row r="32407" ht="13.5" customHeight="1" x14ac:dyDescent="0.15"/>
    <row r="32409" ht="13.5" customHeight="1" x14ac:dyDescent="0.15"/>
    <row r="32411" ht="13.5" customHeight="1" x14ac:dyDescent="0.15"/>
    <row r="32413" ht="13.5" customHeight="1" x14ac:dyDescent="0.15"/>
    <row r="32415" ht="13.5" customHeight="1" x14ac:dyDescent="0.15"/>
    <row r="32417" ht="13.5" customHeight="1" x14ac:dyDescent="0.15"/>
    <row r="32419" ht="13.5" customHeight="1" x14ac:dyDescent="0.15"/>
    <row r="32421" ht="13.5" customHeight="1" x14ac:dyDescent="0.15"/>
    <row r="32423" ht="13.5" customHeight="1" x14ac:dyDescent="0.15"/>
    <row r="32425" ht="13.5" customHeight="1" x14ac:dyDescent="0.15"/>
    <row r="32427" ht="13.5" customHeight="1" x14ac:dyDescent="0.15"/>
    <row r="32429" ht="13.5" customHeight="1" x14ac:dyDescent="0.15"/>
    <row r="32431" ht="13.5" customHeight="1" x14ac:dyDescent="0.15"/>
    <row r="32433" ht="13.5" customHeight="1" x14ac:dyDescent="0.15"/>
    <row r="32435" ht="13.5" customHeight="1" x14ac:dyDescent="0.15"/>
    <row r="32437" ht="13.5" customHeight="1" x14ac:dyDescent="0.15"/>
    <row r="32439" ht="13.5" customHeight="1" x14ac:dyDescent="0.15"/>
    <row r="32441" ht="13.5" customHeight="1" x14ac:dyDescent="0.15"/>
    <row r="32443" ht="13.5" customHeight="1" x14ac:dyDescent="0.15"/>
    <row r="32445" ht="13.5" customHeight="1" x14ac:dyDescent="0.15"/>
    <row r="32447" ht="13.5" customHeight="1" x14ac:dyDescent="0.15"/>
    <row r="32449" ht="13.5" customHeight="1" x14ac:dyDescent="0.15"/>
    <row r="32451" ht="13.5" customHeight="1" x14ac:dyDescent="0.15"/>
    <row r="32453" ht="13.5" customHeight="1" x14ac:dyDescent="0.15"/>
    <row r="32455" ht="13.5" customHeight="1" x14ac:dyDescent="0.15"/>
    <row r="32457" ht="13.5" customHeight="1" x14ac:dyDescent="0.15"/>
    <row r="32459" ht="13.5" customHeight="1" x14ac:dyDescent="0.15"/>
    <row r="32461" ht="13.5" customHeight="1" x14ac:dyDescent="0.15"/>
    <row r="32463" ht="13.5" customHeight="1" x14ac:dyDescent="0.15"/>
    <row r="32465" ht="13.5" customHeight="1" x14ac:dyDescent="0.15"/>
    <row r="32467" ht="13.5" customHeight="1" x14ac:dyDescent="0.15"/>
    <row r="32469" ht="13.5" customHeight="1" x14ac:dyDescent="0.15"/>
    <row r="32471" ht="13.5" customHeight="1" x14ac:dyDescent="0.15"/>
    <row r="32473" ht="13.5" customHeight="1" x14ac:dyDescent="0.15"/>
    <row r="32475" ht="13.5" customHeight="1" x14ac:dyDescent="0.15"/>
    <row r="32477" ht="13.5" customHeight="1" x14ac:dyDescent="0.15"/>
    <row r="32479" ht="13.5" customHeight="1" x14ac:dyDescent="0.15"/>
    <row r="32481" ht="13.5" customHeight="1" x14ac:dyDescent="0.15"/>
    <row r="32483" ht="13.5" customHeight="1" x14ac:dyDescent="0.15"/>
    <row r="32485" ht="13.5" customHeight="1" x14ac:dyDescent="0.15"/>
    <row r="32487" ht="13.5" customHeight="1" x14ac:dyDescent="0.15"/>
    <row r="32489" ht="13.5" customHeight="1" x14ac:dyDescent="0.15"/>
    <row r="32491" ht="13.5" customHeight="1" x14ac:dyDescent="0.15"/>
    <row r="32493" ht="13.5" customHeight="1" x14ac:dyDescent="0.15"/>
    <row r="32495" ht="13.5" customHeight="1" x14ac:dyDescent="0.15"/>
    <row r="32497" ht="13.5" customHeight="1" x14ac:dyDescent="0.15"/>
    <row r="32499" ht="13.5" customHeight="1" x14ac:dyDescent="0.15"/>
    <row r="32501" ht="13.5" customHeight="1" x14ac:dyDescent="0.15"/>
    <row r="32503" ht="13.5" customHeight="1" x14ac:dyDescent="0.15"/>
    <row r="32505" ht="13.5" customHeight="1" x14ac:dyDescent="0.15"/>
    <row r="32507" ht="13.5" customHeight="1" x14ac:dyDescent="0.15"/>
    <row r="32509" ht="13.5" customHeight="1" x14ac:dyDescent="0.15"/>
    <row r="32511" ht="13.5" customHeight="1" x14ac:dyDescent="0.15"/>
    <row r="32513" ht="13.5" customHeight="1" x14ac:dyDescent="0.15"/>
    <row r="32515" ht="13.5" customHeight="1" x14ac:dyDescent="0.15"/>
    <row r="32517" ht="13.5" customHeight="1" x14ac:dyDescent="0.15"/>
    <row r="32519" ht="13.5" customHeight="1" x14ac:dyDescent="0.15"/>
    <row r="32521" ht="13.5" customHeight="1" x14ac:dyDescent="0.15"/>
    <row r="32523" ht="13.5" customHeight="1" x14ac:dyDescent="0.15"/>
    <row r="32525" ht="13.5" customHeight="1" x14ac:dyDescent="0.15"/>
    <row r="32527" ht="13.5" customHeight="1" x14ac:dyDescent="0.15"/>
    <row r="32529" ht="13.5" customHeight="1" x14ac:dyDescent="0.15"/>
    <row r="32531" ht="13.5" customHeight="1" x14ac:dyDescent="0.15"/>
    <row r="32533" ht="13.5" customHeight="1" x14ac:dyDescent="0.15"/>
    <row r="32535" ht="13.5" customHeight="1" x14ac:dyDescent="0.15"/>
    <row r="32537" ht="13.5" customHeight="1" x14ac:dyDescent="0.15"/>
    <row r="32539" ht="13.5" customHeight="1" x14ac:dyDescent="0.15"/>
    <row r="32541" ht="13.5" customHeight="1" x14ac:dyDescent="0.15"/>
    <row r="32543" ht="13.5" customHeight="1" x14ac:dyDescent="0.15"/>
    <row r="32545" ht="13.5" customHeight="1" x14ac:dyDescent="0.15"/>
    <row r="32547" ht="13.5" customHeight="1" x14ac:dyDescent="0.15"/>
    <row r="32549" ht="13.5" customHeight="1" x14ac:dyDescent="0.15"/>
    <row r="32551" ht="13.5" customHeight="1" x14ac:dyDescent="0.15"/>
    <row r="32553" ht="13.5" customHeight="1" x14ac:dyDescent="0.15"/>
    <row r="32555" ht="13.5" customHeight="1" x14ac:dyDescent="0.15"/>
    <row r="32557" ht="13.5" customHeight="1" x14ac:dyDescent="0.15"/>
    <row r="32559" ht="13.5" customHeight="1" x14ac:dyDescent="0.15"/>
    <row r="32561" ht="13.5" customHeight="1" x14ac:dyDescent="0.15"/>
    <row r="32563" ht="13.5" customHeight="1" x14ac:dyDescent="0.15"/>
    <row r="32565" ht="13.5" customHeight="1" x14ac:dyDescent="0.15"/>
    <row r="32567" ht="13.5" customHeight="1" x14ac:dyDescent="0.15"/>
    <row r="32569" ht="13.5" customHeight="1" x14ac:dyDescent="0.15"/>
    <row r="32571" ht="13.5" customHeight="1" x14ac:dyDescent="0.15"/>
    <row r="32573" ht="13.5" customHeight="1" x14ac:dyDescent="0.15"/>
    <row r="32575" ht="13.5" customHeight="1" x14ac:dyDescent="0.15"/>
    <row r="32577" ht="13.5" customHeight="1" x14ac:dyDescent="0.15"/>
    <row r="32579" ht="13.5" customHeight="1" x14ac:dyDescent="0.15"/>
    <row r="32581" ht="13.5" customHeight="1" x14ac:dyDescent="0.15"/>
    <row r="32583" ht="13.5" customHeight="1" x14ac:dyDescent="0.15"/>
    <row r="32585" ht="13.5" customHeight="1" x14ac:dyDescent="0.15"/>
    <row r="32587" ht="13.5" customHeight="1" x14ac:dyDescent="0.15"/>
    <row r="32589" ht="13.5" customHeight="1" x14ac:dyDescent="0.15"/>
    <row r="32591" ht="13.5" customHeight="1" x14ac:dyDescent="0.15"/>
    <row r="32593" ht="13.5" customHeight="1" x14ac:dyDescent="0.15"/>
    <row r="32595" ht="13.5" customHeight="1" x14ac:dyDescent="0.15"/>
    <row r="32597" ht="13.5" customHeight="1" x14ac:dyDescent="0.15"/>
    <row r="32599" ht="13.5" customHeight="1" x14ac:dyDescent="0.15"/>
    <row r="32601" ht="13.5" customHeight="1" x14ac:dyDescent="0.15"/>
    <row r="32603" ht="13.5" customHeight="1" x14ac:dyDescent="0.15"/>
    <row r="32605" ht="13.5" customHeight="1" x14ac:dyDescent="0.15"/>
    <row r="32607" ht="13.5" customHeight="1" x14ac:dyDescent="0.15"/>
    <row r="32609" ht="13.5" customHeight="1" x14ac:dyDescent="0.15"/>
    <row r="32611" ht="13.5" customHeight="1" x14ac:dyDescent="0.15"/>
    <row r="32613" ht="13.5" customHeight="1" x14ac:dyDescent="0.15"/>
    <row r="32615" ht="13.5" customHeight="1" x14ac:dyDescent="0.15"/>
    <row r="32617" ht="13.5" customHeight="1" x14ac:dyDescent="0.15"/>
    <row r="32619" ht="13.5" customHeight="1" x14ac:dyDescent="0.15"/>
    <row r="32621" ht="13.5" customHeight="1" x14ac:dyDescent="0.15"/>
    <row r="32623" ht="13.5" customHeight="1" x14ac:dyDescent="0.15"/>
    <row r="32625" ht="13.5" customHeight="1" x14ac:dyDescent="0.15"/>
    <row r="32627" ht="13.5" customHeight="1" x14ac:dyDescent="0.15"/>
    <row r="32629" ht="13.5" customHeight="1" x14ac:dyDescent="0.15"/>
    <row r="32631" ht="13.5" customHeight="1" x14ac:dyDescent="0.15"/>
    <row r="32633" ht="13.5" customHeight="1" x14ac:dyDescent="0.15"/>
    <row r="32635" ht="13.5" customHeight="1" x14ac:dyDescent="0.15"/>
    <row r="32637" ht="13.5" customHeight="1" x14ac:dyDescent="0.15"/>
    <row r="32639" ht="13.5" customHeight="1" x14ac:dyDescent="0.15"/>
    <row r="32641" ht="13.5" customHeight="1" x14ac:dyDescent="0.15"/>
    <row r="32643" ht="13.5" customHeight="1" x14ac:dyDescent="0.15"/>
    <row r="32645" ht="13.5" customHeight="1" x14ac:dyDescent="0.15"/>
    <row r="32647" ht="13.5" customHeight="1" x14ac:dyDescent="0.15"/>
    <row r="32649" ht="13.5" customHeight="1" x14ac:dyDescent="0.15"/>
    <row r="32651" ht="13.5" customHeight="1" x14ac:dyDescent="0.15"/>
    <row r="32653" ht="13.5" customHeight="1" x14ac:dyDescent="0.15"/>
    <row r="32655" ht="13.5" customHeight="1" x14ac:dyDescent="0.15"/>
    <row r="32657" ht="13.5" customHeight="1" x14ac:dyDescent="0.15"/>
    <row r="32659" ht="13.5" customHeight="1" x14ac:dyDescent="0.15"/>
    <row r="32661" ht="13.5" customHeight="1" x14ac:dyDescent="0.15"/>
    <row r="32663" ht="13.5" customHeight="1" x14ac:dyDescent="0.15"/>
    <row r="32665" ht="13.5" customHeight="1" x14ac:dyDescent="0.15"/>
    <row r="32667" ht="13.5" customHeight="1" x14ac:dyDescent="0.15"/>
    <row r="32669" ht="13.5" customHeight="1" x14ac:dyDescent="0.15"/>
    <row r="32671" ht="13.5" customHeight="1" x14ac:dyDescent="0.15"/>
    <row r="32673" ht="13.5" customHeight="1" x14ac:dyDescent="0.15"/>
    <row r="32675" ht="13.5" customHeight="1" x14ac:dyDescent="0.15"/>
    <row r="32677" ht="13.5" customHeight="1" x14ac:dyDescent="0.15"/>
    <row r="32679" ht="13.5" customHeight="1" x14ac:dyDescent="0.15"/>
    <row r="32681" ht="13.5" customHeight="1" x14ac:dyDescent="0.15"/>
    <row r="32683" ht="13.5" customHeight="1" x14ac:dyDescent="0.15"/>
    <row r="32685" ht="13.5" customHeight="1" x14ac:dyDescent="0.15"/>
    <row r="32687" ht="13.5" customHeight="1" x14ac:dyDescent="0.15"/>
    <row r="32689" ht="13.5" customHeight="1" x14ac:dyDescent="0.15"/>
    <row r="32691" ht="13.5" customHeight="1" x14ac:dyDescent="0.15"/>
    <row r="32693" ht="13.5" customHeight="1" x14ac:dyDescent="0.15"/>
    <row r="32695" ht="13.5" customHeight="1" x14ac:dyDescent="0.15"/>
    <row r="32697" ht="13.5" customHeight="1" x14ac:dyDescent="0.15"/>
    <row r="32699" ht="13.5" customHeight="1" x14ac:dyDescent="0.15"/>
    <row r="32701" ht="13.5" customHeight="1" x14ac:dyDescent="0.15"/>
    <row r="32703" ht="13.5" customHeight="1" x14ac:dyDescent="0.15"/>
    <row r="32705" ht="13.5" customHeight="1" x14ac:dyDescent="0.15"/>
    <row r="32707" ht="13.5" customHeight="1" x14ac:dyDescent="0.15"/>
    <row r="32709" ht="13.5" customHeight="1" x14ac:dyDescent="0.15"/>
    <row r="32711" ht="13.5" customHeight="1" x14ac:dyDescent="0.15"/>
    <row r="32713" ht="13.5" customHeight="1" x14ac:dyDescent="0.15"/>
    <row r="32715" ht="13.5" customHeight="1" x14ac:dyDescent="0.15"/>
    <row r="32717" ht="13.5" customHeight="1" x14ac:dyDescent="0.15"/>
    <row r="32719" ht="13.5" customHeight="1" x14ac:dyDescent="0.15"/>
    <row r="32721" ht="13.5" customHeight="1" x14ac:dyDescent="0.15"/>
    <row r="32723" ht="13.5" customHeight="1" x14ac:dyDescent="0.15"/>
    <row r="32725" ht="13.5" customHeight="1" x14ac:dyDescent="0.15"/>
    <row r="32727" ht="13.5" customHeight="1" x14ac:dyDescent="0.15"/>
    <row r="32729" ht="13.5" customHeight="1" x14ac:dyDescent="0.15"/>
    <row r="32731" ht="13.5" customHeight="1" x14ac:dyDescent="0.15"/>
    <row r="32733" ht="13.5" customHeight="1" x14ac:dyDescent="0.15"/>
    <row r="32735" ht="13.5" customHeight="1" x14ac:dyDescent="0.15"/>
    <row r="32737" ht="13.5" customHeight="1" x14ac:dyDescent="0.15"/>
    <row r="32739" ht="13.5" customHeight="1" x14ac:dyDescent="0.15"/>
    <row r="32741" ht="13.5" customHeight="1" x14ac:dyDescent="0.15"/>
    <row r="32743" ht="13.5" customHeight="1" x14ac:dyDescent="0.15"/>
    <row r="32745" ht="13.5" customHeight="1" x14ac:dyDescent="0.15"/>
    <row r="32747" ht="13.5" customHeight="1" x14ac:dyDescent="0.15"/>
    <row r="32749" ht="13.5" customHeight="1" x14ac:dyDescent="0.15"/>
    <row r="32751" ht="13.5" customHeight="1" x14ac:dyDescent="0.15"/>
    <row r="32753" ht="13.5" customHeight="1" x14ac:dyDescent="0.15"/>
    <row r="32755" ht="13.5" customHeight="1" x14ac:dyDescent="0.15"/>
    <row r="32757" ht="13.5" customHeight="1" x14ac:dyDescent="0.15"/>
    <row r="32759" ht="13.5" customHeight="1" x14ac:dyDescent="0.15"/>
    <row r="32761" ht="13.5" customHeight="1" x14ac:dyDescent="0.15"/>
    <row r="32763" ht="13.5" customHeight="1" x14ac:dyDescent="0.15"/>
    <row r="32765" ht="13.5" customHeight="1" x14ac:dyDescent="0.15"/>
    <row r="32767" ht="13.5" customHeight="1" x14ac:dyDescent="0.15"/>
    <row r="32769" ht="13.5" customHeight="1" x14ac:dyDescent="0.15"/>
    <row r="32771" ht="13.5" customHeight="1" x14ac:dyDescent="0.15"/>
    <row r="32773" ht="13.5" customHeight="1" x14ac:dyDescent="0.15"/>
    <row r="32775" ht="13.5" customHeight="1" x14ac:dyDescent="0.15"/>
    <row r="32777" ht="13.5" customHeight="1" x14ac:dyDescent="0.15"/>
    <row r="32779" ht="13.5" customHeight="1" x14ac:dyDescent="0.15"/>
    <row r="32781" ht="13.5" customHeight="1" x14ac:dyDescent="0.15"/>
    <row r="32783" ht="13.5" customHeight="1" x14ac:dyDescent="0.15"/>
    <row r="32785" ht="13.5" customHeight="1" x14ac:dyDescent="0.15"/>
    <row r="32787" ht="13.5" customHeight="1" x14ac:dyDescent="0.15"/>
    <row r="32789" ht="13.5" customHeight="1" x14ac:dyDescent="0.15"/>
    <row r="32791" ht="13.5" customHeight="1" x14ac:dyDescent="0.15"/>
    <row r="32793" ht="13.5" customHeight="1" x14ac:dyDescent="0.15"/>
    <row r="32795" ht="13.5" customHeight="1" x14ac:dyDescent="0.15"/>
    <row r="32797" ht="13.5" customHeight="1" x14ac:dyDescent="0.15"/>
    <row r="32799" ht="13.5" customHeight="1" x14ac:dyDescent="0.15"/>
    <row r="32801" ht="13.5" customHeight="1" x14ac:dyDescent="0.15"/>
    <row r="32803" ht="13.5" customHeight="1" x14ac:dyDescent="0.15"/>
    <row r="32805" ht="13.5" customHeight="1" x14ac:dyDescent="0.15"/>
    <row r="32807" ht="13.5" customHeight="1" x14ac:dyDescent="0.15"/>
    <row r="32809" ht="13.5" customHeight="1" x14ac:dyDescent="0.15"/>
    <row r="32811" ht="13.5" customHeight="1" x14ac:dyDescent="0.15"/>
    <row r="32813" ht="13.5" customHeight="1" x14ac:dyDescent="0.15"/>
    <row r="32815" ht="13.5" customHeight="1" x14ac:dyDescent="0.15"/>
    <row r="32817" ht="13.5" customHeight="1" x14ac:dyDescent="0.15"/>
    <row r="32819" ht="13.5" customHeight="1" x14ac:dyDescent="0.15"/>
    <row r="32821" ht="13.5" customHeight="1" x14ac:dyDescent="0.15"/>
    <row r="32823" ht="13.5" customHeight="1" x14ac:dyDescent="0.15"/>
    <row r="32825" ht="13.5" customHeight="1" x14ac:dyDescent="0.15"/>
    <row r="32827" ht="13.5" customHeight="1" x14ac:dyDescent="0.15"/>
    <row r="32829" ht="13.5" customHeight="1" x14ac:dyDescent="0.15"/>
    <row r="32831" ht="13.5" customHeight="1" x14ac:dyDescent="0.15"/>
    <row r="32833" ht="13.5" customHeight="1" x14ac:dyDescent="0.15"/>
    <row r="32835" ht="13.5" customHeight="1" x14ac:dyDescent="0.15"/>
    <row r="32837" ht="13.5" customHeight="1" x14ac:dyDescent="0.15"/>
    <row r="32839" ht="13.5" customHeight="1" x14ac:dyDescent="0.15"/>
    <row r="32841" ht="13.5" customHeight="1" x14ac:dyDescent="0.15"/>
    <row r="32843" ht="13.5" customHeight="1" x14ac:dyDescent="0.15"/>
    <row r="32845" ht="13.5" customHeight="1" x14ac:dyDescent="0.15"/>
    <row r="32847" ht="13.5" customHeight="1" x14ac:dyDescent="0.15"/>
    <row r="32849" ht="13.5" customHeight="1" x14ac:dyDescent="0.15"/>
    <row r="32851" ht="13.5" customHeight="1" x14ac:dyDescent="0.15"/>
    <row r="32853" ht="13.5" customHeight="1" x14ac:dyDescent="0.15"/>
    <row r="32855" ht="13.5" customHeight="1" x14ac:dyDescent="0.15"/>
    <row r="32857" ht="13.5" customHeight="1" x14ac:dyDescent="0.15"/>
    <row r="32859" ht="13.5" customHeight="1" x14ac:dyDescent="0.15"/>
    <row r="32861" ht="13.5" customHeight="1" x14ac:dyDescent="0.15"/>
    <row r="32863" ht="13.5" customHeight="1" x14ac:dyDescent="0.15"/>
    <row r="32865" ht="13.5" customHeight="1" x14ac:dyDescent="0.15"/>
    <row r="32867" ht="13.5" customHeight="1" x14ac:dyDescent="0.15"/>
    <row r="32869" ht="13.5" customHeight="1" x14ac:dyDescent="0.15"/>
    <row r="32871" ht="13.5" customHeight="1" x14ac:dyDescent="0.15"/>
    <row r="32873" ht="13.5" customHeight="1" x14ac:dyDescent="0.15"/>
    <row r="32875" ht="13.5" customHeight="1" x14ac:dyDescent="0.15"/>
    <row r="32877" ht="13.5" customHeight="1" x14ac:dyDescent="0.15"/>
    <row r="32879" ht="13.5" customHeight="1" x14ac:dyDescent="0.15"/>
    <row r="32881" ht="13.5" customHeight="1" x14ac:dyDescent="0.15"/>
    <row r="32883" ht="13.5" customHeight="1" x14ac:dyDescent="0.15"/>
    <row r="32885" ht="13.5" customHeight="1" x14ac:dyDescent="0.15"/>
    <row r="32887" ht="13.5" customHeight="1" x14ac:dyDescent="0.15"/>
    <row r="32889" ht="13.5" customHeight="1" x14ac:dyDescent="0.15"/>
    <row r="32891" ht="13.5" customHeight="1" x14ac:dyDescent="0.15"/>
    <row r="32893" ht="13.5" customHeight="1" x14ac:dyDescent="0.15"/>
    <row r="32895" ht="13.5" customHeight="1" x14ac:dyDescent="0.15"/>
    <row r="32897" ht="13.5" customHeight="1" x14ac:dyDescent="0.15"/>
    <row r="32899" ht="13.5" customHeight="1" x14ac:dyDescent="0.15"/>
    <row r="32901" ht="13.5" customHeight="1" x14ac:dyDescent="0.15"/>
    <row r="32903" ht="13.5" customHeight="1" x14ac:dyDescent="0.15"/>
    <row r="32905" ht="13.5" customHeight="1" x14ac:dyDescent="0.15"/>
    <row r="32907" ht="13.5" customHeight="1" x14ac:dyDescent="0.15"/>
    <row r="32909" ht="13.5" customHeight="1" x14ac:dyDescent="0.15"/>
    <row r="32911" ht="13.5" customHeight="1" x14ac:dyDescent="0.15"/>
    <row r="32913" ht="13.5" customHeight="1" x14ac:dyDescent="0.15"/>
    <row r="32915" ht="13.5" customHeight="1" x14ac:dyDescent="0.15"/>
    <row r="32917" ht="13.5" customHeight="1" x14ac:dyDescent="0.15"/>
    <row r="32919" ht="13.5" customHeight="1" x14ac:dyDescent="0.15"/>
    <row r="32921" ht="13.5" customHeight="1" x14ac:dyDescent="0.15"/>
    <row r="32923" ht="13.5" customHeight="1" x14ac:dyDescent="0.15"/>
    <row r="32925" ht="13.5" customHeight="1" x14ac:dyDescent="0.15"/>
    <row r="32927" ht="13.5" customHeight="1" x14ac:dyDescent="0.15"/>
    <row r="32929" ht="13.5" customHeight="1" x14ac:dyDescent="0.15"/>
    <row r="32931" ht="13.5" customHeight="1" x14ac:dyDescent="0.15"/>
    <row r="32933" ht="13.5" customHeight="1" x14ac:dyDescent="0.15"/>
    <row r="32935" ht="13.5" customHeight="1" x14ac:dyDescent="0.15"/>
    <row r="32937" ht="13.5" customHeight="1" x14ac:dyDescent="0.15"/>
    <row r="32939" ht="13.5" customHeight="1" x14ac:dyDescent="0.15"/>
    <row r="32941" ht="13.5" customHeight="1" x14ac:dyDescent="0.15"/>
    <row r="32943" ht="13.5" customHeight="1" x14ac:dyDescent="0.15"/>
    <row r="32945" ht="13.5" customHeight="1" x14ac:dyDescent="0.15"/>
    <row r="32947" ht="13.5" customHeight="1" x14ac:dyDescent="0.15"/>
    <row r="32949" ht="13.5" customHeight="1" x14ac:dyDescent="0.15"/>
    <row r="32951" ht="13.5" customHeight="1" x14ac:dyDescent="0.15"/>
    <row r="32953" ht="13.5" customHeight="1" x14ac:dyDescent="0.15"/>
    <row r="32955" ht="13.5" customHeight="1" x14ac:dyDescent="0.15"/>
    <row r="32957" ht="13.5" customHeight="1" x14ac:dyDescent="0.15"/>
    <row r="32959" ht="13.5" customHeight="1" x14ac:dyDescent="0.15"/>
    <row r="32961" ht="13.5" customHeight="1" x14ac:dyDescent="0.15"/>
    <row r="32963" ht="13.5" customHeight="1" x14ac:dyDescent="0.15"/>
    <row r="32965" ht="13.5" customHeight="1" x14ac:dyDescent="0.15"/>
    <row r="32967" ht="13.5" customHeight="1" x14ac:dyDescent="0.15"/>
    <row r="32969" ht="13.5" customHeight="1" x14ac:dyDescent="0.15"/>
    <row r="32971" ht="13.5" customHeight="1" x14ac:dyDescent="0.15"/>
    <row r="32973" ht="13.5" customHeight="1" x14ac:dyDescent="0.15"/>
    <row r="32975" ht="13.5" customHeight="1" x14ac:dyDescent="0.15"/>
    <row r="32977" ht="13.5" customHeight="1" x14ac:dyDescent="0.15"/>
    <row r="32979" ht="13.5" customHeight="1" x14ac:dyDescent="0.15"/>
    <row r="32981" ht="13.5" customHeight="1" x14ac:dyDescent="0.15"/>
    <row r="32983" ht="13.5" customHeight="1" x14ac:dyDescent="0.15"/>
    <row r="32985" ht="13.5" customHeight="1" x14ac:dyDescent="0.15"/>
    <row r="32987" ht="13.5" customHeight="1" x14ac:dyDescent="0.15"/>
    <row r="32989" ht="13.5" customHeight="1" x14ac:dyDescent="0.15"/>
    <row r="32991" ht="13.5" customHeight="1" x14ac:dyDescent="0.15"/>
    <row r="32993" ht="13.5" customHeight="1" x14ac:dyDescent="0.15"/>
    <row r="32995" ht="13.5" customHeight="1" x14ac:dyDescent="0.15"/>
    <row r="32997" ht="13.5" customHeight="1" x14ac:dyDescent="0.15"/>
    <row r="32999" ht="13.5" customHeight="1" x14ac:dyDescent="0.15"/>
    <row r="33001" ht="13.5" customHeight="1" x14ac:dyDescent="0.15"/>
    <row r="33003" ht="13.5" customHeight="1" x14ac:dyDescent="0.15"/>
    <row r="33005" ht="13.5" customHeight="1" x14ac:dyDescent="0.15"/>
    <row r="33007" ht="13.5" customHeight="1" x14ac:dyDescent="0.15"/>
    <row r="33009" ht="13.5" customHeight="1" x14ac:dyDescent="0.15"/>
    <row r="33011" ht="13.5" customHeight="1" x14ac:dyDescent="0.15"/>
    <row r="33013" ht="13.5" customHeight="1" x14ac:dyDescent="0.15"/>
    <row r="33015" ht="13.5" customHeight="1" x14ac:dyDescent="0.15"/>
    <row r="33017" ht="13.5" customHeight="1" x14ac:dyDescent="0.15"/>
    <row r="33019" ht="13.5" customHeight="1" x14ac:dyDescent="0.15"/>
    <row r="33021" ht="13.5" customHeight="1" x14ac:dyDescent="0.15"/>
    <row r="33023" ht="13.5" customHeight="1" x14ac:dyDescent="0.15"/>
    <row r="33025" ht="13.5" customHeight="1" x14ac:dyDescent="0.15"/>
    <row r="33027" ht="13.5" customHeight="1" x14ac:dyDescent="0.15"/>
    <row r="33029" ht="13.5" customHeight="1" x14ac:dyDescent="0.15"/>
    <row r="33031" ht="13.5" customHeight="1" x14ac:dyDescent="0.15"/>
    <row r="33033" ht="13.5" customHeight="1" x14ac:dyDescent="0.15"/>
    <row r="33035" ht="13.5" customHeight="1" x14ac:dyDescent="0.15"/>
    <row r="33037" ht="13.5" customHeight="1" x14ac:dyDescent="0.15"/>
    <row r="33039" ht="13.5" customHeight="1" x14ac:dyDescent="0.15"/>
    <row r="33041" ht="13.5" customHeight="1" x14ac:dyDescent="0.15"/>
    <row r="33043" ht="13.5" customHeight="1" x14ac:dyDescent="0.15"/>
    <row r="33045" ht="13.5" customHeight="1" x14ac:dyDescent="0.15"/>
    <row r="33047" ht="13.5" customHeight="1" x14ac:dyDescent="0.15"/>
    <row r="33049" ht="13.5" customHeight="1" x14ac:dyDescent="0.15"/>
    <row r="33051" ht="13.5" customHeight="1" x14ac:dyDescent="0.15"/>
    <row r="33053" ht="13.5" customHeight="1" x14ac:dyDescent="0.15"/>
    <row r="33055" ht="13.5" customHeight="1" x14ac:dyDescent="0.15"/>
    <row r="33057" ht="13.5" customHeight="1" x14ac:dyDescent="0.15"/>
    <row r="33059" ht="13.5" customHeight="1" x14ac:dyDescent="0.15"/>
    <row r="33061" ht="13.5" customHeight="1" x14ac:dyDescent="0.15"/>
    <row r="33063" ht="13.5" customHeight="1" x14ac:dyDescent="0.15"/>
    <row r="33065" ht="13.5" customHeight="1" x14ac:dyDescent="0.15"/>
    <row r="33067" ht="13.5" customHeight="1" x14ac:dyDescent="0.15"/>
    <row r="33069" ht="13.5" customHeight="1" x14ac:dyDescent="0.15"/>
    <row r="33071" ht="13.5" customHeight="1" x14ac:dyDescent="0.15"/>
    <row r="33073" ht="13.5" customHeight="1" x14ac:dyDescent="0.15"/>
    <row r="33075" ht="13.5" customHeight="1" x14ac:dyDescent="0.15"/>
    <row r="33077" ht="13.5" customHeight="1" x14ac:dyDescent="0.15"/>
    <row r="33079" ht="13.5" customHeight="1" x14ac:dyDescent="0.15"/>
    <row r="33081" ht="13.5" customHeight="1" x14ac:dyDescent="0.15"/>
    <row r="33083" ht="13.5" customHeight="1" x14ac:dyDescent="0.15"/>
    <row r="33085" ht="13.5" customHeight="1" x14ac:dyDescent="0.15"/>
    <row r="33087" ht="13.5" customHeight="1" x14ac:dyDescent="0.15"/>
    <row r="33089" ht="13.5" customHeight="1" x14ac:dyDescent="0.15"/>
    <row r="33091" ht="13.5" customHeight="1" x14ac:dyDescent="0.15"/>
    <row r="33093" ht="13.5" customHeight="1" x14ac:dyDescent="0.15"/>
    <row r="33095" ht="13.5" customHeight="1" x14ac:dyDescent="0.15"/>
    <row r="33097" ht="13.5" customHeight="1" x14ac:dyDescent="0.15"/>
    <row r="33099" ht="13.5" customHeight="1" x14ac:dyDescent="0.15"/>
    <row r="33101" ht="13.5" customHeight="1" x14ac:dyDescent="0.15"/>
    <row r="33103" ht="13.5" customHeight="1" x14ac:dyDescent="0.15"/>
    <row r="33105" ht="13.5" customHeight="1" x14ac:dyDescent="0.15"/>
    <row r="33107" ht="13.5" customHeight="1" x14ac:dyDescent="0.15"/>
    <row r="33109" ht="13.5" customHeight="1" x14ac:dyDescent="0.15"/>
    <row r="33111" ht="13.5" customHeight="1" x14ac:dyDescent="0.15"/>
    <row r="33113" ht="13.5" customHeight="1" x14ac:dyDescent="0.15"/>
    <row r="33115" ht="13.5" customHeight="1" x14ac:dyDescent="0.15"/>
    <row r="33117" ht="13.5" customHeight="1" x14ac:dyDescent="0.15"/>
    <row r="33119" ht="13.5" customHeight="1" x14ac:dyDescent="0.15"/>
    <row r="33121" ht="13.5" customHeight="1" x14ac:dyDescent="0.15"/>
    <row r="33123" ht="13.5" customHeight="1" x14ac:dyDescent="0.15"/>
    <row r="33125" ht="13.5" customHeight="1" x14ac:dyDescent="0.15"/>
    <row r="33127" ht="13.5" customHeight="1" x14ac:dyDescent="0.15"/>
    <row r="33129" ht="13.5" customHeight="1" x14ac:dyDescent="0.15"/>
    <row r="33131" ht="13.5" customHeight="1" x14ac:dyDescent="0.15"/>
    <row r="33133" ht="13.5" customHeight="1" x14ac:dyDescent="0.15"/>
    <row r="33135" ht="13.5" customHeight="1" x14ac:dyDescent="0.15"/>
    <row r="33137" ht="13.5" customHeight="1" x14ac:dyDescent="0.15"/>
    <row r="33139" ht="13.5" customHeight="1" x14ac:dyDescent="0.15"/>
    <row r="33141" ht="13.5" customHeight="1" x14ac:dyDescent="0.15"/>
    <row r="33143" ht="13.5" customHeight="1" x14ac:dyDescent="0.15"/>
    <row r="33145" ht="13.5" customHeight="1" x14ac:dyDescent="0.15"/>
    <row r="33147" ht="13.5" customHeight="1" x14ac:dyDescent="0.15"/>
    <row r="33149" ht="13.5" customHeight="1" x14ac:dyDescent="0.15"/>
    <row r="33151" ht="13.5" customHeight="1" x14ac:dyDescent="0.15"/>
    <row r="33153" ht="13.5" customHeight="1" x14ac:dyDescent="0.15"/>
    <row r="33155" ht="13.5" customHeight="1" x14ac:dyDescent="0.15"/>
    <row r="33157" ht="13.5" customHeight="1" x14ac:dyDescent="0.15"/>
    <row r="33159" ht="13.5" customHeight="1" x14ac:dyDescent="0.15"/>
    <row r="33161" ht="13.5" customHeight="1" x14ac:dyDescent="0.15"/>
    <row r="33163" ht="13.5" customHeight="1" x14ac:dyDescent="0.15"/>
    <row r="33165" ht="13.5" customHeight="1" x14ac:dyDescent="0.15"/>
    <row r="33167" ht="13.5" customHeight="1" x14ac:dyDescent="0.15"/>
    <row r="33169" ht="13.5" customHeight="1" x14ac:dyDescent="0.15"/>
    <row r="33171" ht="13.5" customHeight="1" x14ac:dyDescent="0.15"/>
    <row r="33173" ht="13.5" customHeight="1" x14ac:dyDescent="0.15"/>
    <row r="33175" ht="13.5" customHeight="1" x14ac:dyDescent="0.15"/>
    <row r="33177" ht="13.5" customHeight="1" x14ac:dyDescent="0.15"/>
    <row r="33179" ht="13.5" customHeight="1" x14ac:dyDescent="0.15"/>
    <row r="33181" ht="13.5" customHeight="1" x14ac:dyDescent="0.15"/>
    <row r="33183" ht="13.5" customHeight="1" x14ac:dyDescent="0.15"/>
    <row r="33185" ht="13.5" customHeight="1" x14ac:dyDescent="0.15"/>
    <row r="33187" ht="13.5" customHeight="1" x14ac:dyDescent="0.15"/>
    <row r="33189" ht="13.5" customHeight="1" x14ac:dyDescent="0.15"/>
    <row r="33191" ht="13.5" customHeight="1" x14ac:dyDescent="0.15"/>
    <row r="33193" ht="13.5" customHeight="1" x14ac:dyDescent="0.15"/>
    <row r="33195" ht="13.5" customHeight="1" x14ac:dyDescent="0.15"/>
    <row r="33197" ht="13.5" customHeight="1" x14ac:dyDescent="0.15"/>
    <row r="33199" ht="13.5" customHeight="1" x14ac:dyDescent="0.15"/>
    <row r="33201" ht="13.5" customHeight="1" x14ac:dyDescent="0.15"/>
    <row r="33203" ht="13.5" customHeight="1" x14ac:dyDescent="0.15"/>
    <row r="33205" ht="13.5" customHeight="1" x14ac:dyDescent="0.15"/>
    <row r="33207" ht="13.5" customHeight="1" x14ac:dyDescent="0.15"/>
    <row r="33209" ht="13.5" customHeight="1" x14ac:dyDescent="0.15"/>
    <row r="33211" ht="13.5" customHeight="1" x14ac:dyDescent="0.15"/>
    <row r="33213" ht="13.5" customHeight="1" x14ac:dyDescent="0.15"/>
    <row r="33215" ht="13.5" customHeight="1" x14ac:dyDescent="0.15"/>
    <row r="33217" ht="13.5" customHeight="1" x14ac:dyDescent="0.15"/>
    <row r="33219" ht="13.5" customHeight="1" x14ac:dyDescent="0.15"/>
    <row r="33221" ht="13.5" customHeight="1" x14ac:dyDescent="0.15"/>
    <row r="33223" ht="13.5" customHeight="1" x14ac:dyDescent="0.15"/>
    <row r="33225" ht="13.5" customHeight="1" x14ac:dyDescent="0.15"/>
    <row r="33227" ht="13.5" customHeight="1" x14ac:dyDescent="0.15"/>
    <row r="33229" ht="13.5" customHeight="1" x14ac:dyDescent="0.15"/>
    <row r="33231" ht="13.5" customHeight="1" x14ac:dyDescent="0.15"/>
    <row r="33233" ht="13.5" customHeight="1" x14ac:dyDescent="0.15"/>
    <row r="33235" ht="13.5" customHeight="1" x14ac:dyDescent="0.15"/>
    <row r="33237" ht="13.5" customHeight="1" x14ac:dyDescent="0.15"/>
    <row r="33239" ht="13.5" customHeight="1" x14ac:dyDescent="0.15"/>
    <row r="33241" ht="13.5" customHeight="1" x14ac:dyDescent="0.15"/>
    <row r="33243" ht="13.5" customHeight="1" x14ac:dyDescent="0.15"/>
    <row r="33245" ht="13.5" customHeight="1" x14ac:dyDescent="0.15"/>
    <row r="33247" ht="13.5" customHeight="1" x14ac:dyDescent="0.15"/>
    <row r="33249" ht="13.5" customHeight="1" x14ac:dyDescent="0.15"/>
    <row r="33251" ht="13.5" customHeight="1" x14ac:dyDescent="0.15"/>
    <row r="33253" ht="13.5" customHeight="1" x14ac:dyDescent="0.15"/>
    <row r="33255" ht="13.5" customHeight="1" x14ac:dyDescent="0.15"/>
    <row r="33257" ht="13.5" customHeight="1" x14ac:dyDescent="0.15"/>
    <row r="33259" ht="13.5" customHeight="1" x14ac:dyDescent="0.15"/>
    <row r="33261" ht="13.5" customHeight="1" x14ac:dyDescent="0.15"/>
    <row r="33263" ht="13.5" customHeight="1" x14ac:dyDescent="0.15"/>
    <row r="33265" ht="13.5" customHeight="1" x14ac:dyDescent="0.15"/>
    <row r="33267" ht="13.5" customHeight="1" x14ac:dyDescent="0.15"/>
    <row r="33269" ht="13.5" customHeight="1" x14ac:dyDescent="0.15"/>
    <row r="33271" ht="13.5" customHeight="1" x14ac:dyDescent="0.15"/>
    <row r="33273" ht="13.5" customHeight="1" x14ac:dyDescent="0.15"/>
    <row r="33275" ht="13.5" customHeight="1" x14ac:dyDescent="0.15"/>
    <row r="33277" ht="13.5" customHeight="1" x14ac:dyDescent="0.15"/>
    <row r="33279" ht="13.5" customHeight="1" x14ac:dyDescent="0.15"/>
    <row r="33281" ht="13.5" customHeight="1" x14ac:dyDescent="0.15"/>
    <row r="33283" ht="13.5" customHeight="1" x14ac:dyDescent="0.15"/>
    <row r="33285" ht="13.5" customHeight="1" x14ac:dyDescent="0.15"/>
    <row r="33287" ht="13.5" customHeight="1" x14ac:dyDescent="0.15"/>
    <row r="33289" ht="13.5" customHeight="1" x14ac:dyDescent="0.15"/>
    <row r="33291" ht="13.5" customHeight="1" x14ac:dyDescent="0.15"/>
    <row r="33293" ht="13.5" customHeight="1" x14ac:dyDescent="0.15"/>
    <row r="33295" ht="13.5" customHeight="1" x14ac:dyDescent="0.15"/>
    <row r="33297" ht="13.5" customHeight="1" x14ac:dyDescent="0.15"/>
    <row r="33299" ht="13.5" customHeight="1" x14ac:dyDescent="0.15"/>
    <row r="33301" ht="13.5" customHeight="1" x14ac:dyDescent="0.15"/>
    <row r="33303" ht="13.5" customHeight="1" x14ac:dyDescent="0.15"/>
    <row r="33305" ht="13.5" customHeight="1" x14ac:dyDescent="0.15"/>
    <row r="33307" ht="13.5" customHeight="1" x14ac:dyDescent="0.15"/>
    <row r="33309" ht="13.5" customHeight="1" x14ac:dyDescent="0.15"/>
    <row r="33311" ht="13.5" customHeight="1" x14ac:dyDescent="0.15"/>
    <row r="33313" ht="13.5" customHeight="1" x14ac:dyDescent="0.15"/>
    <row r="33315" ht="13.5" customHeight="1" x14ac:dyDescent="0.15"/>
    <row r="33317" ht="13.5" customHeight="1" x14ac:dyDescent="0.15"/>
    <row r="33319" ht="13.5" customHeight="1" x14ac:dyDescent="0.15"/>
    <row r="33321" ht="13.5" customHeight="1" x14ac:dyDescent="0.15"/>
    <row r="33323" ht="13.5" customHeight="1" x14ac:dyDescent="0.15"/>
    <row r="33325" ht="13.5" customHeight="1" x14ac:dyDescent="0.15"/>
    <row r="33327" ht="13.5" customHeight="1" x14ac:dyDescent="0.15"/>
    <row r="33329" ht="13.5" customHeight="1" x14ac:dyDescent="0.15"/>
    <row r="33331" ht="13.5" customHeight="1" x14ac:dyDescent="0.15"/>
    <row r="33333" ht="13.5" customHeight="1" x14ac:dyDescent="0.15"/>
    <row r="33335" ht="13.5" customHeight="1" x14ac:dyDescent="0.15"/>
    <row r="33337" ht="13.5" customHeight="1" x14ac:dyDescent="0.15"/>
    <row r="33339" ht="13.5" customHeight="1" x14ac:dyDescent="0.15"/>
    <row r="33341" ht="13.5" customHeight="1" x14ac:dyDescent="0.15"/>
    <row r="33343" ht="13.5" customHeight="1" x14ac:dyDescent="0.15"/>
    <row r="33345" ht="13.5" customHeight="1" x14ac:dyDescent="0.15"/>
    <row r="33347" ht="13.5" customHeight="1" x14ac:dyDescent="0.15"/>
    <row r="33349" ht="13.5" customHeight="1" x14ac:dyDescent="0.15"/>
    <row r="33351" ht="13.5" customHeight="1" x14ac:dyDescent="0.15"/>
    <row r="33353" ht="13.5" customHeight="1" x14ac:dyDescent="0.15"/>
    <row r="33355" ht="13.5" customHeight="1" x14ac:dyDescent="0.15"/>
    <row r="33357" ht="13.5" customHeight="1" x14ac:dyDescent="0.15"/>
    <row r="33359" ht="13.5" customHeight="1" x14ac:dyDescent="0.15"/>
    <row r="33361" ht="13.5" customHeight="1" x14ac:dyDescent="0.15"/>
    <row r="33363" ht="13.5" customHeight="1" x14ac:dyDescent="0.15"/>
    <row r="33365" ht="13.5" customHeight="1" x14ac:dyDescent="0.15"/>
    <row r="33367" ht="13.5" customHeight="1" x14ac:dyDescent="0.15"/>
    <row r="33369" ht="13.5" customHeight="1" x14ac:dyDescent="0.15"/>
    <row r="33371" ht="13.5" customHeight="1" x14ac:dyDescent="0.15"/>
    <row r="33373" ht="13.5" customHeight="1" x14ac:dyDescent="0.15"/>
    <row r="33375" ht="13.5" customHeight="1" x14ac:dyDescent="0.15"/>
    <row r="33377" ht="13.5" customHeight="1" x14ac:dyDescent="0.15"/>
    <row r="33379" ht="13.5" customHeight="1" x14ac:dyDescent="0.15"/>
    <row r="33381" ht="13.5" customHeight="1" x14ac:dyDescent="0.15"/>
    <row r="33383" ht="13.5" customHeight="1" x14ac:dyDescent="0.15"/>
    <row r="33385" ht="13.5" customHeight="1" x14ac:dyDescent="0.15"/>
    <row r="33387" ht="13.5" customHeight="1" x14ac:dyDescent="0.15"/>
    <row r="33389" ht="13.5" customHeight="1" x14ac:dyDescent="0.15"/>
    <row r="33391" ht="13.5" customHeight="1" x14ac:dyDescent="0.15"/>
    <row r="33393" ht="13.5" customHeight="1" x14ac:dyDescent="0.15"/>
    <row r="33395" ht="13.5" customHeight="1" x14ac:dyDescent="0.15"/>
    <row r="33397" ht="13.5" customHeight="1" x14ac:dyDescent="0.15"/>
    <row r="33399" ht="13.5" customHeight="1" x14ac:dyDescent="0.15"/>
    <row r="33401" ht="13.5" customHeight="1" x14ac:dyDescent="0.15"/>
    <row r="33403" ht="13.5" customHeight="1" x14ac:dyDescent="0.15"/>
    <row r="33405" ht="13.5" customHeight="1" x14ac:dyDescent="0.15"/>
    <row r="33407" ht="13.5" customHeight="1" x14ac:dyDescent="0.15"/>
    <row r="33409" ht="13.5" customHeight="1" x14ac:dyDescent="0.15"/>
    <row r="33411" ht="13.5" customHeight="1" x14ac:dyDescent="0.15"/>
    <row r="33413" ht="13.5" customHeight="1" x14ac:dyDescent="0.15"/>
    <row r="33415" ht="13.5" customHeight="1" x14ac:dyDescent="0.15"/>
    <row r="33417" ht="13.5" customHeight="1" x14ac:dyDescent="0.15"/>
    <row r="33419" ht="13.5" customHeight="1" x14ac:dyDescent="0.15"/>
    <row r="33421" ht="13.5" customHeight="1" x14ac:dyDescent="0.15"/>
    <row r="33423" ht="13.5" customHeight="1" x14ac:dyDescent="0.15"/>
    <row r="33425" ht="13.5" customHeight="1" x14ac:dyDescent="0.15"/>
    <row r="33427" ht="13.5" customHeight="1" x14ac:dyDescent="0.15"/>
    <row r="33429" ht="13.5" customHeight="1" x14ac:dyDescent="0.15"/>
    <row r="33431" ht="13.5" customHeight="1" x14ac:dyDescent="0.15"/>
    <row r="33433" ht="13.5" customHeight="1" x14ac:dyDescent="0.15"/>
    <row r="33435" ht="13.5" customHeight="1" x14ac:dyDescent="0.15"/>
    <row r="33437" ht="13.5" customHeight="1" x14ac:dyDescent="0.15"/>
    <row r="33439" ht="13.5" customHeight="1" x14ac:dyDescent="0.15"/>
    <row r="33441" ht="13.5" customHeight="1" x14ac:dyDescent="0.15"/>
    <row r="33443" ht="13.5" customHeight="1" x14ac:dyDescent="0.15"/>
    <row r="33445" ht="13.5" customHeight="1" x14ac:dyDescent="0.15"/>
    <row r="33447" ht="13.5" customHeight="1" x14ac:dyDescent="0.15"/>
    <row r="33449" ht="13.5" customHeight="1" x14ac:dyDescent="0.15"/>
    <row r="33451" ht="13.5" customHeight="1" x14ac:dyDescent="0.15"/>
    <row r="33453" ht="13.5" customHeight="1" x14ac:dyDescent="0.15"/>
    <row r="33455" ht="13.5" customHeight="1" x14ac:dyDescent="0.15"/>
    <row r="33457" ht="13.5" customHeight="1" x14ac:dyDescent="0.15"/>
    <row r="33459" ht="13.5" customHeight="1" x14ac:dyDescent="0.15"/>
    <row r="33461" ht="13.5" customHeight="1" x14ac:dyDescent="0.15"/>
    <row r="33463" ht="13.5" customHeight="1" x14ac:dyDescent="0.15"/>
    <row r="33465" ht="13.5" customHeight="1" x14ac:dyDescent="0.15"/>
    <row r="33467" ht="13.5" customHeight="1" x14ac:dyDescent="0.15"/>
    <row r="33469" ht="13.5" customHeight="1" x14ac:dyDescent="0.15"/>
    <row r="33471" ht="13.5" customHeight="1" x14ac:dyDescent="0.15"/>
    <row r="33473" ht="13.5" customHeight="1" x14ac:dyDescent="0.15"/>
    <row r="33475" ht="13.5" customHeight="1" x14ac:dyDescent="0.15"/>
    <row r="33477" ht="13.5" customHeight="1" x14ac:dyDescent="0.15"/>
    <row r="33479" ht="13.5" customHeight="1" x14ac:dyDescent="0.15"/>
    <row r="33481" ht="13.5" customHeight="1" x14ac:dyDescent="0.15"/>
    <row r="33483" ht="13.5" customHeight="1" x14ac:dyDescent="0.15"/>
    <row r="33485" ht="13.5" customHeight="1" x14ac:dyDescent="0.15"/>
    <row r="33487" ht="13.5" customHeight="1" x14ac:dyDescent="0.15"/>
    <row r="33489" ht="13.5" customHeight="1" x14ac:dyDescent="0.15"/>
    <row r="33491" ht="13.5" customHeight="1" x14ac:dyDescent="0.15"/>
    <row r="33493" ht="13.5" customHeight="1" x14ac:dyDescent="0.15"/>
    <row r="33495" ht="13.5" customHeight="1" x14ac:dyDescent="0.15"/>
    <row r="33497" ht="13.5" customHeight="1" x14ac:dyDescent="0.15"/>
    <row r="33499" ht="13.5" customHeight="1" x14ac:dyDescent="0.15"/>
    <row r="33501" ht="13.5" customHeight="1" x14ac:dyDescent="0.15"/>
    <row r="33503" ht="13.5" customHeight="1" x14ac:dyDescent="0.15"/>
    <row r="33505" ht="13.5" customHeight="1" x14ac:dyDescent="0.15"/>
    <row r="33507" ht="13.5" customHeight="1" x14ac:dyDescent="0.15"/>
    <row r="33509" ht="13.5" customHeight="1" x14ac:dyDescent="0.15"/>
    <row r="33511" ht="13.5" customHeight="1" x14ac:dyDescent="0.15"/>
    <row r="33513" ht="13.5" customHeight="1" x14ac:dyDescent="0.15"/>
    <row r="33515" ht="13.5" customHeight="1" x14ac:dyDescent="0.15"/>
    <row r="33517" ht="13.5" customHeight="1" x14ac:dyDescent="0.15"/>
    <row r="33519" ht="13.5" customHeight="1" x14ac:dyDescent="0.15"/>
    <row r="33521" ht="13.5" customHeight="1" x14ac:dyDescent="0.15"/>
    <row r="33523" ht="13.5" customHeight="1" x14ac:dyDescent="0.15"/>
    <row r="33525" ht="13.5" customHeight="1" x14ac:dyDescent="0.15"/>
    <row r="33527" ht="13.5" customHeight="1" x14ac:dyDescent="0.15"/>
    <row r="33529" ht="13.5" customHeight="1" x14ac:dyDescent="0.15"/>
    <row r="33531" ht="13.5" customHeight="1" x14ac:dyDescent="0.15"/>
    <row r="33533" ht="13.5" customHeight="1" x14ac:dyDescent="0.15"/>
    <row r="33535" ht="13.5" customHeight="1" x14ac:dyDescent="0.15"/>
    <row r="33537" ht="13.5" customHeight="1" x14ac:dyDescent="0.15"/>
    <row r="33539" ht="13.5" customHeight="1" x14ac:dyDescent="0.15"/>
    <row r="33541" ht="13.5" customHeight="1" x14ac:dyDescent="0.15"/>
    <row r="33543" ht="13.5" customHeight="1" x14ac:dyDescent="0.15"/>
    <row r="33545" ht="13.5" customHeight="1" x14ac:dyDescent="0.15"/>
    <row r="33547" ht="13.5" customHeight="1" x14ac:dyDescent="0.15"/>
    <row r="33549" ht="13.5" customHeight="1" x14ac:dyDescent="0.15"/>
    <row r="33551" ht="13.5" customHeight="1" x14ac:dyDescent="0.15"/>
    <row r="33553" ht="13.5" customHeight="1" x14ac:dyDescent="0.15"/>
    <row r="33555" ht="13.5" customHeight="1" x14ac:dyDescent="0.15"/>
    <row r="33557" ht="13.5" customHeight="1" x14ac:dyDescent="0.15"/>
    <row r="33559" ht="13.5" customHeight="1" x14ac:dyDescent="0.15"/>
    <row r="33561" ht="13.5" customHeight="1" x14ac:dyDescent="0.15"/>
    <row r="33563" ht="13.5" customHeight="1" x14ac:dyDescent="0.15"/>
    <row r="33565" ht="13.5" customHeight="1" x14ac:dyDescent="0.15"/>
    <row r="33567" ht="13.5" customHeight="1" x14ac:dyDescent="0.15"/>
    <row r="33569" ht="13.5" customHeight="1" x14ac:dyDescent="0.15"/>
    <row r="33571" ht="13.5" customHeight="1" x14ac:dyDescent="0.15"/>
    <row r="33573" ht="13.5" customHeight="1" x14ac:dyDescent="0.15"/>
    <row r="33575" ht="13.5" customHeight="1" x14ac:dyDescent="0.15"/>
    <row r="33577" ht="13.5" customHeight="1" x14ac:dyDescent="0.15"/>
    <row r="33579" ht="13.5" customHeight="1" x14ac:dyDescent="0.15"/>
    <row r="33581" ht="13.5" customHeight="1" x14ac:dyDescent="0.15"/>
    <row r="33583" ht="13.5" customHeight="1" x14ac:dyDescent="0.15"/>
    <row r="33585" ht="13.5" customHeight="1" x14ac:dyDescent="0.15"/>
    <row r="33587" ht="13.5" customHeight="1" x14ac:dyDescent="0.15"/>
    <row r="33589" ht="13.5" customHeight="1" x14ac:dyDescent="0.15"/>
    <row r="33591" ht="13.5" customHeight="1" x14ac:dyDescent="0.15"/>
    <row r="33593" ht="13.5" customHeight="1" x14ac:dyDescent="0.15"/>
    <row r="33595" ht="13.5" customHeight="1" x14ac:dyDescent="0.15"/>
    <row r="33597" ht="13.5" customHeight="1" x14ac:dyDescent="0.15"/>
    <row r="33599" ht="13.5" customHeight="1" x14ac:dyDescent="0.15"/>
    <row r="33601" ht="13.5" customHeight="1" x14ac:dyDescent="0.15"/>
    <row r="33603" ht="13.5" customHeight="1" x14ac:dyDescent="0.15"/>
    <row r="33605" ht="13.5" customHeight="1" x14ac:dyDescent="0.15"/>
    <row r="33607" ht="13.5" customHeight="1" x14ac:dyDescent="0.15"/>
    <row r="33609" ht="13.5" customHeight="1" x14ac:dyDescent="0.15"/>
    <row r="33611" ht="13.5" customHeight="1" x14ac:dyDescent="0.15"/>
    <row r="33613" ht="13.5" customHeight="1" x14ac:dyDescent="0.15"/>
    <row r="33615" ht="13.5" customHeight="1" x14ac:dyDescent="0.15"/>
    <row r="33617" ht="13.5" customHeight="1" x14ac:dyDescent="0.15"/>
    <row r="33619" ht="13.5" customHeight="1" x14ac:dyDescent="0.15"/>
    <row r="33621" ht="13.5" customHeight="1" x14ac:dyDescent="0.15"/>
    <row r="33623" ht="13.5" customHeight="1" x14ac:dyDescent="0.15"/>
    <row r="33625" ht="13.5" customHeight="1" x14ac:dyDescent="0.15"/>
    <row r="33627" ht="13.5" customHeight="1" x14ac:dyDescent="0.15"/>
    <row r="33629" ht="13.5" customHeight="1" x14ac:dyDescent="0.15"/>
    <row r="33631" ht="13.5" customHeight="1" x14ac:dyDescent="0.15"/>
    <row r="33633" ht="13.5" customHeight="1" x14ac:dyDescent="0.15"/>
    <row r="33635" ht="13.5" customHeight="1" x14ac:dyDescent="0.15"/>
    <row r="33637" ht="13.5" customHeight="1" x14ac:dyDescent="0.15"/>
    <row r="33639" ht="13.5" customHeight="1" x14ac:dyDescent="0.15"/>
    <row r="33641" ht="13.5" customHeight="1" x14ac:dyDescent="0.15"/>
    <row r="33643" ht="13.5" customHeight="1" x14ac:dyDescent="0.15"/>
    <row r="33645" ht="13.5" customHeight="1" x14ac:dyDescent="0.15"/>
    <row r="33647" ht="13.5" customHeight="1" x14ac:dyDescent="0.15"/>
    <row r="33649" ht="13.5" customHeight="1" x14ac:dyDescent="0.15"/>
    <row r="33651" ht="13.5" customHeight="1" x14ac:dyDescent="0.15"/>
    <row r="33653" ht="13.5" customHeight="1" x14ac:dyDescent="0.15"/>
    <row r="33655" ht="13.5" customHeight="1" x14ac:dyDescent="0.15"/>
    <row r="33657" ht="13.5" customHeight="1" x14ac:dyDescent="0.15"/>
    <row r="33659" ht="13.5" customHeight="1" x14ac:dyDescent="0.15"/>
    <row r="33661" ht="13.5" customHeight="1" x14ac:dyDescent="0.15"/>
    <row r="33663" ht="13.5" customHeight="1" x14ac:dyDescent="0.15"/>
    <row r="33665" ht="13.5" customHeight="1" x14ac:dyDescent="0.15"/>
    <row r="33667" ht="13.5" customHeight="1" x14ac:dyDescent="0.15"/>
    <row r="33669" ht="13.5" customHeight="1" x14ac:dyDescent="0.15"/>
    <row r="33671" ht="13.5" customHeight="1" x14ac:dyDescent="0.15"/>
    <row r="33673" ht="13.5" customHeight="1" x14ac:dyDescent="0.15"/>
    <row r="33675" ht="13.5" customHeight="1" x14ac:dyDescent="0.15"/>
    <row r="33677" ht="13.5" customHeight="1" x14ac:dyDescent="0.15"/>
    <row r="33679" ht="13.5" customHeight="1" x14ac:dyDescent="0.15"/>
    <row r="33681" ht="13.5" customHeight="1" x14ac:dyDescent="0.15"/>
    <row r="33683" ht="13.5" customHeight="1" x14ac:dyDescent="0.15"/>
    <row r="33685" ht="13.5" customHeight="1" x14ac:dyDescent="0.15"/>
    <row r="33687" ht="13.5" customHeight="1" x14ac:dyDescent="0.15"/>
    <row r="33689" ht="13.5" customHeight="1" x14ac:dyDescent="0.15"/>
    <row r="33691" ht="13.5" customHeight="1" x14ac:dyDescent="0.15"/>
    <row r="33693" ht="13.5" customHeight="1" x14ac:dyDescent="0.15"/>
    <row r="33695" ht="13.5" customHeight="1" x14ac:dyDescent="0.15"/>
    <row r="33697" ht="13.5" customHeight="1" x14ac:dyDescent="0.15"/>
    <row r="33699" ht="13.5" customHeight="1" x14ac:dyDescent="0.15"/>
    <row r="33701" ht="13.5" customHeight="1" x14ac:dyDescent="0.15"/>
    <row r="33703" ht="13.5" customHeight="1" x14ac:dyDescent="0.15"/>
    <row r="33705" ht="13.5" customHeight="1" x14ac:dyDescent="0.15"/>
    <row r="33707" ht="13.5" customHeight="1" x14ac:dyDescent="0.15"/>
    <row r="33709" ht="13.5" customHeight="1" x14ac:dyDescent="0.15"/>
    <row r="33711" ht="13.5" customHeight="1" x14ac:dyDescent="0.15"/>
    <row r="33713" ht="13.5" customHeight="1" x14ac:dyDescent="0.15"/>
    <row r="33715" ht="13.5" customHeight="1" x14ac:dyDescent="0.15"/>
    <row r="33717" ht="13.5" customHeight="1" x14ac:dyDescent="0.15"/>
    <row r="33719" ht="13.5" customHeight="1" x14ac:dyDescent="0.15"/>
    <row r="33721" ht="13.5" customHeight="1" x14ac:dyDescent="0.15"/>
    <row r="33723" ht="13.5" customHeight="1" x14ac:dyDescent="0.15"/>
    <row r="33725" ht="13.5" customHeight="1" x14ac:dyDescent="0.15"/>
    <row r="33727" ht="13.5" customHeight="1" x14ac:dyDescent="0.15"/>
    <row r="33729" ht="13.5" customHeight="1" x14ac:dyDescent="0.15"/>
    <row r="33731" ht="13.5" customHeight="1" x14ac:dyDescent="0.15"/>
    <row r="33733" ht="13.5" customHeight="1" x14ac:dyDescent="0.15"/>
    <row r="33735" ht="13.5" customHeight="1" x14ac:dyDescent="0.15"/>
    <row r="33737" ht="13.5" customHeight="1" x14ac:dyDescent="0.15"/>
    <row r="33739" ht="13.5" customHeight="1" x14ac:dyDescent="0.15"/>
    <row r="33741" ht="13.5" customHeight="1" x14ac:dyDescent="0.15"/>
    <row r="33743" ht="13.5" customHeight="1" x14ac:dyDescent="0.15"/>
    <row r="33745" ht="13.5" customHeight="1" x14ac:dyDescent="0.15"/>
    <row r="33747" ht="13.5" customHeight="1" x14ac:dyDescent="0.15"/>
    <row r="33749" ht="13.5" customHeight="1" x14ac:dyDescent="0.15"/>
    <row r="33751" ht="13.5" customHeight="1" x14ac:dyDescent="0.15"/>
    <row r="33753" ht="13.5" customHeight="1" x14ac:dyDescent="0.15"/>
    <row r="33755" ht="13.5" customHeight="1" x14ac:dyDescent="0.15"/>
    <row r="33757" ht="13.5" customHeight="1" x14ac:dyDescent="0.15"/>
    <row r="33759" ht="13.5" customHeight="1" x14ac:dyDescent="0.15"/>
    <row r="33761" ht="13.5" customHeight="1" x14ac:dyDescent="0.15"/>
    <row r="33763" ht="13.5" customHeight="1" x14ac:dyDescent="0.15"/>
    <row r="33765" ht="13.5" customHeight="1" x14ac:dyDescent="0.15"/>
    <row r="33767" ht="13.5" customHeight="1" x14ac:dyDescent="0.15"/>
    <row r="33769" ht="13.5" customHeight="1" x14ac:dyDescent="0.15"/>
    <row r="33771" ht="13.5" customHeight="1" x14ac:dyDescent="0.15"/>
    <row r="33773" ht="13.5" customHeight="1" x14ac:dyDescent="0.15"/>
    <row r="33775" ht="13.5" customHeight="1" x14ac:dyDescent="0.15"/>
    <row r="33777" ht="13.5" customHeight="1" x14ac:dyDescent="0.15"/>
    <row r="33779" ht="13.5" customHeight="1" x14ac:dyDescent="0.15"/>
    <row r="33781" ht="13.5" customHeight="1" x14ac:dyDescent="0.15"/>
    <row r="33783" ht="13.5" customHeight="1" x14ac:dyDescent="0.15"/>
    <row r="33785" ht="13.5" customHeight="1" x14ac:dyDescent="0.15"/>
    <row r="33787" ht="13.5" customHeight="1" x14ac:dyDescent="0.15"/>
    <row r="33789" ht="13.5" customHeight="1" x14ac:dyDescent="0.15"/>
    <row r="33791" ht="13.5" customHeight="1" x14ac:dyDescent="0.15"/>
    <row r="33793" ht="13.5" customHeight="1" x14ac:dyDescent="0.15"/>
    <row r="33795" ht="13.5" customHeight="1" x14ac:dyDescent="0.15"/>
    <row r="33797" ht="13.5" customHeight="1" x14ac:dyDescent="0.15"/>
    <row r="33799" ht="13.5" customHeight="1" x14ac:dyDescent="0.15"/>
    <row r="33801" ht="13.5" customHeight="1" x14ac:dyDescent="0.15"/>
    <row r="33803" ht="13.5" customHeight="1" x14ac:dyDescent="0.15"/>
    <row r="33805" ht="13.5" customHeight="1" x14ac:dyDescent="0.15"/>
    <row r="33807" ht="13.5" customHeight="1" x14ac:dyDescent="0.15"/>
    <row r="33809" ht="13.5" customHeight="1" x14ac:dyDescent="0.15"/>
    <row r="33811" ht="13.5" customHeight="1" x14ac:dyDescent="0.15"/>
    <row r="33813" ht="13.5" customHeight="1" x14ac:dyDescent="0.15"/>
    <row r="33815" ht="13.5" customHeight="1" x14ac:dyDescent="0.15"/>
    <row r="33817" ht="13.5" customHeight="1" x14ac:dyDescent="0.15"/>
    <row r="33819" ht="13.5" customHeight="1" x14ac:dyDescent="0.15"/>
    <row r="33821" ht="13.5" customHeight="1" x14ac:dyDescent="0.15"/>
    <row r="33823" ht="13.5" customHeight="1" x14ac:dyDescent="0.15"/>
    <row r="33825" ht="13.5" customHeight="1" x14ac:dyDescent="0.15"/>
    <row r="33827" ht="13.5" customHeight="1" x14ac:dyDescent="0.15"/>
    <row r="33829" ht="13.5" customHeight="1" x14ac:dyDescent="0.15"/>
    <row r="33831" ht="13.5" customHeight="1" x14ac:dyDescent="0.15"/>
    <row r="33833" ht="13.5" customHeight="1" x14ac:dyDescent="0.15"/>
    <row r="33835" ht="13.5" customHeight="1" x14ac:dyDescent="0.15"/>
    <row r="33837" ht="13.5" customHeight="1" x14ac:dyDescent="0.15"/>
    <row r="33839" ht="13.5" customHeight="1" x14ac:dyDescent="0.15"/>
    <row r="33841" ht="13.5" customHeight="1" x14ac:dyDescent="0.15"/>
    <row r="33843" ht="13.5" customHeight="1" x14ac:dyDescent="0.15"/>
    <row r="33845" ht="13.5" customHeight="1" x14ac:dyDescent="0.15"/>
    <row r="33847" ht="13.5" customHeight="1" x14ac:dyDescent="0.15"/>
    <row r="33849" ht="13.5" customHeight="1" x14ac:dyDescent="0.15"/>
    <row r="33851" ht="13.5" customHeight="1" x14ac:dyDescent="0.15"/>
    <row r="33853" ht="13.5" customHeight="1" x14ac:dyDescent="0.15"/>
    <row r="33855" ht="13.5" customHeight="1" x14ac:dyDescent="0.15"/>
    <row r="33857" ht="13.5" customHeight="1" x14ac:dyDescent="0.15"/>
    <row r="33859" ht="13.5" customHeight="1" x14ac:dyDescent="0.15"/>
    <row r="33861" ht="13.5" customHeight="1" x14ac:dyDescent="0.15"/>
    <row r="33863" ht="13.5" customHeight="1" x14ac:dyDescent="0.15"/>
    <row r="33865" ht="13.5" customHeight="1" x14ac:dyDescent="0.15"/>
    <row r="33867" ht="13.5" customHeight="1" x14ac:dyDescent="0.15"/>
    <row r="33869" ht="13.5" customHeight="1" x14ac:dyDescent="0.15"/>
    <row r="33871" ht="13.5" customHeight="1" x14ac:dyDescent="0.15"/>
    <row r="33873" ht="13.5" customHeight="1" x14ac:dyDescent="0.15"/>
    <row r="33875" ht="13.5" customHeight="1" x14ac:dyDescent="0.15"/>
    <row r="33877" ht="13.5" customHeight="1" x14ac:dyDescent="0.15"/>
    <row r="33879" ht="13.5" customHeight="1" x14ac:dyDescent="0.15"/>
    <row r="33881" ht="13.5" customHeight="1" x14ac:dyDescent="0.15"/>
    <row r="33883" ht="13.5" customHeight="1" x14ac:dyDescent="0.15"/>
    <row r="33885" ht="13.5" customHeight="1" x14ac:dyDescent="0.15"/>
    <row r="33887" ht="13.5" customHeight="1" x14ac:dyDescent="0.15"/>
    <row r="33889" ht="13.5" customHeight="1" x14ac:dyDescent="0.15"/>
    <row r="33891" ht="13.5" customHeight="1" x14ac:dyDescent="0.15"/>
    <row r="33893" ht="13.5" customHeight="1" x14ac:dyDescent="0.15"/>
    <row r="33895" ht="13.5" customHeight="1" x14ac:dyDescent="0.15"/>
    <row r="33897" ht="13.5" customHeight="1" x14ac:dyDescent="0.15"/>
    <row r="33899" ht="13.5" customHeight="1" x14ac:dyDescent="0.15"/>
    <row r="33901" ht="13.5" customHeight="1" x14ac:dyDescent="0.15"/>
    <row r="33903" ht="13.5" customHeight="1" x14ac:dyDescent="0.15"/>
    <row r="33905" ht="13.5" customHeight="1" x14ac:dyDescent="0.15"/>
    <row r="33907" ht="13.5" customHeight="1" x14ac:dyDescent="0.15"/>
    <row r="33909" ht="13.5" customHeight="1" x14ac:dyDescent="0.15"/>
    <row r="33911" ht="13.5" customHeight="1" x14ac:dyDescent="0.15"/>
    <row r="33913" ht="13.5" customHeight="1" x14ac:dyDescent="0.15"/>
    <row r="33915" ht="13.5" customHeight="1" x14ac:dyDescent="0.15"/>
    <row r="33917" ht="13.5" customHeight="1" x14ac:dyDescent="0.15"/>
    <row r="33919" ht="13.5" customHeight="1" x14ac:dyDescent="0.15"/>
    <row r="33921" ht="13.5" customHeight="1" x14ac:dyDescent="0.15"/>
    <row r="33923" ht="13.5" customHeight="1" x14ac:dyDescent="0.15"/>
    <row r="33925" ht="13.5" customHeight="1" x14ac:dyDescent="0.15"/>
    <row r="33927" ht="13.5" customHeight="1" x14ac:dyDescent="0.15"/>
    <row r="33929" ht="13.5" customHeight="1" x14ac:dyDescent="0.15"/>
    <row r="33931" ht="13.5" customHeight="1" x14ac:dyDescent="0.15"/>
    <row r="33933" ht="13.5" customHeight="1" x14ac:dyDescent="0.15"/>
    <row r="33935" ht="13.5" customHeight="1" x14ac:dyDescent="0.15"/>
    <row r="33937" ht="13.5" customHeight="1" x14ac:dyDescent="0.15"/>
    <row r="33939" ht="13.5" customHeight="1" x14ac:dyDescent="0.15"/>
    <row r="33941" ht="13.5" customHeight="1" x14ac:dyDescent="0.15"/>
    <row r="33943" ht="13.5" customHeight="1" x14ac:dyDescent="0.15"/>
    <row r="33945" ht="13.5" customHeight="1" x14ac:dyDescent="0.15"/>
    <row r="33947" ht="13.5" customHeight="1" x14ac:dyDescent="0.15"/>
    <row r="33949" ht="13.5" customHeight="1" x14ac:dyDescent="0.15"/>
    <row r="33951" ht="13.5" customHeight="1" x14ac:dyDescent="0.15"/>
    <row r="33953" ht="13.5" customHeight="1" x14ac:dyDescent="0.15"/>
    <row r="33955" ht="13.5" customHeight="1" x14ac:dyDescent="0.15"/>
    <row r="33957" ht="13.5" customHeight="1" x14ac:dyDescent="0.15"/>
    <row r="33959" ht="13.5" customHeight="1" x14ac:dyDescent="0.15"/>
    <row r="33961" ht="13.5" customHeight="1" x14ac:dyDescent="0.15"/>
    <row r="33963" ht="13.5" customHeight="1" x14ac:dyDescent="0.15"/>
    <row r="33965" ht="13.5" customHeight="1" x14ac:dyDescent="0.15"/>
    <row r="33967" ht="13.5" customHeight="1" x14ac:dyDescent="0.15"/>
    <row r="33969" ht="13.5" customHeight="1" x14ac:dyDescent="0.15"/>
    <row r="33971" ht="13.5" customHeight="1" x14ac:dyDescent="0.15"/>
    <row r="33973" ht="13.5" customHeight="1" x14ac:dyDescent="0.15"/>
    <row r="33975" ht="13.5" customHeight="1" x14ac:dyDescent="0.15"/>
    <row r="33977" ht="13.5" customHeight="1" x14ac:dyDescent="0.15"/>
    <row r="33979" ht="13.5" customHeight="1" x14ac:dyDescent="0.15"/>
    <row r="33981" ht="13.5" customHeight="1" x14ac:dyDescent="0.15"/>
    <row r="33983" ht="13.5" customHeight="1" x14ac:dyDescent="0.15"/>
    <row r="33985" ht="13.5" customHeight="1" x14ac:dyDescent="0.15"/>
    <row r="33987" ht="13.5" customHeight="1" x14ac:dyDescent="0.15"/>
    <row r="33989" ht="13.5" customHeight="1" x14ac:dyDescent="0.15"/>
    <row r="33991" ht="13.5" customHeight="1" x14ac:dyDescent="0.15"/>
    <row r="33993" ht="13.5" customHeight="1" x14ac:dyDescent="0.15"/>
    <row r="33995" ht="13.5" customHeight="1" x14ac:dyDescent="0.15"/>
    <row r="33997" ht="13.5" customHeight="1" x14ac:dyDescent="0.15"/>
    <row r="33999" ht="13.5" customHeight="1" x14ac:dyDescent="0.15"/>
    <row r="34001" ht="13.5" customHeight="1" x14ac:dyDescent="0.15"/>
    <row r="34003" ht="13.5" customHeight="1" x14ac:dyDescent="0.15"/>
    <row r="34005" ht="13.5" customHeight="1" x14ac:dyDescent="0.15"/>
    <row r="34007" ht="13.5" customHeight="1" x14ac:dyDescent="0.15"/>
    <row r="34009" ht="13.5" customHeight="1" x14ac:dyDescent="0.15"/>
    <row r="34011" ht="13.5" customHeight="1" x14ac:dyDescent="0.15"/>
    <row r="34013" ht="13.5" customHeight="1" x14ac:dyDescent="0.15"/>
    <row r="34015" ht="13.5" customHeight="1" x14ac:dyDescent="0.15"/>
    <row r="34017" ht="13.5" customHeight="1" x14ac:dyDescent="0.15"/>
    <row r="34019" ht="13.5" customHeight="1" x14ac:dyDescent="0.15"/>
    <row r="34021" ht="13.5" customHeight="1" x14ac:dyDescent="0.15"/>
    <row r="34023" ht="13.5" customHeight="1" x14ac:dyDescent="0.15"/>
    <row r="34025" ht="13.5" customHeight="1" x14ac:dyDescent="0.15"/>
    <row r="34027" ht="13.5" customHeight="1" x14ac:dyDescent="0.15"/>
    <row r="34029" ht="13.5" customHeight="1" x14ac:dyDescent="0.15"/>
    <row r="34031" ht="13.5" customHeight="1" x14ac:dyDescent="0.15"/>
    <row r="34033" ht="13.5" customHeight="1" x14ac:dyDescent="0.15"/>
    <row r="34035" ht="13.5" customHeight="1" x14ac:dyDescent="0.15"/>
    <row r="34037" ht="13.5" customHeight="1" x14ac:dyDescent="0.15"/>
    <row r="34039" ht="13.5" customHeight="1" x14ac:dyDescent="0.15"/>
    <row r="34041" ht="13.5" customHeight="1" x14ac:dyDescent="0.15"/>
    <row r="34043" ht="13.5" customHeight="1" x14ac:dyDescent="0.15"/>
    <row r="34045" ht="13.5" customHeight="1" x14ac:dyDescent="0.15"/>
    <row r="34047" ht="13.5" customHeight="1" x14ac:dyDescent="0.15"/>
    <row r="34049" ht="13.5" customHeight="1" x14ac:dyDescent="0.15"/>
    <row r="34051" ht="13.5" customHeight="1" x14ac:dyDescent="0.15"/>
    <row r="34053" ht="13.5" customHeight="1" x14ac:dyDescent="0.15"/>
    <row r="34055" ht="13.5" customHeight="1" x14ac:dyDescent="0.15"/>
    <row r="34057" ht="13.5" customHeight="1" x14ac:dyDescent="0.15"/>
    <row r="34059" ht="13.5" customHeight="1" x14ac:dyDescent="0.15"/>
    <row r="34061" ht="13.5" customHeight="1" x14ac:dyDescent="0.15"/>
    <row r="34063" ht="13.5" customHeight="1" x14ac:dyDescent="0.15"/>
    <row r="34065" ht="13.5" customHeight="1" x14ac:dyDescent="0.15"/>
    <row r="34067" ht="13.5" customHeight="1" x14ac:dyDescent="0.15"/>
    <row r="34069" ht="13.5" customHeight="1" x14ac:dyDescent="0.15"/>
    <row r="34071" ht="13.5" customHeight="1" x14ac:dyDescent="0.15"/>
    <row r="34073" ht="13.5" customHeight="1" x14ac:dyDescent="0.15"/>
    <row r="34075" ht="13.5" customHeight="1" x14ac:dyDescent="0.15"/>
    <row r="34077" ht="13.5" customHeight="1" x14ac:dyDescent="0.15"/>
    <row r="34079" ht="13.5" customHeight="1" x14ac:dyDescent="0.15"/>
    <row r="34081" ht="13.5" customHeight="1" x14ac:dyDescent="0.15"/>
    <row r="34083" ht="13.5" customHeight="1" x14ac:dyDescent="0.15"/>
    <row r="34085" ht="13.5" customHeight="1" x14ac:dyDescent="0.15"/>
    <row r="34087" ht="13.5" customHeight="1" x14ac:dyDescent="0.15"/>
    <row r="34089" ht="13.5" customHeight="1" x14ac:dyDescent="0.15"/>
    <row r="34091" ht="13.5" customHeight="1" x14ac:dyDescent="0.15"/>
    <row r="34093" ht="13.5" customHeight="1" x14ac:dyDescent="0.15"/>
    <row r="34095" ht="13.5" customHeight="1" x14ac:dyDescent="0.15"/>
    <row r="34097" ht="13.5" customHeight="1" x14ac:dyDescent="0.15"/>
    <row r="34099" ht="13.5" customHeight="1" x14ac:dyDescent="0.15"/>
    <row r="34101" ht="13.5" customHeight="1" x14ac:dyDescent="0.15"/>
    <row r="34103" ht="13.5" customHeight="1" x14ac:dyDescent="0.15"/>
    <row r="34105" ht="13.5" customHeight="1" x14ac:dyDescent="0.15"/>
    <row r="34107" ht="13.5" customHeight="1" x14ac:dyDescent="0.15"/>
    <row r="34109" ht="13.5" customHeight="1" x14ac:dyDescent="0.15"/>
    <row r="34111" ht="13.5" customHeight="1" x14ac:dyDescent="0.15"/>
    <row r="34113" ht="13.5" customHeight="1" x14ac:dyDescent="0.15"/>
    <row r="34115" ht="13.5" customHeight="1" x14ac:dyDescent="0.15"/>
    <row r="34117" ht="13.5" customHeight="1" x14ac:dyDescent="0.15"/>
    <row r="34119" ht="13.5" customHeight="1" x14ac:dyDescent="0.15"/>
    <row r="34121" ht="13.5" customHeight="1" x14ac:dyDescent="0.15"/>
    <row r="34123" ht="13.5" customHeight="1" x14ac:dyDescent="0.15"/>
    <row r="34125" ht="13.5" customHeight="1" x14ac:dyDescent="0.15"/>
    <row r="34127" ht="13.5" customHeight="1" x14ac:dyDescent="0.15"/>
    <row r="34129" ht="13.5" customHeight="1" x14ac:dyDescent="0.15"/>
    <row r="34131" ht="13.5" customHeight="1" x14ac:dyDescent="0.15"/>
    <row r="34133" ht="13.5" customHeight="1" x14ac:dyDescent="0.15"/>
    <row r="34135" ht="13.5" customHeight="1" x14ac:dyDescent="0.15"/>
    <row r="34137" ht="13.5" customHeight="1" x14ac:dyDescent="0.15"/>
    <row r="34139" ht="13.5" customHeight="1" x14ac:dyDescent="0.15"/>
    <row r="34141" ht="13.5" customHeight="1" x14ac:dyDescent="0.15"/>
    <row r="34143" ht="13.5" customHeight="1" x14ac:dyDescent="0.15"/>
    <row r="34145" ht="13.5" customHeight="1" x14ac:dyDescent="0.15"/>
    <row r="34147" ht="13.5" customHeight="1" x14ac:dyDescent="0.15"/>
    <row r="34149" ht="13.5" customHeight="1" x14ac:dyDescent="0.15"/>
    <row r="34151" ht="13.5" customHeight="1" x14ac:dyDescent="0.15"/>
    <row r="34153" ht="13.5" customHeight="1" x14ac:dyDescent="0.15"/>
    <row r="34155" ht="13.5" customHeight="1" x14ac:dyDescent="0.15"/>
    <row r="34157" ht="13.5" customHeight="1" x14ac:dyDescent="0.15"/>
    <row r="34159" ht="13.5" customHeight="1" x14ac:dyDescent="0.15"/>
    <row r="34161" ht="13.5" customHeight="1" x14ac:dyDescent="0.15"/>
    <row r="34163" ht="13.5" customHeight="1" x14ac:dyDescent="0.15"/>
    <row r="34165" ht="13.5" customHeight="1" x14ac:dyDescent="0.15"/>
    <row r="34167" ht="13.5" customHeight="1" x14ac:dyDescent="0.15"/>
    <row r="34169" ht="13.5" customHeight="1" x14ac:dyDescent="0.15"/>
    <row r="34171" ht="13.5" customHeight="1" x14ac:dyDescent="0.15"/>
    <row r="34173" ht="13.5" customHeight="1" x14ac:dyDescent="0.15"/>
    <row r="34175" ht="13.5" customHeight="1" x14ac:dyDescent="0.15"/>
    <row r="34177" ht="13.5" customHeight="1" x14ac:dyDescent="0.15"/>
    <row r="34179" ht="13.5" customHeight="1" x14ac:dyDescent="0.15"/>
    <row r="34181" ht="13.5" customHeight="1" x14ac:dyDescent="0.15"/>
    <row r="34183" ht="13.5" customHeight="1" x14ac:dyDescent="0.15"/>
    <row r="34185" ht="13.5" customHeight="1" x14ac:dyDescent="0.15"/>
    <row r="34187" ht="13.5" customHeight="1" x14ac:dyDescent="0.15"/>
    <row r="34189" ht="13.5" customHeight="1" x14ac:dyDescent="0.15"/>
    <row r="34191" ht="13.5" customHeight="1" x14ac:dyDescent="0.15"/>
    <row r="34193" ht="13.5" customHeight="1" x14ac:dyDescent="0.15"/>
    <row r="34195" ht="13.5" customHeight="1" x14ac:dyDescent="0.15"/>
    <row r="34197" ht="13.5" customHeight="1" x14ac:dyDescent="0.15"/>
    <row r="34199" ht="13.5" customHeight="1" x14ac:dyDescent="0.15"/>
    <row r="34201" ht="13.5" customHeight="1" x14ac:dyDescent="0.15"/>
    <row r="34203" ht="13.5" customHeight="1" x14ac:dyDescent="0.15"/>
    <row r="34205" ht="13.5" customHeight="1" x14ac:dyDescent="0.15"/>
    <row r="34207" ht="13.5" customHeight="1" x14ac:dyDescent="0.15"/>
    <row r="34209" ht="13.5" customHeight="1" x14ac:dyDescent="0.15"/>
    <row r="34211" ht="13.5" customHeight="1" x14ac:dyDescent="0.15"/>
    <row r="34213" ht="13.5" customHeight="1" x14ac:dyDescent="0.15"/>
    <row r="34215" ht="13.5" customHeight="1" x14ac:dyDescent="0.15"/>
    <row r="34217" ht="13.5" customHeight="1" x14ac:dyDescent="0.15"/>
    <row r="34219" ht="13.5" customHeight="1" x14ac:dyDescent="0.15"/>
    <row r="34221" ht="13.5" customHeight="1" x14ac:dyDescent="0.15"/>
    <row r="34223" ht="13.5" customHeight="1" x14ac:dyDescent="0.15"/>
    <row r="34225" ht="13.5" customHeight="1" x14ac:dyDescent="0.15"/>
    <row r="34227" ht="13.5" customHeight="1" x14ac:dyDescent="0.15"/>
    <row r="34229" ht="13.5" customHeight="1" x14ac:dyDescent="0.15"/>
    <row r="34231" ht="13.5" customHeight="1" x14ac:dyDescent="0.15"/>
    <row r="34233" ht="13.5" customHeight="1" x14ac:dyDescent="0.15"/>
    <row r="34235" ht="13.5" customHeight="1" x14ac:dyDescent="0.15"/>
    <row r="34237" ht="13.5" customHeight="1" x14ac:dyDescent="0.15"/>
    <row r="34239" ht="13.5" customHeight="1" x14ac:dyDescent="0.15"/>
    <row r="34241" ht="13.5" customHeight="1" x14ac:dyDescent="0.15"/>
    <row r="34243" ht="13.5" customHeight="1" x14ac:dyDescent="0.15"/>
    <row r="34245" ht="13.5" customHeight="1" x14ac:dyDescent="0.15"/>
    <row r="34247" ht="13.5" customHeight="1" x14ac:dyDescent="0.15"/>
    <row r="34249" ht="13.5" customHeight="1" x14ac:dyDescent="0.15"/>
    <row r="34251" ht="13.5" customHeight="1" x14ac:dyDescent="0.15"/>
    <row r="34253" ht="13.5" customHeight="1" x14ac:dyDescent="0.15"/>
    <row r="34255" ht="13.5" customHeight="1" x14ac:dyDescent="0.15"/>
    <row r="34257" ht="13.5" customHeight="1" x14ac:dyDescent="0.15"/>
    <row r="34259" ht="13.5" customHeight="1" x14ac:dyDescent="0.15"/>
    <row r="34261" ht="13.5" customHeight="1" x14ac:dyDescent="0.15"/>
    <row r="34263" ht="13.5" customHeight="1" x14ac:dyDescent="0.15"/>
    <row r="34265" ht="13.5" customHeight="1" x14ac:dyDescent="0.15"/>
    <row r="34267" ht="13.5" customHeight="1" x14ac:dyDescent="0.15"/>
    <row r="34269" ht="13.5" customHeight="1" x14ac:dyDescent="0.15"/>
    <row r="34271" ht="13.5" customHeight="1" x14ac:dyDescent="0.15"/>
    <row r="34273" ht="13.5" customHeight="1" x14ac:dyDescent="0.15"/>
    <row r="34275" ht="13.5" customHeight="1" x14ac:dyDescent="0.15"/>
    <row r="34277" ht="13.5" customHeight="1" x14ac:dyDescent="0.15"/>
    <row r="34279" ht="13.5" customHeight="1" x14ac:dyDescent="0.15"/>
    <row r="34281" ht="13.5" customHeight="1" x14ac:dyDescent="0.15"/>
    <row r="34283" ht="13.5" customHeight="1" x14ac:dyDescent="0.15"/>
    <row r="34285" ht="13.5" customHeight="1" x14ac:dyDescent="0.15"/>
    <row r="34287" ht="13.5" customHeight="1" x14ac:dyDescent="0.15"/>
    <row r="34289" ht="13.5" customHeight="1" x14ac:dyDescent="0.15"/>
    <row r="34291" ht="13.5" customHeight="1" x14ac:dyDescent="0.15"/>
    <row r="34293" ht="13.5" customHeight="1" x14ac:dyDescent="0.15"/>
    <row r="34295" ht="13.5" customHeight="1" x14ac:dyDescent="0.15"/>
    <row r="34297" ht="13.5" customHeight="1" x14ac:dyDescent="0.15"/>
    <row r="34299" ht="13.5" customHeight="1" x14ac:dyDescent="0.15"/>
    <row r="34301" ht="13.5" customHeight="1" x14ac:dyDescent="0.15"/>
    <row r="34303" ht="13.5" customHeight="1" x14ac:dyDescent="0.15"/>
    <row r="34305" ht="13.5" customHeight="1" x14ac:dyDescent="0.15"/>
    <row r="34307" ht="13.5" customHeight="1" x14ac:dyDescent="0.15"/>
    <row r="34309" ht="13.5" customHeight="1" x14ac:dyDescent="0.15"/>
    <row r="34311" ht="13.5" customHeight="1" x14ac:dyDescent="0.15"/>
    <row r="34313" ht="13.5" customHeight="1" x14ac:dyDescent="0.15"/>
    <row r="34315" ht="13.5" customHeight="1" x14ac:dyDescent="0.15"/>
    <row r="34317" ht="13.5" customHeight="1" x14ac:dyDescent="0.15"/>
    <row r="34319" ht="13.5" customHeight="1" x14ac:dyDescent="0.15"/>
    <row r="34321" ht="13.5" customHeight="1" x14ac:dyDescent="0.15"/>
    <row r="34323" ht="13.5" customHeight="1" x14ac:dyDescent="0.15"/>
    <row r="34325" ht="13.5" customHeight="1" x14ac:dyDescent="0.15"/>
    <row r="34327" ht="13.5" customHeight="1" x14ac:dyDescent="0.15"/>
    <row r="34329" ht="13.5" customHeight="1" x14ac:dyDescent="0.15"/>
    <row r="34331" ht="13.5" customHeight="1" x14ac:dyDescent="0.15"/>
    <row r="34333" ht="13.5" customHeight="1" x14ac:dyDescent="0.15"/>
    <row r="34335" ht="13.5" customHeight="1" x14ac:dyDescent="0.15"/>
    <row r="34337" ht="13.5" customHeight="1" x14ac:dyDescent="0.15"/>
    <row r="34339" ht="13.5" customHeight="1" x14ac:dyDescent="0.15"/>
    <row r="34341" ht="13.5" customHeight="1" x14ac:dyDescent="0.15"/>
    <row r="34343" ht="13.5" customHeight="1" x14ac:dyDescent="0.15"/>
    <row r="34345" ht="13.5" customHeight="1" x14ac:dyDescent="0.15"/>
    <row r="34347" ht="13.5" customHeight="1" x14ac:dyDescent="0.15"/>
    <row r="34349" ht="13.5" customHeight="1" x14ac:dyDescent="0.15"/>
    <row r="34351" ht="13.5" customHeight="1" x14ac:dyDescent="0.15"/>
    <row r="34353" ht="13.5" customHeight="1" x14ac:dyDescent="0.15"/>
    <row r="34355" ht="13.5" customHeight="1" x14ac:dyDescent="0.15"/>
    <row r="34357" ht="13.5" customHeight="1" x14ac:dyDescent="0.15"/>
    <row r="34359" ht="13.5" customHeight="1" x14ac:dyDescent="0.15"/>
    <row r="34361" ht="13.5" customHeight="1" x14ac:dyDescent="0.15"/>
    <row r="34363" ht="13.5" customHeight="1" x14ac:dyDescent="0.15"/>
    <row r="34365" ht="13.5" customHeight="1" x14ac:dyDescent="0.15"/>
    <row r="34367" ht="13.5" customHeight="1" x14ac:dyDescent="0.15"/>
    <row r="34369" ht="13.5" customHeight="1" x14ac:dyDescent="0.15"/>
    <row r="34371" ht="13.5" customHeight="1" x14ac:dyDescent="0.15"/>
    <row r="34373" ht="13.5" customHeight="1" x14ac:dyDescent="0.15"/>
    <row r="34375" ht="13.5" customHeight="1" x14ac:dyDescent="0.15"/>
    <row r="34377" ht="13.5" customHeight="1" x14ac:dyDescent="0.15"/>
    <row r="34379" ht="13.5" customHeight="1" x14ac:dyDescent="0.15"/>
    <row r="34381" ht="13.5" customHeight="1" x14ac:dyDescent="0.15"/>
    <row r="34383" ht="13.5" customHeight="1" x14ac:dyDescent="0.15"/>
    <row r="34385" ht="13.5" customHeight="1" x14ac:dyDescent="0.15"/>
    <row r="34387" ht="13.5" customHeight="1" x14ac:dyDescent="0.15"/>
    <row r="34389" ht="13.5" customHeight="1" x14ac:dyDescent="0.15"/>
    <row r="34391" ht="13.5" customHeight="1" x14ac:dyDescent="0.15"/>
    <row r="34393" ht="13.5" customHeight="1" x14ac:dyDescent="0.15"/>
    <row r="34395" ht="13.5" customHeight="1" x14ac:dyDescent="0.15"/>
    <row r="34397" ht="13.5" customHeight="1" x14ac:dyDescent="0.15"/>
    <row r="34399" ht="13.5" customHeight="1" x14ac:dyDescent="0.15"/>
    <row r="34401" ht="13.5" customHeight="1" x14ac:dyDescent="0.15"/>
    <row r="34403" ht="13.5" customHeight="1" x14ac:dyDescent="0.15"/>
    <row r="34405" ht="13.5" customHeight="1" x14ac:dyDescent="0.15"/>
    <row r="34407" ht="13.5" customHeight="1" x14ac:dyDescent="0.15"/>
    <row r="34409" ht="13.5" customHeight="1" x14ac:dyDescent="0.15"/>
    <row r="34411" ht="13.5" customHeight="1" x14ac:dyDescent="0.15"/>
    <row r="34413" ht="13.5" customHeight="1" x14ac:dyDescent="0.15"/>
    <row r="34415" ht="13.5" customHeight="1" x14ac:dyDescent="0.15"/>
    <row r="34417" ht="13.5" customHeight="1" x14ac:dyDescent="0.15"/>
    <row r="34419" ht="13.5" customHeight="1" x14ac:dyDescent="0.15"/>
    <row r="34421" ht="13.5" customHeight="1" x14ac:dyDescent="0.15"/>
    <row r="34423" ht="13.5" customHeight="1" x14ac:dyDescent="0.15"/>
    <row r="34425" ht="13.5" customHeight="1" x14ac:dyDescent="0.15"/>
    <row r="34427" ht="13.5" customHeight="1" x14ac:dyDescent="0.15"/>
    <row r="34429" ht="13.5" customHeight="1" x14ac:dyDescent="0.15"/>
    <row r="34431" ht="13.5" customHeight="1" x14ac:dyDescent="0.15"/>
    <row r="34433" ht="13.5" customHeight="1" x14ac:dyDescent="0.15"/>
    <row r="34435" ht="13.5" customHeight="1" x14ac:dyDescent="0.15"/>
    <row r="34437" ht="13.5" customHeight="1" x14ac:dyDescent="0.15"/>
    <row r="34439" ht="13.5" customHeight="1" x14ac:dyDescent="0.15"/>
    <row r="34441" ht="13.5" customHeight="1" x14ac:dyDescent="0.15"/>
    <row r="34443" ht="13.5" customHeight="1" x14ac:dyDescent="0.15"/>
    <row r="34445" ht="13.5" customHeight="1" x14ac:dyDescent="0.15"/>
    <row r="34447" ht="13.5" customHeight="1" x14ac:dyDescent="0.15"/>
    <row r="34449" ht="13.5" customHeight="1" x14ac:dyDescent="0.15"/>
    <row r="34451" ht="13.5" customHeight="1" x14ac:dyDescent="0.15"/>
    <row r="34453" ht="13.5" customHeight="1" x14ac:dyDescent="0.15"/>
    <row r="34455" ht="13.5" customHeight="1" x14ac:dyDescent="0.15"/>
    <row r="34457" ht="13.5" customHeight="1" x14ac:dyDescent="0.15"/>
    <row r="34459" ht="13.5" customHeight="1" x14ac:dyDescent="0.15"/>
    <row r="34461" ht="13.5" customHeight="1" x14ac:dyDescent="0.15"/>
    <row r="34463" ht="13.5" customHeight="1" x14ac:dyDescent="0.15"/>
    <row r="34465" ht="13.5" customHeight="1" x14ac:dyDescent="0.15"/>
    <row r="34467" ht="13.5" customHeight="1" x14ac:dyDescent="0.15"/>
    <row r="34469" ht="13.5" customHeight="1" x14ac:dyDescent="0.15"/>
    <row r="34471" ht="13.5" customHeight="1" x14ac:dyDescent="0.15"/>
    <row r="34473" ht="13.5" customHeight="1" x14ac:dyDescent="0.15"/>
    <row r="34475" ht="13.5" customHeight="1" x14ac:dyDescent="0.15"/>
    <row r="34477" ht="13.5" customHeight="1" x14ac:dyDescent="0.15"/>
    <row r="34479" ht="13.5" customHeight="1" x14ac:dyDescent="0.15"/>
    <row r="34481" ht="13.5" customHeight="1" x14ac:dyDescent="0.15"/>
    <row r="34483" ht="13.5" customHeight="1" x14ac:dyDescent="0.15"/>
    <row r="34485" ht="13.5" customHeight="1" x14ac:dyDescent="0.15"/>
    <row r="34487" ht="13.5" customHeight="1" x14ac:dyDescent="0.15"/>
    <row r="34489" ht="13.5" customHeight="1" x14ac:dyDescent="0.15"/>
    <row r="34491" ht="13.5" customHeight="1" x14ac:dyDescent="0.15"/>
    <row r="34493" ht="13.5" customHeight="1" x14ac:dyDescent="0.15"/>
    <row r="34495" ht="13.5" customHeight="1" x14ac:dyDescent="0.15"/>
    <row r="34497" ht="13.5" customHeight="1" x14ac:dyDescent="0.15"/>
    <row r="34499" ht="13.5" customHeight="1" x14ac:dyDescent="0.15"/>
    <row r="34501" ht="13.5" customHeight="1" x14ac:dyDescent="0.15"/>
    <row r="34503" ht="13.5" customHeight="1" x14ac:dyDescent="0.15"/>
    <row r="34505" ht="13.5" customHeight="1" x14ac:dyDescent="0.15"/>
    <row r="34507" ht="13.5" customHeight="1" x14ac:dyDescent="0.15"/>
    <row r="34509" ht="13.5" customHeight="1" x14ac:dyDescent="0.15"/>
    <row r="34511" ht="13.5" customHeight="1" x14ac:dyDescent="0.15"/>
    <row r="34513" ht="13.5" customHeight="1" x14ac:dyDescent="0.15"/>
    <row r="34515" ht="13.5" customHeight="1" x14ac:dyDescent="0.15"/>
    <row r="34517" ht="13.5" customHeight="1" x14ac:dyDescent="0.15"/>
    <row r="34519" ht="13.5" customHeight="1" x14ac:dyDescent="0.15"/>
    <row r="34521" ht="13.5" customHeight="1" x14ac:dyDescent="0.15"/>
    <row r="34523" ht="13.5" customHeight="1" x14ac:dyDescent="0.15"/>
    <row r="34525" ht="13.5" customHeight="1" x14ac:dyDescent="0.15"/>
    <row r="34527" ht="13.5" customHeight="1" x14ac:dyDescent="0.15"/>
    <row r="34529" ht="13.5" customHeight="1" x14ac:dyDescent="0.15"/>
    <row r="34531" ht="13.5" customHeight="1" x14ac:dyDescent="0.15"/>
    <row r="34533" ht="13.5" customHeight="1" x14ac:dyDescent="0.15"/>
    <row r="34535" ht="13.5" customHeight="1" x14ac:dyDescent="0.15"/>
    <row r="34537" ht="13.5" customHeight="1" x14ac:dyDescent="0.15"/>
    <row r="34539" ht="13.5" customHeight="1" x14ac:dyDescent="0.15"/>
    <row r="34541" ht="13.5" customHeight="1" x14ac:dyDescent="0.15"/>
    <row r="34543" ht="13.5" customHeight="1" x14ac:dyDescent="0.15"/>
    <row r="34545" ht="13.5" customHeight="1" x14ac:dyDescent="0.15"/>
    <row r="34547" ht="13.5" customHeight="1" x14ac:dyDescent="0.15"/>
    <row r="34549" ht="13.5" customHeight="1" x14ac:dyDescent="0.15"/>
    <row r="34551" ht="13.5" customHeight="1" x14ac:dyDescent="0.15"/>
    <row r="34553" ht="13.5" customHeight="1" x14ac:dyDescent="0.15"/>
    <row r="34555" ht="13.5" customHeight="1" x14ac:dyDescent="0.15"/>
    <row r="34557" ht="13.5" customHeight="1" x14ac:dyDescent="0.15"/>
    <row r="34559" ht="13.5" customHeight="1" x14ac:dyDescent="0.15"/>
    <row r="34561" ht="13.5" customHeight="1" x14ac:dyDescent="0.15"/>
    <row r="34563" ht="13.5" customHeight="1" x14ac:dyDescent="0.15"/>
    <row r="34565" ht="13.5" customHeight="1" x14ac:dyDescent="0.15"/>
    <row r="34567" ht="13.5" customHeight="1" x14ac:dyDescent="0.15"/>
    <row r="34569" ht="13.5" customHeight="1" x14ac:dyDescent="0.15"/>
    <row r="34571" ht="13.5" customHeight="1" x14ac:dyDescent="0.15"/>
    <row r="34573" ht="13.5" customHeight="1" x14ac:dyDescent="0.15"/>
    <row r="34575" ht="13.5" customHeight="1" x14ac:dyDescent="0.15"/>
    <row r="34577" ht="13.5" customHeight="1" x14ac:dyDescent="0.15"/>
    <row r="34579" ht="13.5" customHeight="1" x14ac:dyDescent="0.15"/>
    <row r="34581" ht="13.5" customHeight="1" x14ac:dyDescent="0.15"/>
    <row r="34583" ht="13.5" customHeight="1" x14ac:dyDescent="0.15"/>
    <row r="34585" ht="13.5" customHeight="1" x14ac:dyDescent="0.15"/>
    <row r="34587" ht="13.5" customHeight="1" x14ac:dyDescent="0.15"/>
    <row r="34589" ht="13.5" customHeight="1" x14ac:dyDescent="0.15"/>
    <row r="34591" ht="13.5" customHeight="1" x14ac:dyDescent="0.15"/>
    <row r="34593" ht="13.5" customHeight="1" x14ac:dyDescent="0.15"/>
    <row r="34595" ht="13.5" customHeight="1" x14ac:dyDescent="0.15"/>
    <row r="34597" ht="13.5" customHeight="1" x14ac:dyDescent="0.15"/>
    <row r="34599" ht="13.5" customHeight="1" x14ac:dyDescent="0.15"/>
    <row r="34601" ht="13.5" customHeight="1" x14ac:dyDescent="0.15"/>
    <row r="34603" ht="13.5" customHeight="1" x14ac:dyDescent="0.15"/>
    <row r="34605" ht="13.5" customHeight="1" x14ac:dyDescent="0.15"/>
    <row r="34607" ht="13.5" customHeight="1" x14ac:dyDescent="0.15"/>
    <row r="34609" ht="13.5" customHeight="1" x14ac:dyDescent="0.15"/>
    <row r="34611" ht="13.5" customHeight="1" x14ac:dyDescent="0.15"/>
    <row r="34613" ht="13.5" customHeight="1" x14ac:dyDescent="0.15"/>
    <row r="34615" ht="13.5" customHeight="1" x14ac:dyDescent="0.15"/>
    <row r="34617" ht="13.5" customHeight="1" x14ac:dyDescent="0.15"/>
    <row r="34619" ht="13.5" customHeight="1" x14ac:dyDescent="0.15"/>
    <row r="34621" ht="13.5" customHeight="1" x14ac:dyDescent="0.15"/>
    <row r="34623" ht="13.5" customHeight="1" x14ac:dyDescent="0.15"/>
    <row r="34625" ht="13.5" customHeight="1" x14ac:dyDescent="0.15"/>
    <row r="34627" ht="13.5" customHeight="1" x14ac:dyDescent="0.15"/>
    <row r="34629" ht="13.5" customHeight="1" x14ac:dyDescent="0.15"/>
    <row r="34631" ht="13.5" customHeight="1" x14ac:dyDescent="0.15"/>
    <row r="34633" ht="13.5" customHeight="1" x14ac:dyDescent="0.15"/>
    <row r="34635" ht="13.5" customHeight="1" x14ac:dyDescent="0.15"/>
    <row r="34637" ht="13.5" customHeight="1" x14ac:dyDescent="0.15"/>
    <row r="34639" ht="13.5" customHeight="1" x14ac:dyDescent="0.15"/>
    <row r="34641" ht="13.5" customHeight="1" x14ac:dyDescent="0.15"/>
    <row r="34643" ht="13.5" customHeight="1" x14ac:dyDescent="0.15"/>
    <row r="34645" ht="13.5" customHeight="1" x14ac:dyDescent="0.15"/>
    <row r="34647" ht="13.5" customHeight="1" x14ac:dyDescent="0.15"/>
    <row r="34649" ht="13.5" customHeight="1" x14ac:dyDescent="0.15"/>
    <row r="34651" ht="13.5" customHeight="1" x14ac:dyDescent="0.15"/>
    <row r="34653" ht="13.5" customHeight="1" x14ac:dyDescent="0.15"/>
    <row r="34655" ht="13.5" customHeight="1" x14ac:dyDescent="0.15"/>
    <row r="34657" ht="13.5" customHeight="1" x14ac:dyDescent="0.15"/>
    <row r="34659" ht="13.5" customHeight="1" x14ac:dyDescent="0.15"/>
    <row r="34661" ht="13.5" customHeight="1" x14ac:dyDescent="0.15"/>
    <row r="34663" ht="13.5" customHeight="1" x14ac:dyDescent="0.15"/>
    <row r="34665" ht="13.5" customHeight="1" x14ac:dyDescent="0.15"/>
    <row r="34667" ht="13.5" customHeight="1" x14ac:dyDescent="0.15"/>
    <row r="34669" ht="13.5" customHeight="1" x14ac:dyDescent="0.15"/>
    <row r="34671" ht="13.5" customHeight="1" x14ac:dyDescent="0.15"/>
    <row r="34673" ht="13.5" customHeight="1" x14ac:dyDescent="0.15"/>
    <row r="34675" ht="13.5" customHeight="1" x14ac:dyDescent="0.15"/>
    <row r="34677" ht="13.5" customHeight="1" x14ac:dyDescent="0.15"/>
    <row r="34679" ht="13.5" customHeight="1" x14ac:dyDescent="0.15"/>
    <row r="34681" ht="13.5" customHeight="1" x14ac:dyDescent="0.15"/>
    <row r="34683" ht="13.5" customHeight="1" x14ac:dyDescent="0.15"/>
    <row r="34685" ht="13.5" customHeight="1" x14ac:dyDescent="0.15"/>
    <row r="34687" ht="13.5" customHeight="1" x14ac:dyDescent="0.15"/>
    <row r="34689" ht="13.5" customHeight="1" x14ac:dyDescent="0.15"/>
    <row r="34691" ht="13.5" customHeight="1" x14ac:dyDescent="0.15"/>
    <row r="34693" ht="13.5" customHeight="1" x14ac:dyDescent="0.15"/>
    <row r="34695" ht="13.5" customHeight="1" x14ac:dyDescent="0.15"/>
    <row r="34697" ht="13.5" customHeight="1" x14ac:dyDescent="0.15"/>
    <row r="34699" ht="13.5" customHeight="1" x14ac:dyDescent="0.15"/>
    <row r="34701" ht="13.5" customHeight="1" x14ac:dyDescent="0.15"/>
    <row r="34703" ht="13.5" customHeight="1" x14ac:dyDescent="0.15"/>
    <row r="34705" ht="13.5" customHeight="1" x14ac:dyDescent="0.15"/>
    <row r="34707" ht="13.5" customHeight="1" x14ac:dyDescent="0.15"/>
    <row r="34709" ht="13.5" customHeight="1" x14ac:dyDescent="0.15"/>
    <row r="34711" ht="13.5" customHeight="1" x14ac:dyDescent="0.15"/>
    <row r="34713" ht="13.5" customHeight="1" x14ac:dyDescent="0.15"/>
    <row r="34715" ht="13.5" customHeight="1" x14ac:dyDescent="0.15"/>
    <row r="34717" ht="13.5" customHeight="1" x14ac:dyDescent="0.15"/>
    <row r="34719" ht="13.5" customHeight="1" x14ac:dyDescent="0.15"/>
    <row r="34721" ht="13.5" customHeight="1" x14ac:dyDescent="0.15"/>
    <row r="34723" ht="13.5" customHeight="1" x14ac:dyDescent="0.15"/>
    <row r="34725" ht="13.5" customHeight="1" x14ac:dyDescent="0.15"/>
    <row r="34727" ht="13.5" customHeight="1" x14ac:dyDescent="0.15"/>
    <row r="34729" ht="13.5" customHeight="1" x14ac:dyDescent="0.15"/>
    <row r="34731" ht="13.5" customHeight="1" x14ac:dyDescent="0.15"/>
    <row r="34733" ht="13.5" customHeight="1" x14ac:dyDescent="0.15"/>
    <row r="34735" ht="13.5" customHeight="1" x14ac:dyDescent="0.15"/>
    <row r="34737" ht="13.5" customHeight="1" x14ac:dyDescent="0.15"/>
    <row r="34739" ht="13.5" customHeight="1" x14ac:dyDescent="0.15"/>
    <row r="34741" ht="13.5" customHeight="1" x14ac:dyDescent="0.15"/>
    <row r="34743" ht="13.5" customHeight="1" x14ac:dyDescent="0.15"/>
    <row r="34745" ht="13.5" customHeight="1" x14ac:dyDescent="0.15"/>
    <row r="34747" ht="13.5" customHeight="1" x14ac:dyDescent="0.15"/>
    <row r="34749" ht="13.5" customHeight="1" x14ac:dyDescent="0.15"/>
    <row r="34751" ht="13.5" customHeight="1" x14ac:dyDescent="0.15"/>
    <row r="34753" ht="13.5" customHeight="1" x14ac:dyDescent="0.15"/>
    <row r="34755" ht="13.5" customHeight="1" x14ac:dyDescent="0.15"/>
    <row r="34757" ht="13.5" customHeight="1" x14ac:dyDescent="0.15"/>
    <row r="34759" ht="13.5" customHeight="1" x14ac:dyDescent="0.15"/>
    <row r="34761" ht="13.5" customHeight="1" x14ac:dyDescent="0.15"/>
    <row r="34763" ht="13.5" customHeight="1" x14ac:dyDescent="0.15"/>
    <row r="34765" ht="13.5" customHeight="1" x14ac:dyDescent="0.15"/>
    <row r="34767" ht="13.5" customHeight="1" x14ac:dyDescent="0.15"/>
    <row r="34769" ht="13.5" customHeight="1" x14ac:dyDescent="0.15"/>
    <row r="34771" ht="13.5" customHeight="1" x14ac:dyDescent="0.15"/>
    <row r="34773" ht="13.5" customHeight="1" x14ac:dyDescent="0.15"/>
    <row r="34775" ht="13.5" customHeight="1" x14ac:dyDescent="0.15"/>
    <row r="34777" ht="13.5" customHeight="1" x14ac:dyDescent="0.15"/>
    <row r="34779" ht="13.5" customHeight="1" x14ac:dyDescent="0.15"/>
    <row r="34781" ht="13.5" customHeight="1" x14ac:dyDescent="0.15"/>
    <row r="34783" ht="13.5" customHeight="1" x14ac:dyDescent="0.15"/>
    <row r="34785" ht="13.5" customHeight="1" x14ac:dyDescent="0.15"/>
    <row r="34787" ht="13.5" customHeight="1" x14ac:dyDescent="0.15"/>
    <row r="34789" ht="13.5" customHeight="1" x14ac:dyDescent="0.15"/>
    <row r="34791" ht="13.5" customHeight="1" x14ac:dyDescent="0.15"/>
    <row r="34793" ht="13.5" customHeight="1" x14ac:dyDescent="0.15"/>
    <row r="34795" ht="13.5" customHeight="1" x14ac:dyDescent="0.15"/>
    <row r="34797" ht="13.5" customHeight="1" x14ac:dyDescent="0.15"/>
    <row r="34799" ht="13.5" customHeight="1" x14ac:dyDescent="0.15"/>
    <row r="34801" ht="13.5" customHeight="1" x14ac:dyDescent="0.15"/>
    <row r="34803" ht="13.5" customHeight="1" x14ac:dyDescent="0.15"/>
    <row r="34805" ht="13.5" customHeight="1" x14ac:dyDescent="0.15"/>
    <row r="34807" ht="13.5" customHeight="1" x14ac:dyDescent="0.15"/>
    <row r="34809" ht="13.5" customHeight="1" x14ac:dyDescent="0.15"/>
    <row r="34811" ht="13.5" customHeight="1" x14ac:dyDescent="0.15"/>
    <row r="34813" ht="13.5" customHeight="1" x14ac:dyDescent="0.15"/>
    <row r="34815" ht="13.5" customHeight="1" x14ac:dyDescent="0.15"/>
    <row r="34817" ht="13.5" customHeight="1" x14ac:dyDescent="0.15"/>
    <row r="34819" ht="13.5" customHeight="1" x14ac:dyDescent="0.15"/>
    <row r="34821" ht="13.5" customHeight="1" x14ac:dyDescent="0.15"/>
    <row r="34823" ht="13.5" customHeight="1" x14ac:dyDescent="0.15"/>
    <row r="34825" ht="13.5" customHeight="1" x14ac:dyDescent="0.15"/>
    <row r="34827" ht="13.5" customHeight="1" x14ac:dyDescent="0.15"/>
    <row r="34829" ht="13.5" customHeight="1" x14ac:dyDescent="0.15"/>
    <row r="34831" ht="13.5" customHeight="1" x14ac:dyDescent="0.15"/>
    <row r="34833" ht="13.5" customHeight="1" x14ac:dyDescent="0.15"/>
    <row r="34835" ht="13.5" customHeight="1" x14ac:dyDescent="0.15"/>
    <row r="34837" ht="13.5" customHeight="1" x14ac:dyDescent="0.15"/>
    <row r="34839" ht="13.5" customHeight="1" x14ac:dyDescent="0.15"/>
    <row r="34841" ht="13.5" customHeight="1" x14ac:dyDescent="0.15"/>
    <row r="34843" ht="13.5" customHeight="1" x14ac:dyDescent="0.15"/>
    <row r="34845" ht="13.5" customHeight="1" x14ac:dyDescent="0.15"/>
    <row r="34847" ht="13.5" customHeight="1" x14ac:dyDescent="0.15"/>
    <row r="34849" ht="13.5" customHeight="1" x14ac:dyDescent="0.15"/>
    <row r="34851" ht="13.5" customHeight="1" x14ac:dyDescent="0.15"/>
    <row r="34853" ht="13.5" customHeight="1" x14ac:dyDescent="0.15"/>
    <row r="34855" ht="13.5" customHeight="1" x14ac:dyDescent="0.15"/>
    <row r="34857" ht="13.5" customHeight="1" x14ac:dyDescent="0.15"/>
    <row r="34859" ht="13.5" customHeight="1" x14ac:dyDescent="0.15"/>
    <row r="34861" ht="13.5" customHeight="1" x14ac:dyDescent="0.15"/>
    <row r="34863" ht="13.5" customHeight="1" x14ac:dyDescent="0.15"/>
    <row r="34865" ht="13.5" customHeight="1" x14ac:dyDescent="0.15"/>
    <row r="34867" ht="13.5" customHeight="1" x14ac:dyDescent="0.15"/>
    <row r="34869" ht="13.5" customHeight="1" x14ac:dyDescent="0.15"/>
    <row r="34871" ht="13.5" customHeight="1" x14ac:dyDescent="0.15"/>
    <row r="34873" ht="13.5" customHeight="1" x14ac:dyDescent="0.15"/>
    <row r="34875" ht="13.5" customHeight="1" x14ac:dyDescent="0.15"/>
    <row r="34877" ht="13.5" customHeight="1" x14ac:dyDescent="0.15"/>
    <row r="34879" ht="13.5" customHeight="1" x14ac:dyDescent="0.15"/>
    <row r="34881" ht="13.5" customHeight="1" x14ac:dyDescent="0.15"/>
    <row r="34883" ht="13.5" customHeight="1" x14ac:dyDescent="0.15"/>
    <row r="34885" ht="13.5" customHeight="1" x14ac:dyDescent="0.15"/>
    <row r="34887" ht="13.5" customHeight="1" x14ac:dyDescent="0.15"/>
    <row r="34889" ht="13.5" customHeight="1" x14ac:dyDescent="0.15"/>
    <row r="34891" ht="13.5" customHeight="1" x14ac:dyDescent="0.15"/>
    <row r="34893" ht="13.5" customHeight="1" x14ac:dyDescent="0.15"/>
    <row r="34895" ht="13.5" customHeight="1" x14ac:dyDescent="0.15"/>
    <row r="34897" ht="13.5" customHeight="1" x14ac:dyDescent="0.15"/>
    <row r="34899" ht="13.5" customHeight="1" x14ac:dyDescent="0.15"/>
    <row r="34901" ht="13.5" customHeight="1" x14ac:dyDescent="0.15"/>
    <row r="34903" ht="13.5" customHeight="1" x14ac:dyDescent="0.15"/>
    <row r="34905" ht="13.5" customHeight="1" x14ac:dyDescent="0.15"/>
    <row r="34907" ht="13.5" customHeight="1" x14ac:dyDescent="0.15"/>
    <row r="34909" ht="13.5" customHeight="1" x14ac:dyDescent="0.15"/>
    <row r="34911" ht="13.5" customHeight="1" x14ac:dyDescent="0.15"/>
    <row r="34913" ht="13.5" customHeight="1" x14ac:dyDescent="0.15"/>
    <row r="34915" ht="13.5" customHeight="1" x14ac:dyDescent="0.15"/>
    <row r="34917" ht="13.5" customHeight="1" x14ac:dyDescent="0.15"/>
    <row r="34919" ht="13.5" customHeight="1" x14ac:dyDescent="0.15"/>
    <row r="34921" ht="13.5" customHeight="1" x14ac:dyDescent="0.15"/>
    <row r="34923" ht="13.5" customHeight="1" x14ac:dyDescent="0.15"/>
    <row r="34925" ht="13.5" customHeight="1" x14ac:dyDescent="0.15"/>
    <row r="34927" ht="13.5" customHeight="1" x14ac:dyDescent="0.15"/>
    <row r="34929" ht="13.5" customHeight="1" x14ac:dyDescent="0.15"/>
    <row r="34931" ht="13.5" customHeight="1" x14ac:dyDescent="0.15"/>
    <row r="34933" ht="13.5" customHeight="1" x14ac:dyDescent="0.15"/>
    <row r="34935" ht="13.5" customHeight="1" x14ac:dyDescent="0.15"/>
    <row r="34937" ht="13.5" customHeight="1" x14ac:dyDescent="0.15"/>
    <row r="34939" ht="13.5" customHeight="1" x14ac:dyDescent="0.15"/>
    <row r="34941" ht="13.5" customHeight="1" x14ac:dyDescent="0.15"/>
    <row r="34943" ht="13.5" customHeight="1" x14ac:dyDescent="0.15"/>
    <row r="34945" ht="13.5" customHeight="1" x14ac:dyDescent="0.15"/>
    <row r="34947" ht="13.5" customHeight="1" x14ac:dyDescent="0.15"/>
    <row r="34949" ht="13.5" customHeight="1" x14ac:dyDescent="0.15"/>
    <row r="34951" ht="13.5" customHeight="1" x14ac:dyDescent="0.15"/>
    <row r="34953" ht="13.5" customHeight="1" x14ac:dyDescent="0.15"/>
    <row r="34955" ht="13.5" customHeight="1" x14ac:dyDescent="0.15"/>
    <row r="34957" ht="13.5" customHeight="1" x14ac:dyDescent="0.15"/>
    <row r="34959" ht="13.5" customHeight="1" x14ac:dyDescent="0.15"/>
    <row r="34961" ht="13.5" customHeight="1" x14ac:dyDescent="0.15"/>
    <row r="34963" ht="13.5" customHeight="1" x14ac:dyDescent="0.15"/>
    <row r="34965" ht="13.5" customHeight="1" x14ac:dyDescent="0.15"/>
    <row r="34967" ht="13.5" customHeight="1" x14ac:dyDescent="0.15"/>
    <row r="34969" ht="13.5" customHeight="1" x14ac:dyDescent="0.15"/>
    <row r="34971" ht="13.5" customHeight="1" x14ac:dyDescent="0.15"/>
    <row r="34973" ht="13.5" customHeight="1" x14ac:dyDescent="0.15"/>
    <row r="34975" ht="13.5" customHeight="1" x14ac:dyDescent="0.15"/>
    <row r="34977" ht="13.5" customHeight="1" x14ac:dyDescent="0.15"/>
    <row r="34979" ht="13.5" customHeight="1" x14ac:dyDescent="0.15"/>
    <row r="34981" ht="13.5" customHeight="1" x14ac:dyDescent="0.15"/>
    <row r="34983" ht="13.5" customHeight="1" x14ac:dyDescent="0.15"/>
    <row r="34985" ht="13.5" customHeight="1" x14ac:dyDescent="0.15"/>
    <row r="34987" ht="13.5" customHeight="1" x14ac:dyDescent="0.15"/>
    <row r="34989" ht="13.5" customHeight="1" x14ac:dyDescent="0.15"/>
    <row r="34991" ht="13.5" customHeight="1" x14ac:dyDescent="0.15"/>
    <row r="34993" ht="13.5" customHeight="1" x14ac:dyDescent="0.15"/>
    <row r="34995" ht="13.5" customHeight="1" x14ac:dyDescent="0.15"/>
    <row r="34997" ht="13.5" customHeight="1" x14ac:dyDescent="0.15"/>
    <row r="34999" ht="13.5" customHeight="1" x14ac:dyDescent="0.15"/>
    <row r="35001" ht="13.5" customHeight="1" x14ac:dyDescent="0.15"/>
    <row r="35003" ht="13.5" customHeight="1" x14ac:dyDescent="0.15"/>
    <row r="35005" ht="13.5" customHeight="1" x14ac:dyDescent="0.15"/>
    <row r="35007" ht="13.5" customHeight="1" x14ac:dyDescent="0.15"/>
    <row r="35009" ht="13.5" customHeight="1" x14ac:dyDescent="0.15"/>
    <row r="35011" ht="13.5" customHeight="1" x14ac:dyDescent="0.15"/>
    <row r="35013" ht="13.5" customHeight="1" x14ac:dyDescent="0.15"/>
    <row r="35015" ht="13.5" customHeight="1" x14ac:dyDescent="0.15"/>
    <row r="35017" ht="13.5" customHeight="1" x14ac:dyDescent="0.15"/>
    <row r="35019" ht="13.5" customHeight="1" x14ac:dyDescent="0.15"/>
    <row r="35021" ht="13.5" customHeight="1" x14ac:dyDescent="0.15"/>
    <row r="35023" ht="13.5" customHeight="1" x14ac:dyDescent="0.15"/>
    <row r="35025" ht="13.5" customHeight="1" x14ac:dyDescent="0.15"/>
    <row r="35027" ht="13.5" customHeight="1" x14ac:dyDescent="0.15"/>
    <row r="35029" ht="13.5" customHeight="1" x14ac:dyDescent="0.15"/>
    <row r="35031" ht="13.5" customHeight="1" x14ac:dyDescent="0.15"/>
    <row r="35033" ht="13.5" customHeight="1" x14ac:dyDescent="0.15"/>
    <row r="35035" ht="13.5" customHeight="1" x14ac:dyDescent="0.15"/>
    <row r="35037" ht="13.5" customHeight="1" x14ac:dyDescent="0.15"/>
    <row r="35039" ht="13.5" customHeight="1" x14ac:dyDescent="0.15"/>
    <row r="35041" ht="13.5" customHeight="1" x14ac:dyDescent="0.15"/>
    <row r="35043" ht="13.5" customHeight="1" x14ac:dyDescent="0.15"/>
    <row r="35045" ht="13.5" customHeight="1" x14ac:dyDescent="0.15"/>
    <row r="35047" ht="13.5" customHeight="1" x14ac:dyDescent="0.15"/>
    <row r="35049" ht="13.5" customHeight="1" x14ac:dyDescent="0.15"/>
    <row r="35051" ht="13.5" customHeight="1" x14ac:dyDescent="0.15"/>
    <row r="35053" ht="13.5" customHeight="1" x14ac:dyDescent="0.15"/>
    <row r="35055" ht="13.5" customHeight="1" x14ac:dyDescent="0.15"/>
    <row r="35057" ht="13.5" customHeight="1" x14ac:dyDescent="0.15"/>
    <row r="35059" ht="13.5" customHeight="1" x14ac:dyDescent="0.15"/>
    <row r="35061" ht="13.5" customHeight="1" x14ac:dyDescent="0.15"/>
    <row r="35063" ht="13.5" customHeight="1" x14ac:dyDescent="0.15"/>
    <row r="35065" ht="13.5" customHeight="1" x14ac:dyDescent="0.15"/>
    <row r="35067" ht="13.5" customHeight="1" x14ac:dyDescent="0.15"/>
    <row r="35069" ht="13.5" customHeight="1" x14ac:dyDescent="0.15"/>
    <row r="35071" ht="13.5" customHeight="1" x14ac:dyDescent="0.15"/>
    <row r="35073" ht="13.5" customHeight="1" x14ac:dyDescent="0.15"/>
    <row r="35075" ht="13.5" customHeight="1" x14ac:dyDescent="0.15"/>
    <row r="35077" ht="13.5" customHeight="1" x14ac:dyDescent="0.15"/>
    <row r="35079" ht="13.5" customHeight="1" x14ac:dyDescent="0.15"/>
    <row r="35081" ht="13.5" customHeight="1" x14ac:dyDescent="0.15"/>
    <row r="35083" ht="13.5" customHeight="1" x14ac:dyDescent="0.15"/>
    <row r="35085" ht="13.5" customHeight="1" x14ac:dyDescent="0.15"/>
    <row r="35087" ht="13.5" customHeight="1" x14ac:dyDescent="0.15"/>
    <row r="35089" ht="13.5" customHeight="1" x14ac:dyDescent="0.15"/>
    <row r="35091" ht="13.5" customHeight="1" x14ac:dyDescent="0.15"/>
    <row r="35093" ht="13.5" customHeight="1" x14ac:dyDescent="0.15"/>
    <row r="35095" ht="13.5" customHeight="1" x14ac:dyDescent="0.15"/>
    <row r="35097" ht="13.5" customHeight="1" x14ac:dyDescent="0.15"/>
    <row r="35099" ht="13.5" customHeight="1" x14ac:dyDescent="0.15"/>
    <row r="35101" ht="13.5" customHeight="1" x14ac:dyDescent="0.15"/>
    <row r="35103" ht="13.5" customHeight="1" x14ac:dyDescent="0.15"/>
    <row r="35105" ht="13.5" customHeight="1" x14ac:dyDescent="0.15"/>
    <row r="35107" ht="13.5" customHeight="1" x14ac:dyDescent="0.15"/>
    <row r="35109" ht="13.5" customHeight="1" x14ac:dyDescent="0.15"/>
    <row r="35111" ht="13.5" customHeight="1" x14ac:dyDescent="0.15"/>
    <row r="35113" ht="13.5" customHeight="1" x14ac:dyDescent="0.15"/>
    <row r="35115" ht="13.5" customHeight="1" x14ac:dyDescent="0.15"/>
    <row r="35117" ht="13.5" customHeight="1" x14ac:dyDescent="0.15"/>
    <row r="35119" ht="13.5" customHeight="1" x14ac:dyDescent="0.15"/>
    <row r="35121" ht="13.5" customHeight="1" x14ac:dyDescent="0.15"/>
    <row r="35123" ht="13.5" customHeight="1" x14ac:dyDescent="0.15"/>
    <row r="35125" ht="13.5" customHeight="1" x14ac:dyDescent="0.15"/>
    <row r="35127" ht="13.5" customHeight="1" x14ac:dyDescent="0.15"/>
    <row r="35129" ht="13.5" customHeight="1" x14ac:dyDescent="0.15"/>
    <row r="35131" ht="13.5" customHeight="1" x14ac:dyDescent="0.15"/>
    <row r="35133" ht="13.5" customHeight="1" x14ac:dyDescent="0.15"/>
    <row r="35135" ht="13.5" customHeight="1" x14ac:dyDescent="0.15"/>
    <row r="35137" ht="13.5" customHeight="1" x14ac:dyDescent="0.15"/>
    <row r="35139" ht="13.5" customHeight="1" x14ac:dyDescent="0.15"/>
    <row r="35141" ht="13.5" customHeight="1" x14ac:dyDescent="0.15"/>
    <row r="35143" ht="13.5" customHeight="1" x14ac:dyDescent="0.15"/>
    <row r="35145" ht="13.5" customHeight="1" x14ac:dyDescent="0.15"/>
    <row r="35147" ht="13.5" customHeight="1" x14ac:dyDescent="0.15"/>
    <row r="35149" ht="13.5" customHeight="1" x14ac:dyDescent="0.15"/>
    <row r="35151" ht="13.5" customHeight="1" x14ac:dyDescent="0.15"/>
    <row r="35153" ht="13.5" customHeight="1" x14ac:dyDescent="0.15"/>
    <row r="35155" ht="13.5" customHeight="1" x14ac:dyDescent="0.15"/>
    <row r="35157" ht="13.5" customHeight="1" x14ac:dyDescent="0.15"/>
    <row r="35159" ht="13.5" customHeight="1" x14ac:dyDescent="0.15"/>
    <row r="35161" ht="13.5" customHeight="1" x14ac:dyDescent="0.15"/>
    <row r="35163" ht="13.5" customHeight="1" x14ac:dyDescent="0.15"/>
    <row r="35165" ht="13.5" customHeight="1" x14ac:dyDescent="0.15"/>
    <row r="35167" ht="13.5" customHeight="1" x14ac:dyDescent="0.15"/>
    <row r="35169" ht="13.5" customHeight="1" x14ac:dyDescent="0.15"/>
    <row r="35171" ht="13.5" customHeight="1" x14ac:dyDescent="0.15"/>
    <row r="35173" ht="13.5" customHeight="1" x14ac:dyDescent="0.15"/>
    <row r="35175" ht="13.5" customHeight="1" x14ac:dyDescent="0.15"/>
    <row r="35177" ht="13.5" customHeight="1" x14ac:dyDescent="0.15"/>
    <row r="35179" ht="13.5" customHeight="1" x14ac:dyDescent="0.15"/>
    <row r="35181" ht="13.5" customHeight="1" x14ac:dyDescent="0.15"/>
    <row r="35183" ht="13.5" customHeight="1" x14ac:dyDescent="0.15"/>
    <row r="35185" ht="13.5" customHeight="1" x14ac:dyDescent="0.15"/>
    <row r="35187" ht="13.5" customHeight="1" x14ac:dyDescent="0.15"/>
    <row r="35189" ht="13.5" customHeight="1" x14ac:dyDescent="0.15"/>
    <row r="35191" ht="13.5" customHeight="1" x14ac:dyDescent="0.15"/>
    <row r="35193" ht="13.5" customHeight="1" x14ac:dyDescent="0.15"/>
    <row r="35195" ht="13.5" customHeight="1" x14ac:dyDescent="0.15"/>
    <row r="35197" ht="13.5" customHeight="1" x14ac:dyDescent="0.15"/>
    <row r="35199" ht="13.5" customHeight="1" x14ac:dyDescent="0.15"/>
    <row r="35201" ht="13.5" customHeight="1" x14ac:dyDescent="0.15"/>
    <row r="35203" ht="13.5" customHeight="1" x14ac:dyDescent="0.15"/>
    <row r="35205" ht="13.5" customHeight="1" x14ac:dyDescent="0.15"/>
    <row r="35207" ht="13.5" customHeight="1" x14ac:dyDescent="0.15"/>
    <row r="35209" ht="13.5" customHeight="1" x14ac:dyDescent="0.15"/>
    <row r="35211" ht="13.5" customHeight="1" x14ac:dyDescent="0.15"/>
    <row r="35213" ht="13.5" customHeight="1" x14ac:dyDescent="0.15"/>
    <row r="35215" ht="13.5" customHeight="1" x14ac:dyDescent="0.15"/>
    <row r="35217" ht="13.5" customHeight="1" x14ac:dyDescent="0.15"/>
    <row r="35219" ht="13.5" customHeight="1" x14ac:dyDescent="0.15"/>
    <row r="35221" ht="13.5" customHeight="1" x14ac:dyDescent="0.15"/>
    <row r="35223" ht="13.5" customHeight="1" x14ac:dyDescent="0.15"/>
    <row r="35225" ht="13.5" customHeight="1" x14ac:dyDescent="0.15"/>
    <row r="35227" ht="13.5" customHeight="1" x14ac:dyDescent="0.15"/>
    <row r="35229" ht="13.5" customHeight="1" x14ac:dyDescent="0.15"/>
    <row r="35231" ht="13.5" customHeight="1" x14ac:dyDescent="0.15"/>
    <row r="35233" ht="13.5" customHeight="1" x14ac:dyDescent="0.15"/>
    <row r="35235" ht="13.5" customHeight="1" x14ac:dyDescent="0.15"/>
    <row r="35237" ht="13.5" customHeight="1" x14ac:dyDescent="0.15"/>
    <row r="35239" ht="13.5" customHeight="1" x14ac:dyDescent="0.15"/>
    <row r="35241" ht="13.5" customHeight="1" x14ac:dyDescent="0.15"/>
    <row r="35243" ht="13.5" customHeight="1" x14ac:dyDescent="0.15"/>
    <row r="35245" ht="13.5" customHeight="1" x14ac:dyDescent="0.15"/>
    <row r="35247" ht="13.5" customHeight="1" x14ac:dyDescent="0.15"/>
    <row r="35249" ht="13.5" customHeight="1" x14ac:dyDescent="0.15"/>
    <row r="35251" ht="13.5" customHeight="1" x14ac:dyDescent="0.15"/>
    <row r="35253" ht="13.5" customHeight="1" x14ac:dyDescent="0.15"/>
    <row r="35255" ht="13.5" customHeight="1" x14ac:dyDescent="0.15"/>
    <row r="35257" ht="13.5" customHeight="1" x14ac:dyDescent="0.15"/>
    <row r="35259" ht="13.5" customHeight="1" x14ac:dyDescent="0.15"/>
    <row r="35261" ht="13.5" customHeight="1" x14ac:dyDescent="0.15"/>
    <row r="35263" ht="13.5" customHeight="1" x14ac:dyDescent="0.15"/>
    <row r="35265" ht="13.5" customHeight="1" x14ac:dyDescent="0.15"/>
    <row r="35267" ht="13.5" customHeight="1" x14ac:dyDescent="0.15"/>
    <row r="35269" ht="13.5" customHeight="1" x14ac:dyDescent="0.15"/>
    <row r="35271" ht="13.5" customHeight="1" x14ac:dyDescent="0.15"/>
    <row r="35273" ht="13.5" customHeight="1" x14ac:dyDescent="0.15"/>
    <row r="35275" ht="13.5" customHeight="1" x14ac:dyDescent="0.15"/>
    <row r="35277" ht="13.5" customHeight="1" x14ac:dyDescent="0.15"/>
    <row r="35279" ht="13.5" customHeight="1" x14ac:dyDescent="0.15"/>
    <row r="35281" ht="13.5" customHeight="1" x14ac:dyDescent="0.15"/>
    <row r="35283" ht="13.5" customHeight="1" x14ac:dyDescent="0.15"/>
    <row r="35285" ht="13.5" customHeight="1" x14ac:dyDescent="0.15"/>
    <row r="35287" ht="13.5" customHeight="1" x14ac:dyDescent="0.15"/>
    <row r="35289" ht="13.5" customHeight="1" x14ac:dyDescent="0.15"/>
    <row r="35291" ht="13.5" customHeight="1" x14ac:dyDescent="0.15"/>
    <row r="35293" ht="13.5" customHeight="1" x14ac:dyDescent="0.15"/>
    <row r="35295" ht="13.5" customHeight="1" x14ac:dyDescent="0.15"/>
    <row r="35297" ht="13.5" customHeight="1" x14ac:dyDescent="0.15"/>
    <row r="35299" ht="13.5" customHeight="1" x14ac:dyDescent="0.15"/>
    <row r="35301" ht="13.5" customHeight="1" x14ac:dyDescent="0.15"/>
    <row r="35303" ht="13.5" customHeight="1" x14ac:dyDescent="0.15"/>
    <row r="35305" ht="13.5" customHeight="1" x14ac:dyDescent="0.15"/>
    <row r="35307" ht="13.5" customHeight="1" x14ac:dyDescent="0.15"/>
    <row r="35309" ht="13.5" customHeight="1" x14ac:dyDescent="0.15"/>
    <row r="35311" ht="13.5" customHeight="1" x14ac:dyDescent="0.15"/>
    <row r="35313" ht="13.5" customHeight="1" x14ac:dyDescent="0.15"/>
    <row r="35315" ht="13.5" customHeight="1" x14ac:dyDescent="0.15"/>
    <row r="35317" ht="13.5" customHeight="1" x14ac:dyDescent="0.15"/>
    <row r="35319" ht="13.5" customHeight="1" x14ac:dyDescent="0.15"/>
    <row r="35321" ht="13.5" customHeight="1" x14ac:dyDescent="0.15"/>
    <row r="35323" ht="13.5" customHeight="1" x14ac:dyDescent="0.15"/>
    <row r="35325" ht="13.5" customHeight="1" x14ac:dyDescent="0.15"/>
    <row r="35327" ht="13.5" customHeight="1" x14ac:dyDescent="0.15"/>
    <row r="35329" ht="13.5" customHeight="1" x14ac:dyDescent="0.15"/>
    <row r="35331" ht="13.5" customHeight="1" x14ac:dyDescent="0.15"/>
    <row r="35333" ht="13.5" customHeight="1" x14ac:dyDescent="0.15"/>
    <row r="35335" ht="13.5" customHeight="1" x14ac:dyDescent="0.15"/>
    <row r="35337" ht="13.5" customHeight="1" x14ac:dyDescent="0.15"/>
    <row r="35339" ht="13.5" customHeight="1" x14ac:dyDescent="0.15"/>
    <row r="35341" ht="13.5" customHeight="1" x14ac:dyDescent="0.15"/>
    <row r="35343" ht="13.5" customHeight="1" x14ac:dyDescent="0.15"/>
    <row r="35345" ht="13.5" customHeight="1" x14ac:dyDescent="0.15"/>
    <row r="35347" ht="13.5" customHeight="1" x14ac:dyDescent="0.15"/>
    <row r="35349" ht="13.5" customHeight="1" x14ac:dyDescent="0.15"/>
    <row r="35351" ht="13.5" customHeight="1" x14ac:dyDescent="0.15"/>
    <row r="35353" ht="13.5" customHeight="1" x14ac:dyDescent="0.15"/>
    <row r="35355" ht="13.5" customHeight="1" x14ac:dyDescent="0.15"/>
    <row r="35357" ht="13.5" customHeight="1" x14ac:dyDescent="0.15"/>
    <row r="35359" ht="13.5" customHeight="1" x14ac:dyDescent="0.15"/>
    <row r="35361" ht="13.5" customHeight="1" x14ac:dyDescent="0.15"/>
    <row r="35363" ht="13.5" customHeight="1" x14ac:dyDescent="0.15"/>
    <row r="35365" ht="13.5" customHeight="1" x14ac:dyDescent="0.15"/>
    <row r="35367" ht="13.5" customHeight="1" x14ac:dyDescent="0.15"/>
    <row r="35369" ht="13.5" customHeight="1" x14ac:dyDescent="0.15"/>
    <row r="35371" ht="13.5" customHeight="1" x14ac:dyDescent="0.15"/>
    <row r="35373" ht="13.5" customHeight="1" x14ac:dyDescent="0.15"/>
    <row r="35375" ht="13.5" customHeight="1" x14ac:dyDescent="0.15"/>
    <row r="35377" ht="13.5" customHeight="1" x14ac:dyDescent="0.15"/>
    <row r="35379" ht="13.5" customHeight="1" x14ac:dyDescent="0.15"/>
    <row r="35381" ht="13.5" customHeight="1" x14ac:dyDescent="0.15"/>
    <row r="35383" ht="13.5" customHeight="1" x14ac:dyDescent="0.15"/>
    <row r="35385" ht="13.5" customHeight="1" x14ac:dyDescent="0.15"/>
    <row r="35387" ht="13.5" customHeight="1" x14ac:dyDescent="0.15"/>
    <row r="35389" ht="13.5" customHeight="1" x14ac:dyDescent="0.15"/>
    <row r="35391" ht="13.5" customHeight="1" x14ac:dyDescent="0.15"/>
    <row r="35393" ht="13.5" customHeight="1" x14ac:dyDescent="0.15"/>
    <row r="35395" ht="13.5" customHeight="1" x14ac:dyDescent="0.15"/>
    <row r="35397" ht="13.5" customHeight="1" x14ac:dyDescent="0.15"/>
    <row r="35399" ht="13.5" customHeight="1" x14ac:dyDescent="0.15"/>
    <row r="35401" ht="13.5" customHeight="1" x14ac:dyDescent="0.15"/>
    <row r="35403" ht="13.5" customHeight="1" x14ac:dyDescent="0.15"/>
    <row r="35405" ht="13.5" customHeight="1" x14ac:dyDescent="0.15"/>
    <row r="35407" ht="13.5" customHeight="1" x14ac:dyDescent="0.15"/>
    <row r="35409" ht="13.5" customHeight="1" x14ac:dyDescent="0.15"/>
    <row r="35411" ht="13.5" customHeight="1" x14ac:dyDescent="0.15"/>
    <row r="35413" ht="13.5" customHeight="1" x14ac:dyDescent="0.15"/>
    <row r="35415" ht="13.5" customHeight="1" x14ac:dyDescent="0.15"/>
    <row r="35417" ht="13.5" customHeight="1" x14ac:dyDescent="0.15"/>
    <row r="35419" ht="13.5" customHeight="1" x14ac:dyDescent="0.15"/>
    <row r="35421" ht="13.5" customHeight="1" x14ac:dyDescent="0.15"/>
    <row r="35423" ht="13.5" customHeight="1" x14ac:dyDescent="0.15"/>
    <row r="35425" ht="13.5" customHeight="1" x14ac:dyDescent="0.15"/>
    <row r="35427" ht="13.5" customHeight="1" x14ac:dyDescent="0.15"/>
    <row r="35429" ht="13.5" customHeight="1" x14ac:dyDescent="0.15"/>
    <row r="35431" ht="13.5" customHeight="1" x14ac:dyDescent="0.15"/>
    <row r="35433" ht="13.5" customHeight="1" x14ac:dyDescent="0.15"/>
    <row r="35435" ht="13.5" customHeight="1" x14ac:dyDescent="0.15"/>
    <row r="35437" ht="13.5" customHeight="1" x14ac:dyDescent="0.15"/>
    <row r="35439" ht="13.5" customHeight="1" x14ac:dyDescent="0.15"/>
    <row r="35441" ht="13.5" customHeight="1" x14ac:dyDescent="0.15"/>
    <row r="35443" ht="13.5" customHeight="1" x14ac:dyDescent="0.15"/>
    <row r="35445" ht="13.5" customHeight="1" x14ac:dyDescent="0.15"/>
    <row r="35447" ht="13.5" customHeight="1" x14ac:dyDescent="0.15"/>
    <row r="35449" ht="13.5" customHeight="1" x14ac:dyDescent="0.15"/>
    <row r="35451" ht="13.5" customHeight="1" x14ac:dyDescent="0.15"/>
    <row r="35453" ht="13.5" customHeight="1" x14ac:dyDescent="0.15"/>
    <row r="35455" ht="13.5" customHeight="1" x14ac:dyDescent="0.15"/>
    <row r="35457" ht="13.5" customHeight="1" x14ac:dyDescent="0.15"/>
    <row r="35459" ht="13.5" customHeight="1" x14ac:dyDescent="0.15"/>
    <row r="35461" ht="13.5" customHeight="1" x14ac:dyDescent="0.15"/>
    <row r="35463" ht="13.5" customHeight="1" x14ac:dyDescent="0.15"/>
    <row r="35465" ht="13.5" customHeight="1" x14ac:dyDescent="0.15"/>
    <row r="35467" ht="13.5" customHeight="1" x14ac:dyDescent="0.15"/>
    <row r="35469" ht="13.5" customHeight="1" x14ac:dyDescent="0.15"/>
    <row r="35471" ht="13.5" customHeight="1" x14ac:dyDescent="0.15"/>
    <row r="35473" ht="13.5" customHeight="1" x14ac:dyDescent="0.15"/>
    <row r="35475" ht="13.5" customHeight="1" x14ac:dyDescent="0.15"/>
    <row r="35477" ht="13.5" customHeight="1" x14ac:dyDescent="0.15"/>
    <row r="35479" ht="13.5" customHeight="1" x14ac:dyDescent="0.15"/>
    <row r="35481" ht="13.5" customHeight="1" x14ac:dyDescent="0.15"/>
    <row r="35483" ht="13.5" customHeight="1" x14ac:dyDescent="0.15"/>
    <row r="35485" ht="13.5" customHeight="1" x14ac:dyDescent="0.15"/>
    <row r="35487" ht="13.5" customHeight="1" x14ac:dyDescent="0.15"/>
    <row r="35489" ht="13.5" customHeight="1" x14ac:dyDescent="0.15"/>
    <row r="35491" ht="13.5" customHeight="1" x14ac:dyDescent="0.15"/>
    <row r="35493" ht="13.5" customHeight="1" x14ac:dyDescent="0.15"/>
    <row r="35495" ht="13.5" customHeight="1" x14ac:dyDescent="0.15"/>
    <row r="35497" ht="13.5" customHeight="1" x14ac:dyDescent="0.15"/>
    <row r="35499" ht="13.5" customHeight="1" x14ac:dyDescent="0.15"/>
    <row r="35501" ht="13.5" customHeight="1" x14ac:dyDescent="0.15"/>
    <row r="35503" ht="13.5" customHeight="1" x14ac:dyDescent="0.15"/>
    <row r="35505" ht="13.5" customHeight="1" x14ac:dyDescent="0.15"/>
    <row r="35507" ht="13.5" customHeight="1" x14ac:dyDescent="0.15"/>
    <row r="35509" ht="13.5" customHeight="1" x14ac:dyDescent="0.15"/>
    <row r="35511" ht="13.5" customHeight="1" x14ac:dyDescent="0.15"/>
    <row r="35513" ht="13.5" customHeight="1" x14ac:dyDescent="0.15"/>
    <row r="35515" ht="13.5" customHeight="1" x14ac:dyDescent="0.15"/>
    <row r="35517" ht="13.5" customHeight="1" x14ac:dyDescent="0.15"/>
    <row r="35519" ht="13.5" customHeight="1" x14ac:dyDescent="0.15"/>
    <row r="35521" ht="13.5" customHeight="1" x14ac:dyDescent="0.15"/>
    <row r="35523" ht="13.5" customHeight="1" x14ac:dyDescent="0.15"/>
    <row r="35525" ht="13.5" customHeight="1" x14ac:dyDescent="0.15"/>
    <row r="35527" ht="13.5" customHeight="1" x14ac:dyDescent="0.15"/>
    <row r="35529" ht="13.5" customHeight="1" x14ac:dyDescent="0.15"/>
    <row r="35531" ht="13.5" customHeight="1" x14ac:dyDescent="0.15"/>
    <row r="35533" ht="13.5" customHeight="1" x14ac:dyDescent="0.15"/>
    <row r="35535" ht="13.5" customHeight="1" x14ac:dyDescent="0.15"/>
    <row r="35537" ht="13.5" customHeight="1" x14ac:dyDescent="0.15"/>
    <row r="35539" ht="13.5" customHeight="1" x14ac:dyDescent="0.15"/>
    <row r="35541" ht="13.5" customHeight="1" x14ac:dyDescent="0.15"/>
    <row r="35543" ht="13.5" customHeight="1" x14ac:dyDescent="0.15"/>
    <row r="35545" ht="13.5" customHeight="1" x14ac:dyDescent="0.15"/>
    <row r="35547" ht="13.5" customHeight="1" x14ac:dyDescent="0.15"/>
    <row r="35549" ht="13.5" customHeight="1" x14ac:dyDescent="0.15"/>
    <row r="35551" ht="13.5" customHeight="1" x14ac:dyDescent="0.15"/>
    <row r="35553" ht="13.5" customHeight="1" x14ac:dyDescent="0.15"/>
    <row r="35555" ht="13.5" customHeight="1" x14ac:dyDescent="0.15"/>
    <row r="35557" ht="13.5" customHeight="1" x14ac:dyDescent="0.15"/>
    <row r="35559" ht="13.5" customHeight="1" x14ac:dyDescent="0.15"/>
    <row r="35561" ht="13.5" customHeight="1" x14ac:dyDescent="0.15"/>
    <row r="35563" ht="13.5" customHeight="1" x14ac:dyDescent="0.15"/>
    <row r="35565" ht="13.5" customHeight="1" x14ac:dyDescent="0.15"/>
    <row r="35567" ht="13.5" customHeight="1" x14ac:dyDescent="0.15"/>
    <row r="35569" ht="13.5" customHeight="1" x14ac:dyDescent="0.15"/>
    <row r="35571" ht="13.5" customHeight="1" x14ac:dyDescent="0.15"/>
    <row r="35573" ht="13.5" customHeight="1" x14ac:dyDescent="0.15"/>
    <row r="35575" ht="13.5" customHeight="1" x14ac:dyDescent="0.15"/>
    <row r="35577" ht="13.5" customHeight="1" x14ac:dyDescent="0.15"/>
    <row r="35579" ht="13.5" customHeight="1" x14ac:dyDescent="0.15"/>
    <row r="35581" ht="13.5" customHeight="1" x14ac:dyDescent="0.15"/>
    <row r="35583" ht="13.5" customHeight="1" x14ac:dyDescent="0.15"/>
    <row r="35585" ht="13.5" customHeight="1" x14ac:dyDescent="0.15"/>
    <row r="35587" ht="13.5" customHeight="1" x14ac:dyDescent="0.15"/>
    <row r="35589" ht="13.5" customHeight="1" x14ac:dyDescent="0.15"/>
    <row r="35591" ht="13.5" customHeight="1" x14ac:dyDescent="0.15"/>
    <row r="35593" ht="13.5" customHeight="1" x14ac:dyDescent="0.15"/>
    <row r="35595" ht="13.5" customHeight="1" x14ac:dyDescent="0.15"/>
    <row r="35597" ht="13.5" customHeight="1" x14ac:dyDescent="0.15"/>
    <row r="35599" ht="13.5" customHeight="1" x14ac:dyDescent="0.15"/>
    <row r="35601" ht="13.5" customHeight="1" x14ac:dyDescent="0.15"/>
    <row r="35603" ht="13.5" customHeight="1" x14ac:dyDescent="0.15"/>
    <row r="35605" ht="13.5" customHeight="1" x14ac:dyDescent="0.15"/>
    <row r="35607" ht="13.5" customHeight="1" x14ac:dyDescent="0.15"/>
    <row r="35609" ht="13.5" customHeight="1" x14ac:dyDescent="0.15"/>
    <row r="35611" ht="13.5" customHeight="1" x14ac:dyDescent="0.15"/>
    <row r="35613" ht="13.5" customHeight="1" x14ac:dyDescent="0.15"/>
    <row r="35615" ht="13.5" customHeight="1" x14ac:dyDescent="0.15"/>
    <row r="35617" ht="13.5" customHeight="1" x14ac:dyDescent="0.15"/>
    <row r="35619" ht="13.5" customHeight="1" x14ac:dyDescent="0.15"/>
    <row r="35621" ht="13.5" customHeight="1" x14ac:dyDescent="0.15"/>
    <row r="35623" ht="13.5" customHeight="1" x14ac:dyDescent="0.15"/>
    <row r="35625" ht="13.5" customHeight="1" x14ac:dyDescent="0.15"/>
    <row r="35627" ht="13.5" customHeight="1" x14ac:dyDescent="0.15"/>
    <row r="35629" ht="13.5" customHeight="1" x14ac:dyDescent="0.15"/>
    <row r="35631" ht="13.5" customHeight="1" x14ac:dyDescent="0.15"/>
    <row r="35633" ht="13.5" customHeight="1" x14ac:dyDescent="0.15"/>
    <row r="35635" ht="13.5" customHeight="1" x14ac:dyDescent="0.15"/>
    <row r="35637" ht="13.5" customHeight="1" x14ac:dyDescent="0.15"/>
    <row r="35639" ht="13.5" customHeight="1" x14ac:dyDescent="0.15"/>
    <row r="35641" ht="13.5" customHeight="1" x14ac:dyDescent="0.15"/>
    <row r="35643" ht="13.5" customHeight="1" x14ac:dyDescent="0.15"/>
    <row r="35645" ht="13.5" customHeight="1" x14ac:dyDescent="0.15"/>
    <row r="35647" ht="13.5" customHeight="1" x14ac:dyDescent="0.15"/>
    <row r="35649" ht="13.5" customHeight="1" x14ac:dyDescent="0.15"/>
    <row r="35651" ht="13.5" customHeight="1" x14ac:dyDescent="0.15"/>
    <row r="35653" ht="13.5" customHeight="1" x14ac:dyDescent="0.15"/>
    <row r="35655" ht="13.5" customHeight="1" x14ac:dyDescent="0.15"/>
    <row r="35657" ht="13.5" customHeight="1" x14ac:dyDescent="0.15"/>
    <row r="35659" ht="13.5" customHeight="1" x14ac:dyDescent="0.15"/>
    <row r="35661" ht="13.5" customHeight="1" x14ac:dyDescent="0.15"/>
    <row r="35663" ht="13.5" customHeight="1" x14ac:dyDescent="0.15"/>
    <row r="35665" ht="13.5" customHeight="1" x14ac:dyDescent="0.15"/>
    <row r="35667" ht="13.5" customHeight="1" x14ac:dyDescent="0.15"/>
    <row r="35669" ht="13.5" customHeight="1" x14ac:dyDescent="0.15"/>
    <row r="35671" ht="13.5" customHeight="1" x14ac:dyDescent="0.15"/>
    <row r="35673" ht="13.5" customHeight="1" x14ac:dyDescent="0.15"/>
    <row r="35675" ht="13.5" customHeight="1" x14ac:dyDescent="0.15"/>
    <row r="35677" ht="13.5" customHeight="1" x14ac:dyDescent="0.15"/>
    <row r="35679" ht="13.5" customHeight="1" x14ac:dyDescent="0.15"/>
    <row r="35681" ht="13.5" customHeight="1" x14ac:dyDescent="0.15"/>
    <row r="35683" ht="13.5" customHeight="1" x14ac:dyDescent="0.15"/>
    <row r="35685" ht="13.5" customHeight="1" x14ac:dyDescent="0.15"/>
    <row r="35687" ht="13.5" customHeight="1" x14ac:dyDescent="0.15"/>
    <row r="35689" ht="13.5" customHeight="1" x14ac:dyDescent="0.15"/>
    <row r="35691" ht="13.5" customHeight="1" x14ac:dyDescent="0.15"/>
    <row r="35693" ht="13.5" customHeight="1" x14ac:dyDescent="0.15"/>
    <row r="35695" ht="13.5" customHeight="1" x14ac:dyDescent="0.15"/>
    <row r="35697" ht="13.5" customHeight="1" x14ac:dyDescent="0.15"/>
    <row r="35699" ht="13.5" customHeight="1" x14ac:dyDescent="0.15"/>
    <row r="35701" ht="13.5" customHeight="1" x14ac:dyDescent="0.15"/>
    <row r="35703" ht="13.5" customHeight="1" x14ac:dyDescent="0.15"/>
    <row r="35705" ht="13.5" customHeight="1" x14ac:dyDescent="0.15"/>
    <row r="35707" ht="13.5" customHeight="1" x14ac:dyDescent="0.15"/>
    <row r="35709" ht="13.5" customHeight="1" x14ac:dyDescent="0.15"/>
    <row r="35711" ht="13.5" customHeight="1" x14ac:dyDescent="0.15"/>
    <row r="35713" ht="13.5" customHeight="1" x14ac:dyDescent="0.15"/>
    <row r="35715" ht="13.5" customHeight="1" x14ac:dyDescent="0.15"/>
    <row r="35717" ht="13.5" customHeight="1" x14ac:dyDescent="0.15"/>
    <row r="35719" ht="13.5" customHeight="1" x14ac:dyDescent="0.15"/>
    <row r="35721" ht="13.5" customHeight="1" x14ac:dyDescent="0.15"/>
    <row r="35723" ht="13.5" customHeight="1" x14ac:dyDescent="0.15"/>
    <row r="35725" ht="13.5" customHeight="1" x14ac:dyDescent="0.15"/>
    <row r="35727" ht="13.5" customHeight="1" x14ac:dyDescent="0.15"/>
    <row r="35729" ht="13.5" customHeight="1" x14ac:dyDescent="0.15"/>
    <row r="35731" ht="13.5" customHeight="1" x14ac:dyDescent="0.15"/>
    <row r="35733" ht="13.5" customHeight="1" x14ac:dyDescent="0.15"/>
    <row r="35735" ht="13.5" customHeight="1" x14ac:dyDescent="0.15"/>
    <row r="35737" ht="13.5" customHeight="1" x14ac:dyDescent="0.15"/>
    <row r="35739" ht="13.5" customHeight="1" x14ac:dyDescent="0.15"/>
    <row r="35741" ht="13.5" customHeight="1" x14ac:dyDescent="0.15"/>
    <row r="35743" ht="13.5" customHeight="1" x14ac:dyDescent="0.15"/>
    <row r="35745" ht="13.5" customHeight="1" x14ac:dyDescent="0.15"/>
    <row r="35747" ht="13.5" customHeight="1" x14ac:dyDescent="0.15"/>
    <row r="35749" ht="13.5" customHeight="1" x14ac:dyDescent="0.15"/>
    <row r="35751" ht="13.5" customHeight="1" x14ac:dyDescent="0.15"/>
    <row r="35753" ht="13.5" customHeight="1" x14ac:dyDescent="0.15"/>
    <row r="35755" ht="13.5" customHeight="1" x14ac:dyDescent="0.15"/>
    <row r="35757" ht="13.5" customHeight="1" x14ac:dyDescent="0.15"/>
    <row r="35759" ht="13.5" customHeight="1" x14ac:dyDescent="0.15"/>
    <row r="35761" ht="13.5" customHeight="1" x14ac:dyDescent="0.15"/>
    <row r="35763" ht="13.5" customHeight="1" x14ac:dyDescent="0.15"/>
    <row r="35765" ht="13.5" customHeight="1" x14ac:dyDescent="0.15"/>
    <row r="35767" ht="13.5" customHeight="1" x14ac:dyDescent="0.15"/>
    <row r="35769" ht="13.5" customHeight="1" x14ac:dyDescent="0.15"/>
    <row r="35771" ht="13.5" customHeight="1" x14ac:dyDescent="0.15"/>
    <row r="35773" ht="13.5" customHeight="1" x14ac:dyDescent="0.15"/>
    <row r="35775" ht="13.5" customHeight="1" x14ac:dyDescent="0.15"/>
    <row r="35777" ht="13.5" customHeight="1" x14ac:dyDescent="0.15"/>
    <row r="35779" ht="13.5" customHeight="1" x14ac:dyDescent="0.15"/>
    <row r="35781" ht="13.5" customHeight="1" x14ac:dyDescent="0.15"/>
    <row r="35783" ht="13.5" customHeight="1" x14ac:dyDescent="0.15"/>
    <row r="35785" ht="13.5" customHeight="1" x14ac:dyDescent="0.15"/>
    <row r="35787" ht="13.5" customHeight="1" x14ac:dyDescent="0.15"/>
    <row r="35789" ht="13.5" customHeight="1" x14ac:dyDescent="0.15"/>
    <row r="35791" ht="13.5" customHeight="1" x14ac:dyDescent="0.15"/>
    <row r="35793" ht="13.5" customHeight="1" x14ac:dyDescent="0.15"/>
    <row r="35795" ht="13.5" customHeight="1" x14ac:dyDescent="0.15"/>
    <row r="35797" ht="13.5" customHeight="1" x14ac:dyDescent="0.15"/>
    <row r="35799" ht="13.5" customHeight="1" x14ac:dyDescent="0.15"/>
    <row r="35801" ht="13.5" customHeight="1" x14ac:dyDescent="0.15"/>
    <row r="35803" ht="13.5" customHeight="1" x14ac:dyDescent="0.15"/>
    <row r="35805" ht="13.5" customHeight="1" x14ac:dyDescent="0.15"/>
    <row r="35807" ht="13.5" customHeight="1" x14ac:dyDescent="0.15"/>
    <row r="35809" ht="13.5" customHeight="1" x14ac:dyDescent="0.15"/>
    <row r="35811" ht="13.5" customHeight="1" x14ac:dyDescent="0.15"/>
    <row r="35813" ht="13.5" customHeight="1" x14ac:dyDescent="0.15"/>
    <row r="35815" ht="13.5" customHeight="1" x14ac:dyDescent="0.15"/>
    <row r="35817" ht="13.5" customHeight="1" x14ac:dyDescent="0.15"/>
    <row r="35819" ht="13.5" customHeight="1" x14ac:dyDescent="0.15"/>
    <row r="35821" ht="13.5" customHeight="1" x14ac:dyDescent="0.15"/>
    <row r="35823" ht="13.5" customHeight="1" x14ac:dyDescent="0.15"/>
    <row r="35825" ht="13.5" customHeight="1" x14ac:dyDescent="0.15"/>
    <row r="35827" ht="13.5" customHeight="1" x14ac:dyDescent="0.15"/>
    <row r="35829" ht="13.5" customHeight="1" x14ac:dyDescent="0.15"/>
    <row r="35831" ht="13.5" customHeight="1" x14ac:dyDescent="0.15"/>
    <row r="35833" ht="13.5" customHeight="1" x14ac:dyDescent="0.15"/>
    <row r="35835" ht="13.5" customHeight="1" x14ac:dyDescent="0.15"/>
    <row r="35837" ht="13.5" customHeight="1" x14ac:dyDescent="0.15"/>
    <row r="35839" ht="13.5" customHeight="1" x14ac:dyDescent="0.15"/>
    <row r="35841" ht="13.5" customHeight="1" x14ac:dyDescent="0.15"/>
    <row r="35843" ht="13.5" customHeight="1" x14ac:dyDescent="0.15"/>
    <row r="35845" ht="13.5" customHeight="1" x14ac:dyDescent="0.15"/>
    <row r="35847" ht="13.5" customHeight="1" x14ac:dyDescent="0.15"/>
    <row r="35849" ht="13.5" customHeight="1" x14ac:dyDescent="0.15"/>
    <row r="35851" ht="13.5" customHeight="1" x14ac:dyDescent="0.15"/>
    <row r="35853" ht="13.5" customHeight="1" x14ac:dyDescent="0.15"/>
    <row r="35855" ht="13.5" customHeight="1" x14ac:dyDescent="0.15"/>
    <row r="35857" ht="13.5" customHeight="1" x14ac:dyDescent="0.15"/>
    <row r="35859" ht="13.5" customHeight="1" x14ac:dyDescent="0.15"/>
    <row r="35861" ht="13.5" customHeight="1" x14ac:dyDescent="0.15"/>
    <row r="35863" ht="13.5" customHeight="1" x14ac:dyDescent="0.15"/>
    <row r="35865" ht="13.5" customHeight="1" x14ac:dyDescent="0.15"/>
    <row r="35867" ht="13.5" customHeight="1" x14ac:dyDescent="0.15"/>
    <row r="35869" ht="13.5" customHeight="1" x14ac:dyDescent="0.15"/>
    <row r="35871" ht="13.5" customHeight="1" x14ac:dyDescent="0.15"/>
    <row r="35873" ht="13.5" customHeight="1" x14ac:dyDescent="0.15"/>
    <row r="35875" ht="13.5" customHeight="1" x14ac:dyDescent="0.15"/>
    <row r="35877" ht="13.5" customHeight="1" x14ac:dyDescent="0.15"/>
    <row r="35879" ht="13.5" customHeight="1" x14ac:dyDescent="0.15"/>
    <row r="35881" ht="13.5" customHeight="1" x14ac:dyDescent="0.15"/>
    <row r="35883" ht="13.5" customHeight="1" x14ac:dyDescent="0.15"/>
    <row r="35885" ht="13.5" customHeight="1" x14ac:dyDescent="0.15"/>
    <row r="35887" ht="13.5" customHeight="1" x14ac:dyDescent="0.15"/>
    <row r="35889" ht="13.5" customHeight="1" x14ac:dyDescent="0.15"/>
    <row r="35891" ht="13.5" customHeight="1" x14ac:dyDescent="0.15"/>
    <row r="35893" ht="13.5" customHeight="1" x14ac:dyDescent="0.15"/>
    <row r="35895" ht="13.5" customHeight="1" x14ac:dyDescent="0.15"/>
    <row r="35897" ht="13.5" customHeight="1" x14ac:dyDescent="0.15"/>
    <row r="35899" ht="13.5" customHeight="1" x14ac:dyDescent="0.15"/>
    <row r="35901" ht="13.5" customHeight="1" x14ac:dyDescent="0.15"/>
    <row r="35903" ht="13.5" customHeight="1" x14ac:dyDescent="0.15"/>
    <row r="35905" ht="13.5" customHeight="1" x14ac:dyDescent="0.15"/>
    <row r="35907" ht="13.5" customHeight="1" x14ac:dyDescent="0.15"/>
    <row r="35909" ht="13.5" customHeight="1" x14ac:dyDescent="0.15"/>
    <row r="35911" ht="13.5" customHeight="1" x14ac:dyDescent="0.15"/>
    <row r="35913" ht="13.5" customHeight="1" x14ac:dyDescent="0.15"/>
    <row r="35915" ht="13.5" customHeight="1" x14ac:dyDescent="0.15"/>
    <row r="35917" ht="13.5" customHeight="1" x14ac:dyDescent="0.15"/>
    <row r="35919" ht="13.5" customHeight="1" x14ac:dyDescent="0.15"/>
    <row r="35921" ht="13.5" customHeight="1" x14ac:dyDescent="0.15"/>
    <row r="35923" ht="13.5" customHeight="1" x14ac:dyDescent="0.15"/>
    <row r="35925" ht="13.5" customHeight="1" x14ac:dyDescent="0.15"/>
    <row r="35927" ht="13.5" customHeight="1" x14ac:dyDescent="0.15"/>
    <row r="35929" ht="13.5" customHeight="1" x14ac:dyDescent="0.15"/>
    <row r="35931" ht="13.5" customHeight="1" x14ac:dyDescent="0.15"/>
    <row r="35933" ht="13.5" customHeight="1" x14ac:dyDescent="0.15"/>
    <row r="35935" ht="13.5" customHeight="1" x14ac:dyDescent="0.15"/>
    <row r="35937" ht="13.5" customHeight="1" x14ac:dyDescent="0.15"/>
    <row r="35939" ht="13.5" customHeight="1" x14ac:dyDescent="0.15"/>
    <row r="35941" ht="13.5" customHeight="1" x14ac:dyDescent="0.15"/>
    <row r="35943" ht="13.5" customHeight="1" x14ac:dyDescent="0.15"/>
    <row r="35945" ht="13.5" customHeight="1" x14ac:dyDescent="0.15"/>
    <row r="35947" ht="13.5" customHeight="1" x14ac:dyDescent="0.15"/>
    <row r="35949" ht="13.5" customHeight="1" x14ac:dyDescent="0.15"/>
    <row r="35951" ht="13.5" customHeight="1" x14ac:dyDescent="0.15"/>
    <row r="35953" ht="13.5" customHeight="1" x14ac:dyDescent="0.15"/>
    <row r="35955" ht="13.5" customHeight="1" x14ac:dyDescent="0.15"/>
    <row r="35957" ht="13.5" customHeight="1" x14ac:dyDescent="0.15"/>
    <row r="35959" ht="13.5" customHeight="1" x14ac:dyDescent="0.15"/>
    <row r="35961" ht="13.5" customHeight="1" x14ac:dyDescent="0.15"/>
    <row r="35963" ht="13.5" customHeight="1" x14ac:dyDescent="0.15"/>
    <row r="35965" ht="13.5" customHeight="1" x14ac:dyDescent="0.15"/>
    <row r="35967" ht="13.5" customHeight="1" x14ac:dyDescent="0.15"/>
    <row r="35969" ht="13.5" customHeight="1" x14ac:dyDescent="0.15"/>
    <row r="35971" ht="13.5" customHeight="1" x14ac:dyDescent="0.15"/>
    <row r="35973" ht="13.5" customHeight="1" x14ac:dyDescent="0.15"/>
    <row r="35975" ht="13.5" customHeight="1" x14ac:dyDescent="0.15"/>
    <row r="35977" ht="13.5" customHeight="1" x14ac:dyDescent="0.15"/>
    <row r="35979" ht="13.5" customHeight="1" x14ac:dyDescent="0.15"/>
    <row r="35981" ht="13.5" customHeight="1" x14ac:dyDescent="0.15"/>
    <row r="35983" ht="13.5" customHeight="1" x14ac:dyDescent="0.15"/>
    <row r="35985" ht="13.5" customHeight="1" x14ac:dyDescent="0.15"/>
    <row r="35987" ht="13.5" customHeight="1" x14ac:dyDescent="0.15"/>
    <row r="35989" ht="13.5" customHeight="1" x14ac:dyDescent="0.15"/>
    <row r="35991" ht="13.5" customHeight="1" x14ac:dyDescent="0.15"/>
    <row r="35993" ht="13.5" customHeight="1" x14ac:dyDescent="0.15"/>
    <row r="35995" ht="13.5" customHeight="1" x14ac:dyDescent="0.15"/>
    <row r="35997" ht="13.5" customHeight="1" x14ac:dyDescent="0.15"/>
    <row r="35999" ht="13.5" customHeight="1" x14ac:dyDescent="0.15"/>
    <row r="36001" ht="13.5" customHeight="1" x14ac:dyDescent="0.15"/>
    <row r="36003" ht="13.5" customHeight="1" x14ac:dyDescent="0.15"/>
    <row r="36005" ht="13.5" customHeight="1" x14ac:dyDescent="0.15"/>
    <row r="36007" ht="13.5" customHeight="1" x14ac:dyDescent="0.15"/>
    <row r="36009" ht="13.5" customHeight="1" x14ac:dyDescent="0.15"/>
    <row r="36011" ht="13.5" customHeight="1" x14ac:dyDescent="0.15"/>
    <row r="36013" ht="13.5" customHeight="1" x14ac:dyDescent="0.15"/>
    <row r="36015" ht="13.5" customHeight="1" x14ac:dyDescent="0.15"/>
    <row r="36017" ht="13.5" customHeight="1" x14ac:dyDescent="0.15"/>
    <row r="36019" ht="13.5" customHeight="1" x14ac:dyDescent="0.15"/>
    <row r="36021" ht="13.5" customHeight="1" x14ac:dyDescent="0.15"/>
    <row r="36023" ht="13.5" customHeight="1" x14ac:dyDescent="0.15"/>
    <row r="36025" ht="13.5" customHeight="1" x14ac:dyDescent="0.15"/>
    <row r="36027" ht="13.5" customHeight="1" x14ac:dyDescent="0.15"/>
    <row r="36029" ht="13.5" customHeight="1" x14ac:dyDescent="0.15"/>
    <row r="36031" ht="13.5" customHeight="1" x14ac:dyDescent="0.15"/>
    <row r="36033" ht="13.5" customHeight="1" x14ac:dyDescent="0.15"/>
    <row r="36035" ht="13.5" customHeight="1" x14ac:dyDescent="0.15"/>
    <row r="36037" ht="13.5" customHeight="1" x14ac:dyDescent="0.15"/>
    <row r="36039" ht="13.5" customHeight="1" x14ac:dyDescent="0.15"/>
    <row r="36041" ht="13.5" customHeight="1" x14ac:dyDescent="0.15"/>
    <row r="36043" ht="13.5" customHeight="1" x14ac:dyDescent="0.15"/>
    <row r="36045" ht="13.5" customHeight="1" x14ac:dyDescent="0.15"/>
    <row r="36047" ht="13.5" customHeight="1" x14ac:dyDescent="0.15"/>
    <row r="36049" ht="13.5" customHeight="1" x14ac:dyDescent="0.15"/>
    <row r="36051" ht="13.5" customHeight="1" x14ac:dyDescent="0.15"/>
    <row r="36053" ht="13.5" customHeight="1" x14ac:dyDescent="0.15"/>
    <row r="36055" ht="13.5" customHeight="1" x14ac:dyDescent="0.15"/>
    <row r="36057" ht="13.5" customHeight="1" x14ac:dyDescent="0.15"/>
    <row r="36059" ht="13.5" customHeight="1" x14ac:dyDescent="0.15"/>
    <row r="36061" ht="13.5" customHeight="1" x14ac:dyDescent="0.15"/>
    <row r="36063" ht="13.5" customHeight="1" x14ac:dyDescent="0.15"/>
    <row r="36065" ht="13.5" customHeight="1" x14ac:dyDescent="0.15"/>
    <row r="36067" ht="13.5" customHeight="1" x14ac:dyDescent="0.15"/>
    <row r="36069" ht="13.5" customHeight="1" x14ac:dyDescent="0.15"/>
    <row r="36071" ht="13.5" customHeight="1" x14ac:dyDescent="0.15"/>
    <row r="36073" ht="13.5" customHeight="1" x14ac:dyDescent="0.15"/>
    <row r="36075" ht="13.5" customHeight="1" x14ac:dyDescent="0.15"/>
    <row r="36077" ht="13.5" customHeight="1" x14ac:dyDescent="0.15"/>
    <row r="36079" ht="13.5" customHeight="1" x14ac:dyDescent="0.15"/>
    <row r="36081" ht="13.5" customHeight="1" x14ac:dyDescent="0.15"/>
    <row r="36083" ht="13.5" customHeight="1" x14ac:dyDescent="0.15"/>
    <row r="36085" ht="13.5" customHeight="1" x14ac:dyDescent="0.15"/>
    <row r="36087" ht="13.5" customHeight="1" x14ac:dyDescent="0.15"/>
    <row r="36089" ht="13.5" customHeight="1" x14ac:dyDescent="0.15"/>
    <row r="36091" ht="13.5" customHeight="1" x14ac:dyDescent="0.15"/>
    <row r="36093" ht="13.5" customHeight="1" x14ac:dyDescent="0.15"/>
    <row r="36095" ht="13.5" customHeight="1" x14ac:dyDescent="0.15"/>
    <row r="36097" ht="13.5" customHeight="1" x14ac:dyDescent="0.15"/>
    <row r="36099" ht="13.5" customHeight="1" x14ac:dyDescent="0.15"/>
    <row r="36101" ht="13.5" customHeight="1" x14ac:dyDescent="0.15"/>
    <row r="36103" ht="13.5" customHeight="1" x14ac:dyDescent="0.15"/>
    <row r="36105" ht="13.5" customHeight="1" x14ac:dyDescent="0.15"/>
    <row r="36107" ht="13.5" customHeight="1" x14ac:dyDescent="0.15"/>
    <row r="36109" ht="13.5" customHeight="1" x14ac:dyDescent="0.15"/>
    <row r="36111" ht="13.5" customHeight="1" x14ac:dyDescent="0.15"/>
    <row r="36113" ht="13.5" customHeight="1" x14ac:dyDescent="0.15"/>
    <row r="36115" ht="13.5" customHeight="1" x14ac:dyDescent="0.15"/>
    <row r="36117" ht="13.5" customHeight="1" x14ac:dyDescent="0.15"/>
    <row r="36119" ht="13.5" customHeight="1" x14ac:dyDescent="0.15"/>
    <row r="36121" ht="13.5" customHeight="1" x14ac:dyDescent="0.15"/>
    <row r="36123" ht="13.5" customHeight="1" x14ac:dyDescent="0.15"/>
    <row r="36125" ht="13.5" customHeight="1" x14ac:dyDescent="0.15"/>
    <row r="36127" ht="13.5" customHeight="1" x14ac:dyDescent="0.15"/>
    <row r="36129" ht="13.5" customHeight="1" x14ac:dyDescent="0.15"/>
    <row r="36131" ht="13.5" customHeight="1" x14ac:dyDescent="0.15"/>
    <row r="36133" ht="13.5" customHeight="1" x14ac:dyDescent="0.15"/>
    <row r="36135" ht="13.5" customHeight="1" x14ac:dyDescent="0.15"/>
    <row r="36137" ht="13.5" customHeight="1" x14ac:dyDescent="0.15"/>
    <row r="36139" ht="13.5" customHeight="1" x14ac:dyDescent="0.15"/>
    <row r="36141" ht="13.5" customHeight="1" x14ac:dyDescent="0.15"/>
    <row r="36143" ht="13.5" customHeight="1" x14ac:dyDescent="0.15"/>
    <row r="36145" ht="13.5" customHeight="1" x14ac:dyDescent="0.15"/>
    <row r="36147" ht="13.5" customHeight="1" x14ac:dyDescent="0.15"/>
    <row r="36149" ht="13.5" customHeight="1" x14ac:dyDescent="0.15"/>
    <row r="36151" ht="13.5" customHeight="1" x14ac:dyDescent="0.15"/>
    <row r="36153" ht="13.5" customHeight="1" x14ac:dyDescent="0.15"/>
    <row r="36155" ht="13.5" customHeight="1" x14ac:dyDescent="0.15"/>
    <row r="36157" ht="13.5" customHeight="1" x14ac:dyDescent="0.15"/>
    <row r="36159" ht="13.5" customHeight="1" x14ac:dyDescent="0.15"/>
    <row r="36161" ht="13.5" customHeight="1" x14ac:dyDescent="0.15"/>
    <row r="36163" ht="13.5" customHeight="1" x14ac:dyDescent="0.15"/>
    <row r="36165" ht="13.5" customHeight="1" x14ac:dyDescent="0.15"/>
    <row r="36167" ht="13.5" customHeight="1" x14ac:dyDescent="0.15"/>
    <row r="36169" ht="13.5" customHeight="1" x14ac:dyDescent="0.15"/>
    <row r="36171" ht="13.5" customHeight="1" x14ac:dyDescent="0.15"/>
    <row r="36173" ht="13.5" customHeight="1" x14ac:dyDescent="0.15"/>
    <row r="36175" ht="13.5" customHeight="1" x14ac:dyDescent="0.15"/>
    <row r="36177" ht="13.5" customHeight="1" x14ac:dyDescent="0.15"/>
    <row r="36179" ht="13.5" customHeight="1" x14ac:dyDescent="0.15"/>
    <row r="36181" ht="13.5" customHeight="1" x14ac:dyDescent="0.15"/>
    <row r="36183" ht="13.5" customHeight="1" x14ac:dyDescent="0.15"/>
    <row r="36185" ht="13.5" customHeight="1" x14ac:dyDescent="0.15"/>
    <row r="36187" ht="13.5" customHeight="1" x14ac:dyDescent="0.15"/>
    <row r="36189" ht="13.5" customHeight="1" x14ac:dyDescent="0.15"/>
    <row r="36191" ht="13.5" customHeight="1" x14ac:dyDescent="0.15"/>
    <row r="36193" ht="13.5" customHeight="1" x14ac:dyDescent="0.15"/>
    <row r="36195" ht="13.5" customHeight="1" x14ac:dyDescent="0.15"/>
    <row r="36197" ht="13.5" customHeight="1" x14ac:dyDescent="0.15"/>
    <row r="36199" ht="13.5" customHeight="1" x14ac:dyDescent="0.15"/>
    <row r="36201" ht="13.5" customHeight="1" x14ac:dyDescent="0.15"/>
    <row r="36203" ht="13.5" customHeight="1" x14ac:dyDescent="0.15"/>
    <row r="36205" ht="13.5" customHeight="1" x14ac:dyDescent="0.15"/>
    <row r="36207" ht="13.5" customHeight="1" x14ac:dyDescent="0.15"/>
    <row r="36209" ht="13.5" customHeight="1" x14ac:dyDescent="0.15"/>
    <row r="36211" ht="13.5" customHeight="1" x14ac:dyDescent="0.15"/>
    <row r="36213" ht="13.5" customHeight="1" x14ac:dyDescent="0.15"/>
    <row r="36215" ht="13.5" customHeight="1" x14ac:dyDescent="0.15"/>
    <row r="36217" ht="13.5" customHeight="1" x14ac:dyDescent="0.15"/>
    <row r="36219" ht="13.5" customHeight="1" x14ac:dyDescent="0.15"/>
    <row r="36221" ht="13.5" customHeight="1" x14ac:dyDescent="0.15"/>
    <row r="36223" ht="13.5" customHeight="1" x14ac:dyDescent="0.15"/>
    <row r="36225" ht="13.5" customHeight="1" x14ac:dyDescent="0.15"/>
    <row r="36227" ht="13.5" customHeight="1" x14ac:dyDescent="0.15"/>
    <row r="36229" ht="13.5" customHeight="1" x14ac:dyDescent="0.15"/>
    <row r="36231" ht="13.5" customHeight="1" x14ac:dyDescent="0.15"/>
    <row r="36233" ht="13.5" customHeight="1" x14ac:dyDescent="0.15"/>
    <row r="36235" ht="13.5" customHeight="1" x14ac:dyDescent="0.15"/>
    <row r="36237" ht="13.5" customHeight="1" x14ac:dyDescent="0.15"/>
    <row r="36239" ht="13.5" customHeight="1" x14ac:dyDescent="0.15"/>
    <row r="36241" ht="13.5" customHeight="1" x14ac:dyDescent="0.15"/>
    <row r="36243" ht="13.5" customHeight="1" x14ac:dyDescent="0.15"/>
    <row r="36245" ht="13.5" customHeight="1" x14ac:dyDescent="0.15"/>
    <row r="36247" ht="13.5" customHeight="1" x14ac:dyDescent="0.15"/>
    <row r="36249" ht="13.5" customHeight="1" x14ac:dyDescent="0.15"/>
    <row r="36251" ht="13.5" customHeight="1" x14ac:dyDescent="0.15"/>
    <row r="36253" ht="13.5" customHeight="1" x14ac:dyDescent="0.15"/>
    <row r="36255" ht="13.5" customHeight="1" x14ac:dyDescent="0.15"/>
    <row r="36257" ht="13.5" customHeight="1" x14ac:dyDescent="0.15"/>
    <row r="36259" ht="13.5" customHeight="1" x14ac:dyDescent="0.15"/>
    <row r="36261" ht="13.5" customHeight="1" x14ac:dyDescent="0.15"/>
    <row r="36263" ht="13.5" customHeight="1" x14ac:dyDescent="0.15"/>
    <row r="36265" ht="13.5" customHeight="1" x14ac:dyDescent="0.15"/>
    <row r="36267" ht="13.5" customHeight="1" x14ac:dyDescent="0.15"/>
    <row r="36269" ht="13.5" customHeight="1" x14ac:dyDescent="0.15"/>
    <row r="36271" ht="13.5" customHeight="1" x14ac:dyDescent="0.15"/>
    <row r="36273" ht="13.5" customHeight="1" x14ac:dyDescent="0.15"/>
    <row r="36275" ht="13.5" customHeight="1" x14ac:dyDescent="0.15"/>
    <row r="36277" ht="13.5" customHeight="1" x14ac:dyDescent="0.15"/>
    <row r="36279" ht="13.5" customHeight="1" x14ac:dyDescent="0.15"/>
    <row r="36281" ht="13.5" customHeight="1" x14ac:dyDescent="0.15"/>
    <row r="36283" ht="13.5" customHeight="1" x14ac:dyDescent="0.15"/>
    <row r="36285" ht="13.5" customHeight="1" x14ac:dyDescent="0.15"/>
    <row r="36287" ht="13.5" customHeight="1" x14ac:dyDescent="0.15"/>
    <row r="36289" ht="13.5" customHeight="1" x14ac:dyDescent="0.15"/>
    <row r="36291" ht="13.5" customHeight="1" x14ac:dyDescent="0.15"/>
    <row r="36293" ht="13.5" customHeight="1" x14ac:dyDescent="0.15"/>
    <row r="36295" ht="13.5" customHeight="1" x14ac:dyDescent="0.15"/>
    <row r="36297" ht="13.5" customHeight="1" x14ac:dyDescent="0.15"/>
    <row r="36299" ht="13.5" customHeight="1" x14ac:dyDescent="0.15"/>
    <row r="36301" ht="13.5" customHeight="1" x14ac:dyDescent="0.15"/>
    <row r="36303" ht="13.5" customHeight="1" x14ac:dyDescent="0.15"/>
    <row r="36305" ht="13.5" customHeight="1" x14ac:dyDescent="0.15"/>
    <row r="36307" ht="13.5" customHeight="1" x14ac:dyDescent="0.15"/>
    <row r="36309" ht="13.5" customHeight="1" x14ac:dyDescent="0.15"/>
    <row r="36311" ht="13.5" customHeight="1" x14ac:dyDescent="0.15"/>
    <row r="36313" ht="13.5" customHeight="1" x14ac:dyDescent="0.15"/>
    <row r="36315" ht="13.5" customHeight="1" x14ac:dyDescent="0.15"/>
    <row r="36317" ht="13.5" customHeight="1" x14ac:dyDescent="0.15"/>
    <row r="36319" ht="13.5" customHeight="1" x14ac:dyDescent="0.15"/>
    <row r="36321" ht="13.5" customHeight="1" x14ac:dyDescent="0.15"/>
    <row r="36323" ht="13.5" customHeight="1" x14ac:dyDescent="0.15"/>
    <row r="36325" ht="13.5" customHeight="1" x14ac:dyDescent="0.15"/>
    <row r="36327" ht="13.5" customHeight="1" x14ac:dyDescent="0.15"/>
    <row r="36329" ht="13.5" customHeight="1" x14ac:dyDescent="0.15"/>
    <row r="36331" ht="13.5" customHeight="1" x14ac:dyDescent="0.15"/>
    <row r="36333" ht="13.5" customHeight="1" x14ac:dyDescent="0.15"/>
    <row r="36335" ht="13.5" customHeight="1" x14ac:dyDescent="0.15"/>
    <row r="36337" ht="13.5" customHeight="1" x14ac:dyDescent="0.15"/>
    <row r="36339" ht="13.5" customHeight="1" x14ac:dyDescent="0.15"/>
    <row r="36341" ht="13.5" customHeight="1" x14ac:dyDescent="0.15"/>
    <row r="36343" ht="13.5" customHeight="1" x14ac:dyDescent="0.15"/>
    <row r="36345" ht="13.5" customHeight="1" x14ac:dyDescent="0.15"/>
    <row r="36347" ht="13.5" customHeight="1" x14ac:dyDescent="0.15"/>
    <row r="36349" ht="13.5" customHeight="1" x14ac:dyDescent="0.15"/>
    <row r="36351" ht="13.5" customHeight="1" x14ac:dyDescent="0.15"/>
    <row r="36353" ht="13.5" customHeight="1" x14ac:dyDescent="0.15"/>
    <row r="36355" ht="13.5" customHeight="1" x14ac:dyDescent="0.15"/>
    <row r="36357" ht="13.5" customHeight="1" x14ac:dyDescent="0.15"/>
    <row r="36359" ht="13.5" customHeight="1" x14ac:dyDescent="0.15"/>
    <row r="36361" ht="13.5" customHeight="1" x14ac:dyDescent="0.15"/>
    <row r="36363" ht="13.5" customHeight="1" x14ac:dyDescent="0.15"/>
    <row r="36365" ht="13.5" customHeight="1" x14ac:dyDescent="0.15"/>
    <row r="36367" ht="13.5" customHeight="1" x14ac:dyDescent="0.15"/>
    <row r="36369" ht="13.5" customHeight="1" x14ac:dyDescent="0.15"/>
    <row r="36371" ht="13.5" customHeight="1" x14ac:dyDescent="0.15"/>
    <row r="36373" ht="13.5" customHeight="1" x14ac:dyDescent="0.15"/>
    <row r="36375" ht="13.5" customHeight="1" x14ac:dyDescent="0.15"/>
    <row r="36377" ht="13.5" customHeight="1" x14ac:dyDescent="0.15"/>
    <row r="36379" ht="13.5" customHeight="1" x14ac:dyDescent="0.15"/>
    <row r="36381" ht="13.5" customHeight="1" x14ac:dyDescent="0.15"/>
    <row r="36383" ht="13.5" customHeight="1" x14ac:dyDescent="0.15"/>
    <row r="36385" ht="13.5" customHeight="1" x14ac:dyDescent="0.15"/>
    <row r="36387" ht="13.5" customHeight="1" x14ac:dyDescent="0.15"/>
    <row r="36389" ht="13.5" customHeight="1" x14ac:dyDescent="0.15"/>
    <row r="36391" ht="13.5" customHeight="1" x14ac:dyDescent="0.15"/>
    <row r="36393" ht="13.5" customHeight="1" x14ac:dyDescent="0.15"/>
    <row r="36395" ht="13.5" customHeight="1" x14ac:dyDescent="0.15"/>
    <row r="36397" ht="13.5" customHeight="1" x14ac:dyDescent="0.15"/>
    <row r="36399" ht="13.5" customHeight="1" x14ac:dyDescent="0.15"/>
    <row r="36401" ht="13.5" customHeight="1" x14ac:dyDescent="0.15"/>
    <row r="36403" ht="13.5" customHeight="1" x14ac:dyDescent="0.15"/>
    <row r="36405" ht="13.5" customHeight="1" x14ac:dyDescent="0.15"/>
    <row r="36407" ht="13.5" customHeight="1" x14ac:dyDescent="0.15"/>
    <row r="36409" ht="13.5" customHeight="1" x14ac:dyDescent="0.15"/>
    <row r="36411" ht="13.5" customHeight="1" x14ac:dyDescent="0.15"/>
    <row r="36413" ht="13.5" customHeight="1" x14ac:dyDescent="0.15"/>
    <row r="36415" ht="13.5" customHeight="1" x14ac:dyDescent="0.15"/>
    <row r="36417" ht="13.5" customHeight="1" x14ac:dyDescent="0.15"/>
    <row r="36419" ht="13.5" customHeight="1" x14ac:dyDescent="0.15"/>
    <row r="36421" ht="13.5" customHeight="1" x14ac:dyDescent="0.15"/>
    <row r="36423" ht="13.5" customHeight="1" x14ac:dyDescent="0.15"/>
    <row r="36425" ht="13.5" customHeight="1" x14ac:dyDescent="0.15"/>
    <row r="36427" ht="13.5" customHeight="1" x14ac:dyDescent="0.15"/>
    <row r="36429" ht="13.5" customHeight="1" x14ac:dyDescent="0.15"/>
    <row r="36431" ht="13.5" customHeight="1" x14ac:dyDescent="0.15"/>
    <row r="36433" ht="13.5" customHeight="1" x14ac:dyDescent="0.15"/>
    <row r="36435" ht="13.5" customHeight="1" x14ac:dyDescent="0.15"/>
    <row r="36437" ht="13.5" customHeight="1" x14ac:dyDescent="0.15"/>
    <row r="36439" ht="13.5" customHeight="1" x14ac:dyDescent="0.15"/>
    <row r="36441" ht="13.5" customHeight="1" x14ac:dyDescent="0.15"/>
    <row r="36443" ht="13.5" customHeight="1" x14ac:dyDescent="0.15"/>
    <row r="36445" ht="13.5" customHeight="1" x14ac:dyDescent="0.15"/>
    <row r="36447" ht="13.5" customHeight="1" x14ac:dyDescent="0.15"/>
    <row r="36449" ht="13.5" customHeight="1" x14ac:dyDescent="0.15"/>
    <row r="36451" ht="13.5" customHeight="1" x14ac:dyDescent="0.15"/>
    <row r="36453" ht="13.5" customHeight="1" x14ac:dyDescent="0.15"/>
    <row r="36455" ht="13.5" customHeight="1" x14ac:dyDescent="0.15"/>
    <row r="36457" ht="13.5" customHeight="1" x14ac:dyDescent="0.15"/>
    <row r="36459" ht="13.5" customHeight="1" x14ac:dyDescent="0.15"/>
    <row r="36461" ht="13.5" customHeight="1" x14ac:dyDescent="0.15"/>
    <row r="36463" ht="13.5" customHeight="1" x14ac:dyDescent="0.15"/>
    <row r="36465" ht="13.5" customHeight="1" x14ac:dyDescent="0.15"/>
    <row r="36467" ht="13.5" customHeight="1" x14ac:dyDescent="0.15"/>
    <row r="36469" ht="13.5" customHeight="1" x14ac:dyDescent="0.15"/>
    <row r="36471" ht="13.5" customHeight="1" x14ac:dyDescent="0.15"/>
    <row r="36473" ht="13.5" customHeight="1" x14ac:dyDescent="0.15"/>
    <row r="36475" ht="13.5" customHeight="1" x14ac:dyDescent="0.15"/>
    <row r="36477" ht="13.5" customHeight="1" x14ac:dyDescent="0.15"/>
    <row r="36479" ht="13.5" customHeight="1" x14ac:dyDescent="0.15"/>
    <row r="36481" ht="13.5" customHeight="1" x14ac:dyDescent="0.15"/>
    <row r="36483" ht="13.5" customHeight="1" x14ac:dyDescent="0.15"/>
    <row r="36485" ht="13.5" customHeight="1" x14ac:dyDescent="0.15"/>
    <row r="36487" ht="13.5" customHeight="1" x14ac:dyDescent="0.15"/>
    <row r="36489" ht="13.5" customHeight="1" x14ac:dyDescent="0.15"/>
    <row r="36491" ht="13.5" customHeight="1" x14ac:dyDescent="0.15"/>
    <row r="36493" ht="13.5" customHeight="1" x14ac:dyDescent="0.15"/>
    <row r="36495" ht="13.5" customHeight="1" x14ac:dyDescent="0.15"/>
    <row r="36497" ht="13.5" customHeight="1" x14ac:dyDescent="0.15"/>
    <row r="36499" ht="13.5" customHeight="1" x14ac:dyDescent="0.15"/>
    <row r="36501" ht="13.5" customHeight="1" x14ac:dyDescent="0.15"/>
    <row r="36503" ht="13.5" customHeight="1" x14ac:dyDescent="0.15"/>
    <row r="36505" ht="13.5" customHeight="1" x14ac:dyDescent="0.15"/>
    <row r="36507" ht="13.5" customHeight="1" x14ac:dyDescent="0.15"/>
    <row r="36509" ht="13.5" customHeight="1" x14ac:dyDescent="0.15"/>
    <row r="36511" ht="13.5" customHeight="1" x14ac:dyDescent="0.15"/>
    <row r="36513" ht="13.5" customHeight="1" x14ac:dyDescent="0.15"/>
    <row r="36515" ht="13.5" customHeight="1" x14ac:dyDescent="0.15"/>
    <row r="36517" ht="13.5" customHeight="1" x14ac:dyDescent="0.15"/>
    <row r="36519" ht="13.5" customHeight="1" x14ac:dyDescent="0.15"/>
    <row r="36521" ht="13.5" customHeight="1" x14ac:dyDescent="0.15"/>
    <row r="36523" ht="13.5" customHeight="1" x14ac:dyDescent="0.15"/>
    <row r="36525" ht="13.5" customHeight="1" x14ac:dyDescent="0.15"/>
    <row r="36527" ht="13.5" customHeight="1" x14ac:dyDescent="0.15"/>
    <row r="36529" ht="13.5" customHeight="1" x14ac:dyDescent="0.15"/>
    <row r="36531" ht="13.5" customHeight="1" x14ac:dyDescent="0.15"/>
    <row r="36533" ht="13.5" customHeight="1" x14ac:dyDescent="0.15"/>
    <row r="36535" ht="13.5" customHeight="1" x14ac:dyDescent="0.15"/>
    <row r="36537" ht="13.5" customHeight="1" x14ac:dyDescent="0.15"/>
    <row r="36539" ht="13.5" customHeight="1" x14ac:dyDescent="0.15"/>
    <row r="36541" ht="13.5" customHeight="1" x14ac:dyDescent="0.15"/>
    <row r="36543" ht="13.5" customHeight="1" x14ac:dyDescent="0.15"/>
    <row r="36545" ht="13.5" customHeight="1" x14ac:dyDescent="0.15"/>
    <row r="36547" ht="13.5" customHeight="1" x14ac:dyDescent="0.15"/>
    <row r="36549" ht="13.5" customHeight="1" x14ac:dyDescent="0.15"/>
    <row r="36551" ht="13.5" customHeight="1" x14ac:dyDescent="0.15"/>
    <row r="36553" ht="13.5" customHeight="1" x14ac:dyDescent="0.15"/>
    <row r="36555" ht="13.5" customHeight="1" x14ac:dyDescent="0.15"/>
    <row r="36557" ht="13.5" customHeight="1" x14ac:dyDescent="0.15"/>
    <row r="36559" ht="13.5" customHeight="1" x14ac:dyDescent="0.15"/>
    <row r="36561" ht="13.5" customHeight="1" x14ac:dyDescent="0.15"/>
    <row r="36563" ht="13.5" customHeight="1" x14ac:dyDescent="0.15"/>
    <row r="36565" ht="13.5" customHeight="1" x14ac:dyDescent="0.15"/>
    <row r="36567" ht="13.5" customHeight="1" x14ac:dyDescent="0.15"/>
    <row r="36569" ht="13.5" customHeight="1" x14ac:dyDescent="0.15"/>
    <row r="36571" ht="13.5" customHeight="1" x14ac:dyDescent="0.15"/>
    <row r="36573" ht="13.5" customHeight="1" x14ac:dyDescent="0.15"/>
    <row r="36575" ht="13.5" customHeight="1" x14ac:dyDescent="0.15"/>
    <row r="36577" ht="13.5" customHeight="1" x14ac:dyDescent="0.15"/>
    <row r="36579" ht="13.5" customHeight="1" x14ac:dyDescent="0.15"/>
    <row r="36581" ht="13.5" customHeight="1" x14ac:dyDescent="0.15"/>
    <row r="36583" ht="13.5" customHeight="1" x14ac:dyDescent="0.15"/>
    <row r="36585" ht="13.5" customHeight="1" x14ac:dyDescent="0.15"/>
    <row r="36587" ht="13.5" customHeight="1" x14ac:dyDescent="0.15"/>
    <row r="36589" ht="13.5" customHeight="1" x14ac:dyDescent="0.15"/>
    <row r="36591" ht="13.5" customHeight="1" x14ac:dyDescent="0.15"/>
    <row r="36593" ht="13.5" customHeight="1" x14ac:dyDescent="0.15"/>
    <row r="36595" ht="13.5" customHeight="1" x14ac:dyDescent="0.15"/>
    <row r="36597" ht="13.5" customHeight="1" x14ac:dyDescent="0.15"/>
    <row r="36599" ht="13.5" customHeight="1" x14ac:dyDescent="0.15"/>
    <row r="36601" ht="13.5" customHeight="1" x14ac:dyDescent="0.15"/>
    <row r="36603" ht="13.5" customHeight="1" x14ac:dyDescent="0.15"/>
    <row r="36605" ht="13.5" customHeight="1" x14ac:dyDescent="0.15"/>
    <row r="36607" ht="13.5" customHeight="1" x14ac:dyDescent="0.15"/>
    <row r="36609" ht="13.5" customHeight="1" x14ac:dyDescent="0.15"/>
    <row r="36611" ht="13.5" customHeight="1" x14ac:dyDescent="0.15"/>
    <row r="36613" ht="13.5" customHeight="1" x14ac:dyDescent="0.15"/>
    <row r="36615" ht="13.5" customHeight="1" x14ac:dyDescent="0.15"/>
    <row r="36617" ht="13.5" customHeight="1" x14ac:dyDescent="0.15"/>
    <row r="36619" ht="13.5" customHeight="1" x14ac:dyDescent="0.15"/>
    <row r="36621" ht="13.5" customHeight="1" x14ac:dyDescent="0.15"/>
    <row r="36623" ht="13.5" customHeight="1" x14ac:dyDescent="0.15"/>
    <row r="36625" ht="13.5" customHeight="1" x14ac:dyDescent="0.15"/>
    <row r="36627" ht="13.5" customHeight="1" x14ac:dyDescent="0.15"/>
    <row r="36629" ht="13.5" customHeight="1" x14ac:dyDescent="0.15"/>
    <row r="36631" ht="13.5" customHeight="1" x14ac:dyDescent="0.15"/>
    <row r="36633" ht="13.5" customHeight="1" x14ac:dyDescent="0.15"/>
    <row r="36635" ht="13.5" customHeight="1" x14ac:dyDescent="0.15"/>
    <row r="36637" ht="13.5" customHeight="1" x14ac:dyDescent="0.15"/>
    <row r="36639" ht="13.5" customHeight="1" x14ac:dyDescent="0.15"/>
    <row r="36641" ht="13.5" customHeight="1" x14ac:dyDescent="0.15"/>
    <row r="36643" ht="13.5" customHeight="1" x14ac:dyDescent="0.15"/>
    <row r="36645" ht="13.5" customHeight="1" x14ac:dyDescent="0.15"/>
    <row r="36647" ht="13.5" customHeight="1" x14ac:dyDescent="0.15"/>
    <row r="36649" ht="13.5" customHeight="1" x14ac:dyDescent="0.15"/>
    <row r="36651" ht="13.5" customHeight="1" x14ac:dyDescent="0.15"/>
    <row r="36653" ht="13.5" customHeight="1" x14ac:dyDescent="0.15"/>
    <row r="36655" ht="13.5" customHeight="1" x14ac:dyDescent="0.15"/>
    <row r="36657" ht="13.5" customHeight="1" x14ac:dyDescent="0.15"/>
    <row r="36659" ht="13.5" customHeight="1" x14ac:dyDescent="0.15"/>
    <row r="36661" ht="13.5" customHeight="1" x14ac:dyDescent="0.15"/>
    <row r="36663" ht="13.5" customHeight="1" x14ac:dyDescent="0.15"/>
    <row r="36665" ht="13.5" customHeight="1" x14ac:dyDescent="0.15"/>
    <row r="36667" ht="13.5" customHeight="1" x14ac:dyDescent="0.15"/>
    <row r="36669" ht="13.5" customHeight="1" x14ac:dyDescent="0.15"/>
    <row r="36671" ht="13.5" customHeight="1" x14ac:dyDescent="0.15"/>
    <row r="36673" ht="13.5" customHeight="1" x14ac:dyDescent="0.15"/>
    <row r="36675" ht="13.5" customHeight="1" x14ac:dyDescent="0.15"/>
    <row r="36677" ht="13.5" customHeight="1" x14ac:dyDescent="0.15"/>
    <row r="36679" ht="13.5" customHeight="1" x14ac:dyDescent="0.15"/>
    <row r="36681" ht="13.5" customHeight="1" x14ac:dyDescent="0.15"/>
    <row r="36683" ht="13.5" customHeight="1" x14ac:dyDescent="0.15"/>
    <row r="36685" ht="13.5" customHeight="1" x14ac:dyDescent="0.15"/>
    <row r="36687" ht="13.5" customHeight="1" x14ac:dyDescent="0.15"/>
    <row r="36689" ht="13.5" customHeight="1" x14ac:dyDescent="0.15"/>
    <row r="36691" ht="13.5" customHeight="1" x14ac:dyDescent="0.15"/>
    <row r="36693" ht="13.5" customHeight="1" x14ac:dyDescent="0.15"/>
    <row r="36695" ht="13.5" customHeight="1" x14ac:dyDescent="0.15"/>
    <row r="36697" ht="13.5" customHeight="1" x14ac:dyDescent="0.15"/>
    <row r="36699" ht="13.5" customHeight="1" x14ac:dyDescent="0.15"/>
    <row r="36701" ht="13.5" customHeight="1" x14ac:dyDescent="0.15"/>
    <row r="36703" ht="13.5" customHeight="1" x14ac:dyDescent="0.15"/>
    <row r="36705" ht="13.5" customHeight="1" x14ac:dyDescent="0.15"/>
    <row r="36707" ht="13.5" customHeight="1" x14ac:dyDescent="0.15"/>
    <row r="36709" ht="13.5" customHeight="1" x14ac:dyDescent="0.15"/>
    <row r="36711" ht="13.5" customHeight="1" x14ac:dyDescent="0.15"/>
    <row r="36713" ht="13.5" customHeight="1" x14ac:dyDescent="0.15"/>
    <row r="36715" ht="13.5" customHeight="1" x14ac:dyDescent="0.15"/>
    <row r="36717" ht="13.5" customHeight="1" x14ac:dyDescent="0.15"/>
    <row r="36719" ht="13.5" customHeight="1" x14ac:dyDescent="0.15"/>
    <row r="36721" ht="13.5" customHeight="1" x14ac:dyDescent="0.15"/>
    <row r="36723" ht="13.5" customHeight="1" x14ac:dyDescent="0.15"/>
    <row r="36725" ht="13.5" customHeight="1" x14ac:dyDescent="0.15"/>
    <row r="36727" ht="13.5" customHeight="1" x14ac:dyDescent="0.15"/>
    <row r="36729" ht="13.5" customHeight="1" x14ac:dyDescent="0.15"/>
    <row r="36731" ht="13.5" customHeight="1" x14ac:dyDescent="0.15"/>
    <row r="36733" ht="13.5" customHeight="1" x14ac:dyDescent="0.15"/>
    <row r="36735" ht="13.5" customHeight="1" x14ac:dyDescent="0.15"/>
    <row r="36737" ht="13.5" customHeight="1" x14ac:dyDescent="0.15"/>
    <row r="36739" ht="13.5" customHeight="1" x14ac:dyDescent="0.15"/>
    <row r="36741" ht="13.5" customHeight="1" x14ac:dyDescent="0.15"/>
    <row r="36743" ht="13.5" customHeight="1" x14ac:dyDescent="0.15"/>
    <row r="36745" ht="13.5" customHeight="1" x14ac:dyDescent="0.15"/>
    <row r="36747" ht="13.5" customHeight="1" x14ac:dyDescent="0.15"/>
    <row r="36749" ht="13.5" customHeight="1" x14ac:dyDescent="0.15"/>
    <row r="36751" ht="13.5" customHeight="1" x14ac:dyDescent="0.15"/>
    <row r="36753" ht="13.5" customHeight="1" x14ac:dyDescent="0.15"/>
    <row r="36755" ht="13.5" customHeight="1" x14ac:dyDescent="0.15"/>
    <row r="36757" ht="13.5" customHeight="1" x14ac:dyDescent="0.15"/>
    <row r="36759" ht="13.5" customHeight="1" x14ac:dyDescent="0.15"/>
    <row r="36761" ht="13.5" customHeight="1" x14ac:dyDescent="0.15"/>
    <row r="36763" ht="13.5" customHeight="1" x14ac:dyDescent="0.15"/>
    <row r="36765" ht="13.5" customHeight="1" x14ac:dyDescent="0.15"/>
    <row r="36767" ht="13.5" customHeight="1" x14ac:dyDescent="0.15"/>
    <row r="36769" ht="13.5" customHeight="1" x14ac:dyDescent="0.15"/>
    <row r="36771" ht="13.5" customHeight="1" x14ac:dyDescent="0.15"/>
    <row r="36773" ht="13.5" customHeight="1" x14ac:dyDescent="0.15"/>
    <row r="36775" ht="13.5" customHeight="1" x14ac:dyDescent="0.15"/>
    <row r="36777" ht="13.5" customHeight="1" x14ac:dyDescent="0.15"/>
    <row r="36779" ht="13.5" customHeight="1" x14ac:dyDescent="0.15"/>
    <row r="36781" ht="13.5" customHeight="1" x14ac:dyDescent="0.15"/>
    <row r="36783" ht="13.5" customHeight="1" x14ac:dyDescent="0.15"/>
    <row r="36785" ht="13.5" customHeight="1" x14ac:dyDescent="0.15"/>
    <row r="36787" ht="13.5" customHeight="1" x14ac:dyDescent="0.15"/>
    <row r="36789" ht="13.5" customHeight="1" x14ac:dyDescent="0.15"/>
    <row r="36791" ht="13.5" customHeight="1" x14ac:dyDescent="0.15"/>
    <row r="36793" ht="13.5" customHeight="1" x14ac:dyDescent="0.15"/>
    <row r="36795" ht="13.5" customHeight="1" x14ac:dyDescent="0.15"/>
    <row r="36797" ht="13.5" customHeight="1" x14ac:dyDescent="0.15"/>
    <row r="36799" ht="13.5" customHeight="1" x14ac:dyDescent="0.15"/>
    <row r="36801" ht="13.5" customHeight="1" x14ac:dyDescent="0.15"/>
    <row r="36803" ht="13.5" customHeight="1" x14ac:dyDescent="0.15"/>
    <row r="36805" ht="13.5" customHeight="1" x14ac:dyDescent="0.15"/>
    <row r="36807" ht="13.5" customHeight="1" x14ac:dyDescent="0.15"/>
    <row r="36809" ht="13.5" customHeight="1" x14ac:dyDescent="0.15"/>
    <row r="36811" ht="13.5" customHeight="1" x14ac:dyDescent="0.15"/>
    <row r="36813" ht="13.5" customHeight="1" x14ac:dyDescent="0.15"/>
    <row r="36815" ht="13.5" customHeight="1" x14ac:dyDescent="0.15"/>
    <row r="36817" ht="13.5" customHeight="1" x14ac:dyDescent="0.15"/>
    <row r="36819" ht="13.5" customHeight="1" x14ac:dyDescent="0.15"/>
    <row r="36821" ht="13.5" customHeight="1" x14ac:dyDescent="0.15"/>
    <row r="36823" ht="13.5" customHeight="1" x14ac:dyDescent="0.15"/>
    <row r="36825" ht="13.5" customHeight="1" x14ac:dyDescent="0.15"/>
    <row r="36827" ht="13.5" customHeight="1" x14ac:dyDescent="0.15"/>
    <row r="36829" ht="13.5" customHeight="1" x14ac:dyDescent="0.15"/>
    <row r="36831" ht="13.5" customHeight="1" x14ac:dyDescent="0.15"/>
    <row r="36833" ht="13.5" customHeight="1" x14ac:dyDescent="0.15"/>
    <row r="36835" ht="13.5" customHeight="1" x14ac:dyDescent="0.15"/>
    <row r="36837" ht="13.5" customHeight="1" x14ac:dyDescent="0.15"/>
    <row r="36839" ht="13.5" customHeight="1" x14ac:dyDescent="0.15"/>
    <row r="36841" ht="13.5" customHeight="1" x14ac:dyDescent="0.15"/>
    <row r="36843" ht="13.5" customHeight="1" x14ac:dyDescent="0.15"/>
    <row r="36845" ht="13.5" customHeight="1" x14ac:dyDescent="0.15"/>
    <row r="36847" ht="13.5" customHeight="1" x14ac:dyDescent="0.15"/>
    <row r="36849" ht="13.5" customHeight="1" x14ac:dyDescent="0.15"/>
    <row r="36851" ht="13.5" customHeight="1" x14ac:dyDescent="0.15"/>
    <row r="36853" ht="13.5" customHeight="1" x14ac:dyDescent="0.15"/>
    <row r="36855" ht="13.5" customHeight="1" x14ac:dyDescent="0.15"/>
    <row r="36857" ht="13.5" customHeight="1" x14ac:dyDescent="0.15"/>
    <row r="36859" ht="13.5" customHeight="1" x14ac:dyDescent="0.15"/>
    <row r="36861" ht="13.5" customHeight="1" x14ac:dyDescent="0.15"/>
    <row r="36863" ht="13.5" customHeight="1" x14ac:dyDescent="0.15"/>
    <row r="36865" ht="13.5" customHeight="1" x14ac:dyDescent="0.15"/>
    <row r="36867" ht="13.5" customHeight="1" x14ac:dyDescent="0.15"/>
    <row r="36869" ht="13.5" customHeight="1" x14ac:dyDescent="0.15"/>
    <row r="36871" ht="13.5" customHeight="1" x14ac:dyDescent="0.15"/>
    <row r="36873" ht="13.5" customHeight="1" x14ac:dyDescent="0.15"/>
    <row r="36875" ht="13.5" customHeight="1" x14ac:dyDescent="0.15"/>
    <row r="36877" ht="13.5" customHeight="1" x14ac:dyDescent="0.15"/>
    <row r="36879" ht="13.5" customHeight="1" x14ac:dyDescent="0.15"/>
    <row r="36881" ht="13.5" customHeight="1" x14ac:dyDescent="0.15"/>
    <row r="36883" ht="13.5" customHeight="1" x14ac:dyDescent="0.15"/>
    <row r="36885" ht="13.5" customHeight="1" x14ac:dyDescent="0.15"/>
    <row r="36887" ht="13.5" customHeight="1" x14ac:dyDescent="0.15"/>
    <row r="36889" ht="13.5" customHeight="1" x14ac:dyDescent="0.15"/>
    <row r="36891" ht="13.5" customHeight="1" x14ac:dyDescent="0.15"/>
    <row r="36893" ht="13.5" customHeight="1" x14ac:dyDescent="0.15"/>
    <row r="36895" ht="13.5" customHeight="1" x14ac:dyDescent="0.15"/>
    <row r="36897" ht="13.5" customHeight="1" x14ac:dyDescent="0.15"/>
    <row r="36899" ht="13.5" customHeight="1" x14ac:dyDescent="0.15"/>
    <row r="36901" ht="13.5" customHeight="1" x14ac:dyDescent="0.15"/>
    <row r="36903" ht="13.5" customHeight="1" x14ac:dyDescent="0.15"/>
    <row r="36905" ht="13.5" customHeight="1" x14ac:dyDescent="0.15"/>
    <row r="36907" ht="13.5" customHeight="1" x14ac:dyDescent="0.15"/>
    <row r="36909" ht="13.5" customHeight="1" x14ac:dyDescent="0.15"/>
    <row r="36911" ht="13.5" customHeight="1" x14ac:dyDescent="0.15"/>
    <row r="36913" ht="13.5" customHeight="1" x14ac:dyDescent="0.15"/>
    <row r="36915" ht="13.5" customHeight="1" x14ac:dyDescent="0.15"/>
    <row r="36917" ht="13.5" customHeight="1" x14ac:dyDescent="0.15"/>
    <row r="36919" ht="13.5" customHeight="1" x14ac:dyDescent="0.15"/>
    <row r="36921" ht="13.5" customHeight="1" x14ac:dyDescent="0.15"/>
    <row r="36923" ht="13.5" customHeight="1" x14ac:dyDescent="0.15"/>
    <row r="36925" ht="13.5" customHeight="1" x14ac:dyDescent="0.15"/>
    <row r="36927" ht="13.5" customHeight="1" x14ac:dyDescent="0.15"/>
    <row r="36929" ht="13.5" customHeight="1" x14ac:dyDescent="0.15"/>
    <row r="36931" ht="13.5" customHeight="1" x14ac:dyDescent="0.15"/>
    <row r="36933" ht="13.5" customHeight="1" x14ac:dyDescent="0.15"/>
    <row r="36935" ht="13.5" customHeight="1" x14ac:dyDescent="0.15"/>
    <row r="36937" ht="13.5" customHeight="1" x14ac:dyDescent="0.15"/>
    <row r="36939" ht="13.5" customHeight="1" x14ac:dyDescent="0.15"/>
    <row r="36941" ht="13.5" customHeight="1" x14ac:dyDescent="0.15"/>
    <row r="36943" ht="13.5" customHeight="1" x14ac:dyDescent="0.15"/>
    <row r="36945" ht="13.5" customHeight="1" x14ac:dyDescent="0.15"/>
    <row r="36947" ht="13.5" customHeight="1" x14ac:dyDescent="0.15"/>
    <row r="36949" ht="13.5" customHeight="1" x14ac:dyDescent="0.15"/>
    <row r="36951" ht="13.5" customHeight="1" x14ac:dyDescent="0.15"/>
    <row r="36953" ht="13.5" customHeight="1" x14ac:dyDescent="0.15"/>
    <row r="36955" ht="13.5" customHeight="1" x14ac:dyDescent="0.15"/>
    <row r="36957" ht="13.5" customHeight="1" x14ac:dyDescent="0.15"/>
    <row r="36959" ht="13.5" customHeight="1" x14ac:dyDescent="0.15"/>
    <row r="36961" ht="13.5" customHeight="1" x14ac:dyDescent="0.15"/>
    <row r="36963" ht="13.5" customHeight="1" x14ac:dyDescent="0.15"/>
    <row r="36965" ht="13.5" customHeight="1" x14ac:dyDescent="0.15"/>
    <row r="36967" ht="13.5" customHeight="1" x14ac:dyDescent="0.15"/>
    <row r="36969" ht="13.5" customHeight="1" x14ac:dyDescent="0.15"/>
    <row r="36971" ht="13.5" customHeight="1" x14ac:dyDescent="0.15"/>
    <row r="36973" ht="13.5" customHeight="1" x14ac:dyDescent="0.15"/>
    <row r="36975" ht="13.5" customHeight="1" x14ac:dyDescent="0.15"/>
    <row r="36977" ht="13.5" customHeight="1" x14ac:dyDescent="0.15"/>
    <row r="36979" ht="13.5" customHeight="1" x14ac:dyDescent="0.15"/>
    <row r="36981" ht="13.5" customHeight="1" x14ac:dyDescent="0.15"/>
    <row r="36983" ht="13.5" customHeight="1" x14ac:dyDescent="0.15"/>
    <row r="36985" ht="13.5" customHeight="1" x14ac:dyDescent="0.15"/>
    <row r="36987" ht="13.5" customHeight="1" x14ac:dyDescent="0.15"/>
    <row r="36989" ht="13.5" customHeight="1" x14ac:dyDescent="0.15"/>
    <row r="36991" ht="13.5" customHeight="1" x14ac:dyDescent="0.15"/>
    <row r="36993" ht="13.5" customHeight="1" x14ac:dyDescent="0.15"/>
    <row r="36995" ht="13.5" customHeight="1" x14ac:dyDescent="0.15"/>
    <row r="36997" ht="13.5" customHeight="1" x14ac:dyDescent="0.15"/>
    <row r="36999" ht="13.5" customHeight="1" x14ac:dyDescent="0.15"/>
    <row r="37001" ht="13.5" customHeight="1" x14ac:dyDescent="0.15"/>
    <row r="37003" ht="13.5" customHeight="1" x14ac:dyDescent="0.15"/>
    <row r="37005" ht="13.5" customHeight="1" x14ac:dyDescent="0.15"/>
    <row r="37007" ht="13.5" customHeight="1" x14ac:dyDescent="0.15"/>
    <row r="37009" ht="13.5" customHeight="1" x14ac:dyDescent="0.15"/>
    <row r="37011" ht="13.5" customHeight="1" x14ac:dyDescent="0.15"/>
    <row r="37013" ht="13.5" customHeight="1" x14ac:dyDescent="0.15"/>
    <row r="37015" ht="13.5" customHeight="1" x14ac:dyDescent="0.15"/>
    <row r="37017" ht="13.5" customHeight="1" x14ac:dyDescent="0.15"/>
    <row r="37019" ht="13.5" customHeight="1" x14ac:dyDescent="0.15"/>
    <row r="37021" ht="13.5" customHeight="1" x14ac:dyDescent="0.15"/>
    <row r="37023" ht="13.5" customHeight="1" x14ac:dyDescent="0.15"/>
    <row r="37025" ht="13.5" customHeight="1" x14ac:dyDescent="0.15"/>
    <row r="37027" ht="13.5" customHeight="1" x14ac:dyDescent="0.15"/>
    <row r="37029" ht="13.5" customHeight="1" x14ac:dyDescent="0.15"/>
    <row r="37031" ht="13.5" customHeight="1" x14ac:dyDescent="0.15"/>
    <row r="37033" ht="13.5" customHeight="1" x14ac:dyDescent="0.15"/>
    <row r="37035" ht="13.5" customHeight="1" x14ac:dyDescent="0.15"/>
    <row r="37037" ht="13.5" customHeight="1" x14ac:dyDescent="0.15"/>
    <row r="37039" ht="13.5" customHeight="1" x14ac:dyDescent="0.15"/>
    <row r="37041" ht="13.5" customHeight="1" x14ac:dyDescent="0.15"/>
    <row r="37043" ht="13.5" customHeight="1" x14ac:dyDescent="0.15"/>
    <row r="37045" ht="13.5" customHeight="1" x14ac:dyDescent="0.15"/>
    <row r="37047" ht="13.5" customHeight="1" x14ac:dyDescent="0.15"/>
    <row r="37049" ht="13.5" customHeight="1" x14ac:dyDescent="0.15"/>
    <row r="37051" ht="13.5" customHeight="1" x14ac:dyDescent="0.15"/>
    <row r="37053" ht="13.5" customHeight="1" x14ac:dyDescent="0.15"/>
    <row r="37055" ht="13.5" customHeight="1" x14ac:dyDescent="0.15"/>
    <row r="37057" ht="13.5" customHeight="1" x14ac:dyDescent="0.15"/>
    <row r="37059" ht="13.5" customHeight="1" x14ac:dyDescent="0.15"/>
    <row r="37061" ht="13.5" customHeight="1" x14ac:dyDescent="0.15"/>
    <row r="37063" ht="13.5" customHeight="1" x14ac:dyDescent="0.15"/>
    <row r="37065" ht="13.5" customHeight="1" x14ac:dyDescent="0.15"/>
    <row r="37067" ht="13.5" customHeight="1" x14ac:dyDescent="0.15"/>
    <row r="37069" ht="13.5" customHeight="1" x14ac:dyDescent="0.15"/>
    <row r="37071" ht="13.5" customHeight="1" x14ac:dyDescent="0.15"/>
    <row r="37073" ht="13.5" customHeight="1" x14ac:dyDescent="0.15"/>
    <row r="37075" ht="13.5" customHeight="1" x14ac:dyDescent="0.15"/>
    <row r="37077" ht="13.5" customHeight="1" x14ac:dyDescent="0.15"/>
    <row r="37079" ht="13.5" customHeight="1" x14ac:dyDescent="0.15"/>
    <row r="37081" ht="13.5" customHeight="1" x14ac:dyDescent="0.15"/>
    <row r="37083" ht="13.5" customHeight="1" x14ac:dyDescent="0.15"/>
    <row r="37085" ht="13.5" customHeight="1" x14ac:dyDescent="0.15"/>
    <row r="37087" ht="13.5" customHeight="1" x14ac:dyDescent="0.15"/>
    <row r="37089" ht="13.5" customHeight="1" x14ac:dyDescent="0.15"/>
    <row r="37091" ht="13.5" customHeight="1" x14ac:dyDescent="0.15"/>
    <row r="37093" ht="13.5" customHeight="1" x14ac:dyDescent="0.15"/>
    <row r="37095" ht="13.5" customHeight="1" x14ac:dyDescent="0.15"/>
    <row r="37097" ht="13.5" customHeight="1" x14ac:dyDescent="0.15"/>
    <row r="37099" ht="13.5" customHeight="1" x14ac:dyDescent="0.15"/>
    <row r="37101" ht="13.5" customHeight="1" x14ac:dyDescent="0.15"/>
    <row r="37103" ht="13.5" customHeight="1" x14ac:dyDescent="0.15"/>
    <row r="37105" ht="13.5" customHeight="1" x14ac:dyDescent="0.15"/>
    <row r="37107" ht="13.5" customHeight="1" x14ac:dyDescent="0.15"/>
    <row r="37109" ht="13.5" customHeight="1" x14ac:dyDescent="0.15"/>
    <row r="37111" ht="13.5" customHeight="1" x14ac:dyDescent="0.15"/>
    <row r="37113" ht="13.5" customHeight="1" x14ac:dyDescent="0.15"/>
    <row r="37115" ht="13.5" customHeight="1" x14ac:dyDescent="0.15"/>
    <row r="37117" ht="13.5" customHeight="1" x14ac:dyDescent="0.15"/>
    <row r="37119" ht="13.5" customHeight="1" x14ac:dyDescent="0.15"/>
    <row r="37121" ht="13.5" customHeight="1" x14ac:dyDescent="0.15"/>
    <row r="37123" ht="13.5" customHeight="1" x14ac:dyDescent="0.15"/>
    <row r="37125" ht="13.5" customHeight="1" x14ac:dyDescent="0.15"/>
    <row r="37127" ht="13.5" customHeight="1" x14ac:dyDescent="0.15"/>
    <row r="37129" ht="13.5" customHeight="1" x14ac:dyDescent="0.15"/>
    <row r="37131" ht="13.5" customHeight="1" x14ac:dyDescent="0.15"/>
    <row r="37133" ht="13.5" customHeight="1" x14ac:dyDescent="0.15"/>
    <row r="37135" ht="13.5" customHeight="1" x14ac:dyDescent="0.15"/>
    <row r="37137" ht="13.5" customHeight="1" x14ac:dyDescent="0.15"/>
    <row r="37139" ht="13.5" customHeight="1" x14ac:dyDescent="0.15"/>
    <row r="37141" ht="13.5" customHeight="1" x14ac:dyDescent="0.15"/>
    <row r="37143" ht="13.5" customHeight="1" x14ac:dyDescent="0.15"/>
    <row r="37145" ht="13.5" customHeight="1" x14ac:dyDescent="0.15"/>
    <row r="37147" ht="13.5" customHeight="1" x14ac:dyDescent="0.15"/>
    <row r="37149" ht="13.5" customHeight="1" x14ac:dyDescent="0.15"/>
    <row r="37151" ht="13.5" customHeight="1" x14ac:dyDescent="0.15"/>
    <row r="37153" ht="13.5" customHeight="1" x14ac:dyDescent="0.15"/>
    <row r="37155" ht="13.5" customHeight="1" x14ac:dyDescent="0.15"/>
    <row r="37157" ht="13.5" customHeight="1" x14ac:dyDescent="0.15"/>
    <row r="37159" ht="13.5" customHeight="1" x14ac:dyDescent="0.15"/>
    <row r="37161" ht="13.5" customHeight="1" x14ac:dyDescent="0.15"/>
    <row r="37163" ht="13.5" customHeight="1" x14ac:dyDescent="0.15"/>
    <row r="37165" ht="13.5" customHeight="1" x14ac:dyDescent="0.15"/>
    <row r="37167" ht="13.5" customHeight="1" x14ac:dyDescent="0.15"/>
    <row r="37169" ht="13.5" customHeight="1" x14ac:dyDescent="0.15"/>
    <row r="37171" ht="13.5" customHeight="1" x14ac:dyDescent="0.15"/>
    <row r="37173" ht="13.5" customHeight="1" x14ac:dyDescent="0.15"/>
    <row r="37175" ht="13.5" customHeight="1" x14ac:dyDescent="0.15"/>
    <row r="37177" ht="13.5" customHeight="1" x14ac:dyDescent="0.15"/>
    <row r="37179" ht="13.5" customHeight="1" x14ac:dyDescent="0.15"/>
    <row r="37181" ht="13.5" customHeight="1" x14ac:dyDescent="0.15"/>
    <row r="37183" ht="13.5" customHeight="1" x14ac:dyDescent="0.15"/>
    <row r="37185" ht="13.5" customHeight="1" x14ac:dyDescent="0.15"/>
    <row r="37187" ht="13.5" customHeight="1" x14ac:dyDescent="0.15"/>
    <row r="37189" ht="13.5" customHeight="1" x14ac:dyDescent="0.15"/>
    <row r="37191" ht="13.5" customHeight="1" x14ac:dyDescent="0.15"/>
    <row r="37193" ht="13.5" customHeight="1" x14ac:dyDescent="0.15"/>
    <row r="37195" ht="13.5" customHeight="1" x14ac:dyDescent="0.15"/>
    <row r="37197" ht="13.5" customHeight="1" x14ac:dyDescent="0.15"/>
    <row r="37199" ht="13.5" customHeight="1" x14ac:dyDescent="0.15"/>
    <row r="37201" ht="13.5" customHeight="1" x14ac:dyDescent="0.15"/>
    <row r="37203" ht="13.5" customHeight="1" x14ac:dyDescent="0.15"/>
    <row r="37205" ht="13.5" customHeight="1" x14ac:dyDescent="0.15"/>
    <row r="37207" ht="13.5" customHeight="1" x14ac:dyDescent="0.15"/>
    <row r="37209" ht="13.5" customHeight="1" x14ac:dyDescent="0.15"/>
    <row r="37211" ht="13.5" customHeight="1" x14ac:dyDescent="0.15"/>
    <row r="37213" ht="13.5" customHeight="1" x14ac:dyDescent="0.15"/>
    <row r="37215" ht="13.5" customHeight="1" x14ac:dyDescent="0.15"/>
    <row r="37217" ht="13.5" customHeight="1" x14ac:dyDescent="0.15"/>
    <row r="37219" ht="13.5" customHeight="1" x14ac:dyDescent="0.15"/>
    <row r="37221" ht="13.5" customHeight="1" x14ac:dyDescent="0.15"/>
    <row r="37223" ht="13.5" customHeight="1" x14ac:dyDescent="0.15"/>
    <row r="37225" ht="13.5" customHeight="1" x14ac:dyDescent="0.15"/>
    <row r="37227" ht="13.5" customHeight="1" x14ac:dyDescent="0.15"/>
    <row r="37229" ht="13.5" customHeight="1" x14ac:dyDescent="0.15"/>
    <row r="37231" ht="13.5" customHeight="1" x14ac:dyDescent="0.15"/>
    <row r="37233" ht="13.5" customHeight="1" x14ac:dyDescent="0.15"/>
    <row r="37235" ht="13.5" customHeight="1" x14ac:dyDescent="0.15"/>
    <row r="37237" ht="13.5" customHeight="1" x14ac:dyDescent="0.15"/>
    <row r="37239" ht="13.5" customHeight="1" x14ac:dyDescent="0.15"/>
    <row r="37241" ht="13.5" customHeight="1" x14ac:dyDescent="0.15"/>
    <row r="37243" ht="13.5" customHeight="1" x14ac:dyDescent="0.15"/>
    <row r="37245" ht="13.5" customHeight="1" x14ac:dyDescent="0.15"/>
    <row r="37247" ht="13.5" customHeight="1" x14ac:dyDescent="0.15"/>
    <row r="37249" ht="13.5" customHeight="1" x14ac:dyDescent="0.15"/>
    <row r="37251" ht="13.5" customHeight="1" x14ac:dyDescent="0.15"/>
    <row r="37253" ht="13.5" customHeight="1" x14ac:dyDescent="0.15"/>
    <row r="37255" ht="13.5" customHeight="1" x14ac:dyDescent="0.15"/>
    <row r="37257" ht="13.5" customHeight="1" x14ac:dyDescent="0.15"/>
    <row r="37259" ht="13.5" customHeight="1" x14ac:dyDescent="0.15"/>
    <row r="37261" ht="13.5" customHeight="1" x14ac:dyDescent="0.15"/>
    <row r="37263" ht="13.5" customHeight="1" x14ac:dyDescent="0.15"/>
    <row r="37265" ht="13.5" customHeight="1" x14ac:dyDescent="0.15"/>
    <row r="37267" ht="13.5" customHeight="1" x14ac:dyDescent="0.15"/>
    <row r="37269" ht="13.5" customHeight="1" x14ac:dyDescent="0.15"/>
    <row r="37271" ht="13.5" customHeight="1" x14ac:dyDescent="0.15"/>
    <row r="37273" ht="13.5" customHeight="1" x14ac:dyDescent="0.15"/>
    <row r="37275" ht="13.5" customHeight="1" x14ac:dyDescent="0.15"/>
    <row r="37277" ht="13.5" customHeight="1" x14ac:dyDescent="0.15"/>
    <row r="37279" ht="13.5" customHeight="1" x14ac:dyDescent="0.15"/>
    <row r="37281" ht="13.5" customHeight="1" x14ac:dyDescent="0.15"/>
    <row r="37283" ht="13.5" customHeight="1" x14ac:dyDescent="0.15"/>
    <row r="37285" ht="13.5" customHeight="1" x14ac:dyDescent="0.15"/>
    <row r="37287" ht="13.5" customHeight="1" x14ac:dyDescent="0.15"/>
    <row r="37289" ht="13.5" customHeight="1" x14ac:dyDescent="0.15"/>
    <row r="37291" ht="13.5" customHeight="1" x14ac:dyDescent="0.15"/>
    <row r="37293" ht="13.5" customHeight="1" x14ac:dyDescent="0.15"/>
    <row r="37295" ht="13.5" customHeight="1" x14ac:dyDescent="0.15"/>
    <row r="37297" ht="13.5" customHeight="1" x14ac:dyDescent="0.15"/>
    <row r="37299" ht="13.5" customHeight="1" x14ac:dyDescent="0.15"/>
    <row r="37301" ht="13.5" customHeight="1" x14ac:dyDescent="0.15"/>
    <row r="37303" ht="13.5" customHeight="1" x14ac:dyDescent="0.15"/>
    <row r="37305" ht="13.5" customHeight="1" x14ac:dyDescent="0.15"/>
    <row r="37307" ht="13.5" customHeight="1" x14ac:dyDescent="0.15"/>
    <row r="37309" ht="13.5" customHeight="1" x14ac:dyDescent="0.15"/>
    <row r="37311" ht="13.5" customHeight="1" x14ac:dyDescent="0.15"/>
    <row r="37313" ht="13.5" customHeight="1" x14ac:dyDescent="0.15"/>
    <row r="37315" ht="13.5" customHeight="1" x14ac:dyDescent="0.15"/>
    <row r="37317" ht="13.5" customHeight="1" x14ac:dyDescent="0.15"/>
    <row r="37319" ht="13.5" customHeight="1" x14ac:dyDescent="0.15"/>
    <row r="37321" ht="13.5" customHeight="1" x14ac:dyDescent="0.15"/>
    <row r="37323" ht="13.5" customHeight="1" x14ac:dyDescent="0.15"/>
    <row r="37325" ht="13.5" customHeight="1" x14ac:dyDescent="0.15"/>
    <row r="37327" ht="13.5" customHeight="1" x14ac:dyDescent="0.15"/>
    <row r="37329" ht="13.5" customHeight="1" x14ac:dyDescent="0.15"/>
    <row r="37331" ht="13.5" customHeight="1" x14ac:dyDescent="0.15"/>
    <row r="37333" ht="13.5" customHeight="1" x14ac:dyDescent="0.15"/>
    <row r="37335" ht="13.5" customHeight="1" x14ac:dyDescent="0.15"/>
    <row r="37337" ht="13.5" customHeight="1" x14ac:dyDescent="0.15"/>
    <row r="37339" ht="13.5" customHeight="1" x14ac:dyDescent="0.15"/>
    <row r="37341" ht="13.5" customHeight="1" x14ac:dyDescent="0.15"/>
    <row r="37343" ht="13.5" customHeight="1" x14ac:dyDescent="0.15"/>
    <row r="37345" ht="13.5" customHeight="1" x14ac:dyDescent="0.15"/>
    <row r="37347" ht="13.5" customHeight="1" x14ac:dyDescent="0.15"/>
    <row r="37349" ht="13.5" customHeight="1" x14ac:dyDescent="0.15"/>
    <row r="37351" ht="13.5" customHeight="1" x14ac:dyDescent="0.15"/>
    <row r="37353" ht="13.5" customHeight="1" x14ac:dyDescent="0.15"/>
    <row r="37355" ht="13.5" customHeight="1" x14ac:dyDescent="0.15"/>
    <row r="37357" ht="13.5" customHeight="1" x14ac:dyDescent="0.15"/>
    <row r="37359" ht="13.5" customHeight="1" x14ac:dyDescent="0.15"/>
    <row r="37361" ht="13.5" customHeight="1" x14ac:dyDescent="0.15"/>
    <row r="37363" ht="13.5" customHeight="1" x14ac:dyDescent="0.15"/>
    <row r="37365" ht="13.5" customHeight="1" x14ac:dyDescent="0.15"/>
    <row r="37367" ht="13.5" customHeight="1" x14ac:dyDescent="0.15"/>
    <row r="37369" ht="13.5" customHeight="1" x14ac:dyDescent="0.15"/>
    <row r="37371" ht="13.5" customHeight="1" x14ac:dyDescent="0.15"/>
    <row r="37373" ht="13.5" customHeight="1" x14ac:dyDescent="0.15"/>
    <row r="37375" ht="13.5" customHeight="1" x14ac:dyDescent="0.15"/>
    <row r="37377" ht="13.5" customHeight="1" x14ac:dyDescent="0.15"/>
    <row r="37379" ht="13.5" customHeight="1" x14ac:dyDescent="0.15"/>
    <row r="37381" ht="13.5" customHeight="1" x14ac:dyDescent="0.15"/>
    <row r="37383" ht="13.5" customHeight="1" x14ac:dyDescent="0.15"/>
    <row r="37385" ht="13.5" customHeight="1" x14ac:dyDescent="0.15"/>
    <row r="37387" ht="13.5" customHeight="1" x14ac:dyDescent="0.15"/>
    <row r="37389" ht="13.5" customHeight="1" x14ac:dyDescent="0.15"/>
    <row r="37391" ht="13.5" customHeight="1" x14ac:dyDescent="0.15"/>
    <row r="37393" ht="13.5" customHeight="1" x14ac:dyDescent="0.15"/>
    <row r="37395" ht="13.5" customHeight="1" x14ac:dyDescent="0.15"/>
    <row r="37397" ht="13.5" customHeight="1" x14ac:dyDescent="0.15"/>
    <row r="37399" ht="13.5" customHeight="1" x14ac:dyDescent="0.15"/>
    <row r="37401" ht="13.5" customHeight="1" x14ac:dyDescent="0.15"/>
    <row r="37403" ht="13.5" customHeight="1" x14ac:dyDescent="0.15"/>
    <row r="37405" ht="13.5" customHeight="1" x14ac:dyDescent="0.15"/>
    <row r="37407" ht="13.5" customHeight="1" x14ac:dyDescent="0.15"/>
    <row r="37409" ht="13.5" customHeight="1" x14ac:dyDescent="0.15"/>
    <row r="37411" ht="13.5" customHeight="1" x14ac:dyDescent="0.15"/>
    <row r="37413" ht="13.5" customHeight="1" x14ac:dyDescent="0.15"/>
    <row r="37415" ht="13.5" customHeight="1" x14ac:dyDescent="0.15"/>
    <row r="37417" ht="13.5" customHeight="1" x14ac:dyDescent="0.15"/>
    <row r="37419" ht="13.5" customHeight="1" x14ac:dyDescent="0.15"/>
    <row r="37421" ht="13.5" customHeight="1" x14ac:dyDescent="0.15"/>
    <row r="37423" ht="13.5" customHeight="1" x14ac:dyDescent="0.15"/>
    <row r="37425" ht="13.5" customHeight="1" x14ac:dyDescent="0.15"/>
    <row r="37427" ht="13.5" customHeight="1" x14ac:dyDescent="0.15"/>
    <row r="37429" ht="13.5" customHeight="1" x14ac:dyDescent="0.15"/>
    <row r="37431" ht="13.5" customHeight="1" x14ac:dyDescent="0.15"/>
    <row r="37433" ht="13.5" customHeight="1" x14ac:dyDescent="0.15"/>
    <row r="37435" ht="13.5" customHeight="1" x14ac:dyDescent="0.15"/>
    <row r="37437" ht="13.5" customHeight="1" x14ac:dyDescent="0.15"/>
    <row r="37439" ht="13.5" customHeight="1" x14ac:dyDescent="0.15"/>
    <row r="37441" ht="13.5" customHeight="1" x14ac:dyDescent="0.15"/>
    <row r="37443" ht="13.5" customHeight="1" x14ac:dyDescent="0.15"/>
    <row r="37445" ht="13.5" customHeight="1" x14ac:dyDescent="0.15"/>
    <row r="37447" ht="13.5" customHeight="1" x14ac:dyDescent="0.15"/>
    <row r="37449" ht="13.5" customHeight="1" x14ac:dyDescent="0.15"/>
    <row r="37451" ht="13.5" customHeight="1" x14ac:dyDescent="0.15"/>
    <row r="37453" ht="13.5" customHeight="1" x14ac:dyDescent="0.15"/>
    <row r="37455" ht="13.5" customHeight="1" x14ac:dyDescent="0.15"/>
    <row r="37457" ht="13.5" customHeight="1" x14ac:dyDescent="0.15"/>
    <row r="37459" ht="13.5" customHeight="1" x14ac:dyDescent="0.15"/>
    <row r="37461" ht="13.5" customHeight="1" x14ac:dyDescent="0.15"/>
    <row r="37463" ht="13.5" customHeight="1" x14ac:dyDescent="0.15"/>
    <row r="37465" ht="13.5" customHeight="1" x14ac:dyDescent="0.15"/>
    <row r="37467" ht="13.5" customHeight="1" x14ac:dyDescent="0.15"/>
    <row r="37469" ht="13.5" customHeight="1" x14ac:dyDescent="0.15"/>
    <row r="37471" ht="13.5" customHeight="1" x14ac:dyDescent="0.15"/>
    <row r="37473" ht="13.5" customHeight="1" x14ac:dyDescent="0.15"/>
    <row r="37475" ht="13.5" customHeight="1" x14ac:dyDescent="0.15"/>
    <row r="37477" ht="13.5" customHeight="1" x14ac:dyDescent="0.15"/>
    <row r="37479" ht="13.5" customHeight="1" x14ac:dyDescent="0.15"/>
    <row r="37481" ht="13.5" customHeight="1" x14ac:dyDescent="0.15"/>
    <row r="37483" ht="13.5" customHeight="1" x14ac:dyDescent="0.15"/>
    <row r="37485" ht="13.5" customHeight="1" x14ac:dyDescent="0.15"/>
    <row r="37487" ht="13.5" customHeight="1" x14ac:dyDescent="0.15"/>
    <row r="37489" ht="13.5" customHeight="1" x14ac:dyDescent="0.15"/>
    <row r="37491" ht="13.5" customHeight="1" x14ac:dyDescent="0.15"/>
    <row r="37493" ht="13.5" customHeight="1" x14ac:dyDescent="0.15"/>
    <row r="37495" ht="13.5" customHeight="1" x14ac:dyDescent="0.15"/>
    <row r="37497" ht="13.5" customHeight="1" x14ac:dyDescent="0.15"/>
    <row r="37499" ht="13.5" customHeight="1" x14ac:dyDescent="0.15"/>
    <row r="37501" ht="13.5" customHeight="1" x14ac:dyDescent="0.15"/>
    <row r="37503" ht="13.5" customHeight="1" x14ac:dyDescent="0.15"/>
    <row r="37505" ht="13.5" customHeight="1" x14ac:dyDescent="0.15"/>
    <row r="37507" ht="13.5" customHeight="1" x14ac:dyDescent="0.15"/>
    <row r="37509" ht="13.5" customHeight="1" x14ac:dyDescent="0.15"/>
    <row r="37511" ht="13.5" customHeight="1" x14ac:dyDescent="0.15"/>
    <row r="37513" ht="13.5" customHeight="1" x14ac:dyDescent="0.15"/>
    <row r="37515" ht="13.5" customHeight="1" x14ac:dyDescent="0.15"/>
    <row r="37517" ht="13.5" customHeight="1" x14ac:dyDescent="0.15"/>
    <row r="37519" ht="13.5" customHeight="1" x14ac:dyDescent="0.15"/>
    <row r="37521" ht="13.5" customHeight="1" x14ac:dyDescent="0.15"/>
    <row r="37523" ht="13.5" customHeight="1" x14ac:dyDescent="0.15"/>
    <row r="37525" ht="13.5" customHeight="1" x14ac:dyDescent="0.15"/>
    <row r="37527" ht="13.5" customHeight="1" x14ac:dyDescent="0.15"/>
    <row r="37529" ht="13.5" customHeight="1" x14ac:dyDescent="0.15"/>
    <row r="37531" ht="13.5" customHeight="1" x14ac:dyDescent="0.15"/>
    <row r="37533" ht="13.5" customHeight="1" x14ac:dyDescent="0.15"/>
    <row r="37535" ht="13.5" customHeight="1" x14ac:dyDescent="0.15"/>
    <row r="37537" ht="13.5" customHeight="1" x14ac:dyDescent="0.15"/>
    <row r="37539" ht="13.5" customHeight="1" x14ac:dyDescent="0.15"/>
    <row r="37541" ht="13.5" customHeight="1" x14ac:dyDescent="0.15"/>
    <row r="37543" ht="13.5" customHeight="1" x14ac:dyDescent="0.15"/>
    <row r="37545" ht="13.5" customHeight="1" x14ac:dyDescent="0.15"/>
    <row r="37547" ht="13.5" customHeight="1" x14ac:dyDescent="0.15"/>
    <row r="37549" ht="13.5" customHeight="1" x14ac:dyDescent="0.15"/>
    <row r="37551" ht="13.5" customHeight="1" x14ac:dyDescent="0.15"/>
    <row r="37553" ht="13.5" customHeight="1" x14ac:dyDescent="0.15"/>
    <row r="37555" ht="13.5" customHeight="1" x14ac:dyDescent="0.15"/>
    <row r="37557" ht="13.5" customHeight="1" x14ac:dyDescent="0.15"/>
    <row r="37559" ht="13.5" customHeight="1" x14ac:dyDescent="0.15"/>
    <row r="37561" ht="13.5" customHeight="1" x14ac:dyDescent="0.15"/>
    <row r="37563" ht="13.5" customHeight="1" x14ac:dyDescent="0.15"/>
    <row r="37565" ht="13.5" customHeight="1" x14ac:dyDescent="0.15"/>
    <row r="37567" ht="13.5" customHeight="1" x14ac:dyDescent="0.15"/>
    <row r="37569" ht="13.5" customHeight="1" x14ac:dyDescent="0.15"/>
    <row r="37571" ht="13.5" customHeight="1" x14ac:dyDescent="0.15"/>
    <row r="37573" ht="13.5" customHeight="1" x14ac:dyDescent="0.15"/>
    <row r="37575" ht="13.5" customHeight="1" x14ac:dyDescent="0.15"/>
    <row r="37577" ht="13.5" customHeight="1" x14ac:dyDescent="0.15"/>
    <row r="37579" ht="13.5" customHeight="1" x14ac:dyDescent="0.15"/>
    <row r="37581" ht="13.5" customHeight="1" x14ac:dyDescent="0.15"/>
    <row r="37583" ht="13.5" customHeight="1" x14ac:dyDescent="0.15"/>
    <row r="37585" ht="13.5" customHeight="1" x14ac:dyDescent="0.15"/>
    <row r="37587" ht="13.5" customHeight="1" x14ac:dyDescent="0.15"/>
    <row r="37589" ht="13.5" customHeight="1" x14ac:dyDescent="0.15"/>
    <row r="37591" ht="13.5" customHeight="1" x14ac:dyDescent="0.15"/>
    <row r="37593" ht="13.5" customHeight="1" x14ac:dyDescent="0.15"/>
    <row r="37595" ht="13.5" customHeight="1" x14ac:dyDescent="0.15"/>
    <row r="37597" ht="13.5" customHeight="1" x14ac:dyDescent="0.15"/>
    <row r="37599" ht="13.5" customHeight="1" x14ac:dyDescent="0.15"/>
    <row r="37601" ht="13.5" customHeight="1" x14ac:dyDescent="0.15"/>
    <row r="37603" ht="13.5" customHeight="1" x14ac:dyDescent="0.15"/>
    <row r="37605" ht="13.5" customHeight="1" x14ac:dyDescent="0.15"/>
    <row r="37607" ht="13.5" customHeight="1" x14ac:dyDescent="0.15"/>
    <row r="37609" ht="13.5" customHeight="1" x14ac:dyDescent="0.15"/>
    <row r="37611" ht="13.5" customHeight="1" x14ac:dyDescent="0.15"/>
    <row r="37613" ht="13.5" customHeight="1" x14ac:dyDescent="0.15"/>
    <row r="37615" ht="13.5" customHeight="1" x14ac:dyDescent="0.15"/>
    <row r="37617" ht="13.5" customHeight="1" x14ac:dyDescent="0.15"/>
    <row r="37619" ht="13.5" customHeight="1" x14ac:dyDescent="0.15"/>
    <row r="37621" ht="13.5" customHeight="1" x14ac:dyDescent="0.15"/>
    <row r="37623" ht="13.5" customHeight="1" x14ac:dyDescent="0.15"/>
    <row r="37625" ht="13.5" customHeight="1" x14ac:dyDescent="0.15"/>
    <row r="37627" ht="13.5" customHeight="1" x14ac:dyDescent="0.15"/>
    <row r="37629" ht="13.5" customHeight="1" x14ac:dyDescent="0.15"/>
    <row r="37631" ht="13.5" customHeight="1" x14ac:dyDescent="0.15"/>
    <row r="37633" ht="13.5" customHeight="1" x14ac:dyDescent="0.15"/>
    <row r="37635" ht="13.5" customHeight="1" x14ac:dyDescent="0.15"/>
    <row r="37637" ht="13.5" customHeight="1" x14ac:dyDescent="0.15"/>
    <row r="37639" ht="13.5" customHeight="1" x14ac:dyDescent="0.15"/>
    <row r="37641" ht="13.5" customHeight="1" x14ac:dyDescent="0.15"/>
    <row r="37643" ht="13.5" customHeight="1" x14ac:dyDescent="0.15"/>
    <row r="37645" ht="13.5" customHeight="1" x14ac:dyDescent="0.15"/>
    <row r="37647" ht="13.5" customHeight="1" x14ac:dyDescent="0.15"/>
    <row r="37649" ht="13.5" customHeight="1" x14ac:dyDescent="0.15"/>
    <row r="37651" ht="13.5" customHeight="1" x14ac:dyDescent="0.15"/>
    <row r="37653" ht="13.5" customHeight="1" x14ac:dyDescent="0.15"/>
    <row r="37655" ht="13.5" customHeight="1" x14ac:dyDescent="0.15"/>
    <row r="37657" ht="13.5" customHeight="1" x14ac:dyDescent="0.15"/>
    <row r="37659" ht="13.5" customHeight="1" x14ac:dyDescent="0.15"/>
    <row r="37661" ht="13.5" customHeight="1" x14ac:dyDescent="0.15"/>
    <row r="37663" ht="13.5" customHeight="1" x14ac:dyDescent="0.15"/>
    <row r="37665" ht="13.5" customHeight="1" x14ac:dyDescent="0.15"/>
    <row r="37667" ht="13.5" customHeight="1" x14ac:dyDescent="0.15"/>
    <row r="37669" ht="13.5" customHeight="1" x14ac:dyDescent="0.15"/>
    <row r="37671" ht="13.5" customHeight="1" x14ac:dyDescent="0.15"/>
    <row r="37673" ht="13.5" customHeight="1" x14ac:dyDescent="0.15"/>
    <row r="37675" ht="13.5" customHeight="1" x14ac:dyDescent="0.15"/>
    <row r="37677" ht="13.5" customHeight="1" x14ac:dyDescent="0.15"/>
    <row r="37679" ht="13.5" customHeight="1" x14ac:dyDescent="0.15"/>
    <row r="37681" ht="13.5" customHeight="1" x14ac:dyDescent="0.15"/>
    <row r="37683" ht="13.5" customHeight="1" x14ac:dyDescent="0.15"/>
    <row r="37685" ht="13.5" customHeight="1" x14ac:dyDescent="0.15"/>
    <row r="37687" ht="13.5" customHeight="1" x14ac:dyDescent="0.15"/>
    <row r="37689" ht="13.5" customHeight="1" x14ac:dyDescent="0.15"/>
    <row r="37691" ht="13.5" customHeight="1" x14ac:dyDescent="0.15"/>
    <row r="37693" ht="13.5" customHeight="1" x14ac:dyDescent="0.15"/>
    <row r="37695" ht="13.5" customHeight="1" x14ac:dyDescent="0.15"/>
    <row r="37697" ht="13.5" customHeight="1" x14ac:dyDescent="0.15"/>
    <row r="37699" ht="13.5" customHeight="1" x14ac:dyDescent="0.15"/>
    <row r="37701" ht="13.5" customHeight="1" x14ac:dyDescent="0.15"/>
    <row r="37703" ht="13.5" customHeight="1" x14ac:dyDescent="0.15"/>
    <row r="37705" ht="13.5" customHeight="1" x14ac:dyDescent="0.15"/>
    <row r="37707" ht="13.5" customHeight="1" x14ac:dyDescent="0.15"/>
    <row r="37709" ht="13.5" customHeight="1" x14ac:dyDescent="0.15"/>
    <row r="37711" ht="13.5" customHeight="1" x14ac:dyDescent="0.15"/>
    <row r="37713" ht="13.5" customHeight="1" x14ac:dyDescent="0.15"/>
    <row r="37715" ht="13.5" customHeight="1" x14ac:dyDescent="0.15"/>
    <row r="37717" ht="13.5" customHeight="1" x14ac:dyDescent="0.15"/>
    <row r="37719" ht="13.5" customHeight="1" x14ac:dyDescent="0.15"/>
    <row r="37721" ht="13.5" customHeight="1" x14ac:dyDescent="0.15"/>
    <row r="37723" ht="13.5" customHeight="1" x14ac:dyDescent="0.15"/>
    <row r="37725" ht="13.5" customHeight="1" x14ac:dyDescent="0.15"/>
    <row r="37727" ht="13.5" customHeight="1" x14ac:dyDescent="0.15"/>
    <row r="37729" ht="13.5" customHeight="1" x14ac:dyDescent="0.15"/>
    <row r="37731" ht="13.5" customHeight="1" x14ac:dyDescent="0.15"/>
    <row r="37733" ht="13.5" customHeight="1" x14ac:dyDescent="0.15"/>
    <row r="37735" ht="13.5" customHeight="1" x14ac:dyDescent="0.15"/>
    <row r="37737" ht="13.5" customHeight="1" x14ac:dyDescent="0.15"/>
    <row r="37739" ht="13.5" customHeight="1" x14ac:dyDescent="0.15"/>
    <row r="37741" ht="13.5" customHeight="1" x14ac:dyDescent="0.15"/>
    <row r="37743" ht="13.5" customHeight="1" x14ac:dyDescent="0.15"/>
    <row r="37745" ht="13.5" customHeight="1" x14ac:dyDescent="0.15"/>
    <row r="37747" ht="13.5" customHeight="1" x14ac:dyDescent="0.15"/>
    <row r="37749" ht="13.5" customHeight="1" x14ac:dyDescent="0.15"/>
    <row r="37751" ht="13.5" customHeight="1" x14ac:dyDescent="0.15"/>
    <row r="37753" ht="13.5" customHeight="1" x14ac:dyDescent="0.15"/>
    <row r="37755" ht="13.5" customHeight="1" x14ac:dyDescent="0.15"/>
    <row r="37757" ht="13.5" customHeight="1" x14ac:dyDescent="0.15"/>
    <row r="37759" ht="13.5" customHeight="1" x14ac:dyDescent="0.15"/>
    <row r="37761" ht="13.5" customHeight="1" x14ac:dyDescent="0.15"/>
    <row r="37763" ht="13.5" customHeight="1" x14ac:dyDescent="0.15"/>
    <row r="37765" ht="13.5" customHeight="1" x14ac:dyDescent="0.15"/>
    <row r="37767" ht="13.5" customHeight="1" x14ac:dyDescent="0.15"/>
    <row r="37769" ht="13.5" customHeight="1" x14ac:dyDescent="0.15"/>
    <row r="37771" ht="13.5" customHeight="1" x14ac:dyDescent="0.15"/>
    <row r="37773" ht="13.5" customHeight="1" x14ac:dyDescent="0.15"/>
    <row r="37775" ht="13.5" customHeight="1" x14ac:dyDescent="0.15"/>
    <row r="37777" ht="13.5" customHeight="1" x14ac:dyDescent="0.15"/>
    <row r="37779" ht="13.5" customHeight="1" x14ac:dyDescent="0.15"/>
    <row r="37781" ht="13.5" customHeight="1" x14ac:dyDescent="0.15"/>
    <row r="37783" ht="13.5" customHeight="1" x14ac:dyDescent="0.15"/>
    <row r="37785" ht="13.5" customHeight="1" x14ac:dyDescent="0.15"/>
    <row r="37787" ht="13.5" customHeight="1" x14ac:dyDescent="0.15"/>
    <row r="37789" ht="13.5" customHeight="1" x14ac:dyDescent="0.15"/>
    <row r="37791" ht="13.5" customHeight="1" x14ac:dyDescent="0.15"/>
    <row r="37793" ht="13.5" customHeight="1" x14ac:dyDescent="0.15"/>
    <row r="37795" ht="13.5" customHeight="1" x14ac:dyDescent="0.15"/>
    <row r="37797" ht="13.5" customHeight="1" x14ac:dyDescent="0.15"/>
    <row r="37799" ht="13.5" customHeight="1" x14ac:dyDescent="0.15"/>
    <row r="37801" ht="13.5" customHeight="1" x14ac:dyDescent="0.15"/>
    <row r="37803" ht="13.5" customHeight="1" x14ac:dyDescent="0.15"/>
    <row r="37805" ht="13.5" customHeight="1" x14ac:dyDescent="0.15"/>
    <row r="37807" ht="13.5" customHeight="1" x14ac:dyDescent="0.15"/>
    <row r="37809" ht="13.5" customHeight="1" x14ac:dyDescent="0.15"/>
    <row r="37811" ht="13.5" customHeight="1" x14ac:dyDescent="0.15"/>
    <row r="37813" ht="13.5" customHeight="1" x14ac:dyDescent="0.15"/>
    <row r="37815" ht="13.5" customHeight="1" x14ac:dyDescent="0.15"/>
    <row r="37817" ht="13.5" customHeight="1" x14ac:dyDescent="0.15"/>
    <row r="37819" ht="13.5" customHeight="1" x14ac:dyDescent="0.15"/>
    <row r="37821" ht="13.5" customHeight="1" x14ac:dyDescent="0.15"/>
    <row r="37823" ht="13.5" customHeight="1" x14ac:dyDescent="0.15"/>
    <row r="37825" ht="13.5" customHeight="1" x14ac:dyDescent="0.15"/>
    <row r="37827" ht="13.5" customHeight="1" x14ac:dyDescent="0.15"/>
    <row r="37829" ht="13.5" customHeight="1" x14ac:dyDescent="0.15"/>
    <row r="37831" ht="13.5" customHeight="1" x14ac:dyDescent="0.15"/>
    <row r="37833" ht="13.5" customHeight="1" x14ac:dyDescent="0.15"/>
    <row r="37835" ht="13.5" customHeight="1" x14ac:dyDescent="0.15"/>
    <row r="37837" ht="13.5" customHeight="1" x14ac:dyDescent="0.15"/>
    <row r="37839" ht="13.5" customHeight="1" x14ac:dyDescent="0.15"/>
    <row r="37841" ht="13.5" customHeight="1" x14ac:dyDescent="0.15"/>
    <row r="37843" ht="13.5" customHeight="1" x14ac:dyDescent="0.15"/>
    <row r="37845" ht="13.5" customHeight="1" x14ac:dyDescent="0.15"/>
    <row r="37847" ht="13.5" customHeight="1" x14ac:dyDescent="0.15"/>
    <row r="37849" ht="13.5" customHeight="1" x14ac:dyDescent="0.15"/>
    <row r="37851" ht="13.5" customHeight="1" x14ac:dyDescent="0.15"/>
    <row r="37853" ht="13.5" customHeight="1" x14ac:dyDescent="0.15"/>
    <row r="37855" ht="13.5" customHeight="1" x14ac:dyDescent="0.15"/>
    <row r="37857" ht="13.5" customHeight="1" x14ac:dyDescent="0.15"/>
    <row r="37859" ht="13.5" customHeight="1" x14ac:dyDescent="0.15"/>
    <row r="37861" ht="13.5" customHeight="1" x14ac:dyDescent="0.15"/>
    <row r="37863" ht="13.5" customHeight="1" x14ac:dyDescent="0.15"/>
    <row r="37865" ht="13.5" customHeight="1" x14ac:dyDescent="0.15"/>
    <row r="37867" ht="13.5" customHeight="1" x14ac:dyDescent="0.15"/>
    <row r="37869" ht="13.5" customHeight="1" x14ac:dyDescent="0.15"/>
    <row r="37871" ht="13.5" customHeight="1" x14ac:dyDescent="0.15"/>
    <row r="37873" ht="13.5" customHeight="1" x14ac:dyDescent="0.15"/>
    <row r="37875" ht="13.5" customHeight="1" x14ac:dyDescent="0.15"/>
    <row r="37877" ht="13.5" customHeight="1" x14ac:dyDescent="0.15"/>
    <row r="37879" ht="13.5" customHeight="1" x14ac:dyDescent="0.15"/>
    <row r="37881" ht="13.5" customHeight="1" x14ac:dyDescent="0.15"/>
    <row r="37883" ht="13.5" customHeight="1" x14ac:dyDescent="0.15"/>
    <row r="37885" ht="13.5" customHeight="1" x14ac:dyDescent="0.15"/>
    <row r="37887" ht="13.5" customHeight="1" x14ac:dyDescent="0.15"/>
    <row r="37889" ht="13.5" customHeight="1" x14ac:dyDescent="0.15"/>
    <row r="37891" ht="13.5" customHeight="1" x14ac:dyDescent="0.15"/>
    <row r="37893" ht="13.5" customHeight="1" x14ac:dyDescent="0.15"/>
    <row r="37895" ht="13.5" customHeight="1" x14ac:dyDescent="0.15"/>
    <row r="37897" ht="13.5" customHeight="1" x14ac:dyDescent="0.15"/>
    <row r="37899" ht="13.5" customHeight="1" x14ac:dyDescent="0.15"/>
    <row r="37901" ht="13.5" customHeight="1" x14ac:dyDescent="0.15"/>
    <row r="37903" ht="13.5" customHeight="1" x14ac:dyDescent="0.15"/>
    <row r="37905" ht="13.5" customHeight="1" x14ac:dyDescent="0.15"/>
    <row r="37907" ht="13.5" customHeight="1" x14ac:dyDescent="0.15"/>
    <row r="37909" ht="13.5" customHeight="1" x14ac:dyDescent="0.15"/>
    <row r="37911" ht="13.5" customHeight="1" x14ac:dyDescent="0.15"/>
    <row r="37913" ht="13.5" customHeight="1" x14ac:dyDescent="0.15"/>
    <row r="37915" ht="13.5" customHeight="1" x14ac:dyDescent="0.15"/>
    <row r="37917" ht="13.5" customHeight="1" x14ac:dyDescent="0.15"/>
    <row r="37919" ht="13.5" customHeight="1" x14ac:dyDescent="0.15"/>
    <row r="37921" ht="13.5" customHeight="1" x14ac:dyDescent="0.15"/>
    <row r="37923" ht="13.5" customHeight="1" x14ac:dyDescent="0.15"/>
    <row r="37925" ht="13.5" customHeight="1" x14ac:dyDescent="0.15"/>
    <row r="37927" ht="13.5" customHeight="1" x14ac:dyDescent="0.15"/>
    <row r="37929" ht="13.5" customHeight="1" x14ac:dyDescent="0.15"/>
    <row r="37931" ht="13.5" customHeight="1" x14ac:dyDescent="0.15"/>
    <row r="37933" ht="13.5" customHeight="1" x14ac:dyDescent="0.15"/>
    <row r="37935" ht="13.5" customHeight="1" x14ac:dyDescent="0.15"/>
    <row r="37937" ht="13.5" customHeight="1" x14ac:dyDescent="0.15"/>
    <row r="37939" ht="13.5" customHeight="1" x14ac:dyDescent="0.15"/>
    <row r="37941" ht="13.5" customHeight="1" x14ac:dyDescent="0.15"/>
    <row r="37943" ht="13.5" customHeight="1" x14ac:dyDescent="0.15"/>
    <row r="37945" ht="13.5" customHeight="1" x14ac:dyDescent="0.15"/>
    <row r="37947" ht="13.5" customHeight="1" x14ac:dyDescent="0.15"/>
    <row r="37949" ht="13.5" customHeight="1" x14ac:dyDescent="0.15"/>
    <row r="37951" ht="13.5" customHeight="1" x14ac:dyDescent="0.15"/>
    <row r="37953" ht="13.5" customHeight="1" x14ac:dyDescent="0.15"/>
    <row r="37955" ht="13.5" customHeight="1" x14ac:dyDescent="0.15"/>
    <row r="37957" ht="13.5" customHeight="1" x14ac:dyDescent="0.15"/>
    <row r="37959" ht="13.5" customHeight="1" x14ac:dyDescent="0.15"/>
    <row r="37961" ht="13.5" customHeight="1" x14ac:dyDescent="0.15"/>
    <row r="37963" ht="13.5" customHeight="1" x14ac:dyDescent="0.15"/>
    <row r="37965" ht="13.5" customHeight="1" x14ac:dyDescent="0.15"/>
    <row r="37967" ht="13.5" customHeight="1" x14ac:dyDescent="0.15"/>
    <row r="37969" ht="13.5" customHeight="1" x14ac:dyDescent="0.15"/>
    <row r="37971" ht="13.5" customHeight="1" x14ac:dyDescent="0.15"/>
    <row r="37973" ht="13.5" customHeight="1" x14ac:dyDescent="0.15"/>
    <row r="37975" ht="13.5" customHeight="1" x14ac:dyDescent="0.15"/>
    <row r="37977" ht="13.5" customHeight="1" x14ac:dyDescent="0.15"/>
    <row r="37979" ht="13.5" customHeight="1" x14ac:dyDescent="0.15"/>
    <row r="37981" ht="13.5" customHeight="1" x14ac:dyDescent="0.15"/>
    <row r="37983" ht="13.5" customHeight="1" x14ac:dyDescent="0.15"/>
    <row r="37985" ht="13.5" customHeight="1" x14ac:dyDescent="0.15"/>
    <row r="37987" ht="13.5" customHeight="1" x14ac:dyDescent="0.15"/>
    <row r="37989" ht="13.5" customHeight="1" x14ac:dyDescent="0.15"/>
    <row r="37991" ht="13.5" customHeight="1" x14ac:dyDescent="0.15"/>
    <row r="37993" ht="13.5" customHeight="1" x14ac:dyDescent="0.15"/>
    <row r="37995" ht="13.5" customHeight="1" x14ac:dyDescent="0.15"/>
    <row r="37997" ht="13.5" customHeight="1" x14ac:dyDescent="0.15"/>
    <row r="37999" ht="13.5" customHeight="1" x14ac:dyDescent="0.15"/>
    <row r="38001" ht="13.5" customHeight="1" x14ac:dyDescent="0.15"/>
    <row r="38003" ht="13.5" customHeight="1" x14ac:dyDescent="0.15"/>
    <row r="38005" ht="13.5" customHeight="1" x14ac:dyDescent="0.15"/>
    <row r="38007" ht="13.5" customHeight="1" x14ac:dyDescent="0.15"/>
    <row r="38009" ht="13.5" customHeight="1" x14ac:dyDescent="0.15"/>
    <row r="38011" ht="13.5" customHeight="1" x14ac:dyDescent="0.15"/>
    <row r="38013" ht="13.5" customHeight="1" x14ac:dyDescent="0.15"/>
    <row r="38015" ht="13.5" customHeight="1" x14ac:dyDescent="0.15"/>
    <row r="38017" ht="13.5" customHeight="1" x14ac:dyDescent="0.15"/>
    <row r="38019" ht="13.5" customHeight="1" x14ac:dyDescent="0.15"/>
    <row r="38021" ht="13.5" customHeight="1" x14ac:dyDescent="0.15"/>
    <row r="38023" ht="13.5" customHeight="1" x14ac:dyDescent="0.15"/>
    <row r="38025" ht="13.5" customHeight="1" x14ac:dyDescent="0.15"/>
    <row r="38027" ht="13.5" customHeight="1" x14ac:dyDescent="0.15"/>
    <row r="38029" ht="13.5" customHeight="1" x14ac:dyDescent="0.15"/>
    <row r="38031" ht="13.5" customHeight="1" x14ac:dyDescent="0.15"/>
    <row r="38033" ht="13.5" customHeight="1" x14ac:dyDescent="0.15"/>
    <row r="38035" ht="13.5" customHeight="1" x14ac:dyDescent="0.15"/>
    <row r="38037" ht="13.5" customHeight="1" x14ac:dyDescent="0.15"/>
    <row r="38039" ht="13.5" customHeight="1" x14ac:dyDescent="0.15"/>
    <row r="38041" ht="13.5" customHeight="1" x14ac:dyDescent="0.15"/>
    <row r="38043" ht="13.5" customHeight="1" x14ac:dyDescent="0.15"/>
    <row r="38045" ht="13.5" customHeight="1" x14ac:dyDescent="0.15"/>
    <row r="38047" ht="13.5" customHeight="1" x14ac:dyDescent="0.15"/>
    <row r="38049" ht="13.5" customHeight="1" x14ac:dyDescent="0.15"/>
    <row r="38051" ht="13.5" customHeight="1" x14ac:dyDescent="0.15"/>
    <row r="38053" ht="13.5" customHeight="1" x14ac:dyDescent="0.15"/>
    <row r="38055" ht="13.5" customHeight="1" x14ac:dyDescent="0.15"/>
    <row r="38057" ht="13.5" customHeight="1" x14ac:dyDescent="0.15"/>
    <row r="38059" ht="13.5" customHeight="1" x14ac:dyDescent="0.15"/>
    <row r="38061" ht="13.5" customHeight="1" x14ac:dyDescent="0.15"/>
    <row r="38063" ht="13.5" customHeight="1" x14ac:dyDescent="0.15"/>
    <row r="38065" ht="13.5" customHeight="1" x14ac:dyDescent="0.15"/>
    <row r="38067" ht="13.5" customHeight="1" x14ac:dyDescent="0.15"/>
    <row r="38069" ht="13.5" customHeight="1" x14ac:dyDescent="0.15"/>
    <row r="38071" ht="13.5" customHeight="1" x14ac:dyDescent="0.15"/>
    <row r="38073" ht="13.5" customHeight="1" x14ac:dyDescent="0.15"/>
    <row r="38075" ht="13.5" customHeight="1" x14ac:dyDescent="0.15"/>
    <row r="38077" ht="13.5" customHeight="1" x14ac:dyDescent="0.15"/>
    <row r="38079" ht="13.5" customHeight="1" x14ac:dyDescent="0.15"/>
    <row r="38081" ht="13.5" customHeight="1" x14ac:dyDescent="0.15"/>
    <row r="38083" ht="13.5" customHeight="1" x14ac:dyDescent="0.15"/>
    <row r="38085" ht="13.5" customHeight="1" x14ac:dyDescent="0.15"/>
    <row r="38087" ht="13.5" customHeight="1" x14ac:dyDescent="0.15"/>
    <row r="38089" ht="13.5" customHeight="1" x14ac:dyDescent="0.15"/>
    <row r="38091" ht="13.5" customHeight="1" x14ac:dyDescent="0.15"/>
    <row r="38093" ht="13.5" customHeight="1" x14ac:dyDescent="0.15"/>
    <row r="38095" ht="13.5" customHeight="1" x14ac:dyDescent="0.15"/>
    <row r="38097" ht="13.5" customHeight="1" x14ac:dyDescent="0.15"/>
    <row r="38099" ht="13.5" customHeight="1" x14ac:dyDescent="0.15"/>
    <row r="38101" ht="13.5" customHeight="1" x14ac:dyDescent="0.15"/>
    <row r="38103" ht="13.5" customHeight="1" x14ac:dyDescent="0.15"/>
    <row r="38105" ht="13.5" customHeight="1" x14ac:dyDescent="0.15"/>
    <row r="38107" ht="13.5" customHeight="1" x14ac:dyDescent="0.15"/>
    <row r="38109" ht="13.5" customHeight="1" x14ac:dyDescent="0.15"/>
    <row r="38111" ht="13.5" customHeight="1" x14ac:dyDescent="0.15"/>
    <row r="38113" ht="13.5" customHeight="1" x14ac:dyDescent="0.15"/>
    <row r="38115" ht="13.5" customHeight="1" x14ac:dyDescent="0.15"/>
    <row r="38117" ht="13.5" customHeight="1" x14ac:dyDescent="0.15"/>
    <row r="38119" ht="13.5" customHeight="1" x14ac:dyDescent="0.15"/>
    <row r="38121" ht="13.5" customHeight="1" x14ac:dyDescent="0.15"/>
    <row r="38123" ht="13.5" customHeight="1" x14ac:dyDescent="0.15"/>
    <row r="38125" ht="13.5" customHeight="1" x14ac:dyDescent="0.15"/>
    <row r="38127" ht="13.5" customHeight="1" x14ac:dyDescent="0.15"/>
    <row r="38129" ht="13.5" customHeight="1" x14ac:dyDescent="0.15"/>
    <row r="38131" ht="13.5" customHeight="1" x14ac:dyDescent="0.15"/>
    <row r="38133" ht="13.5" customHeight="1" x14ac:dyDescent="0.15"/>
    <row r="38135" ht="13.5" customHeight="1" x14ac:dyDescent="0.15"/>
    <row r="38137" ht="13.5" customHeight="1" x14ac:dyDescent="0.15"/>
    <row r="38139" ht="13.5" customHeight="1" x14ac:dyDescent="0.15"/>
    <row r="38141" ht="13.5" customHeight="1" x14ac:dyDescent="0.15"/>
    <row r="38143" ht="13.5" customHeight="1" x14ac:dyDescent="0.15"/>
    <row r="38145" ht="13.5" customHeight="1" x14ac:dyDescent="0.15"/>
    <row r="38147" ht="13.5" customHeight="1" x14ac:dyDescent="0.15"/>
    <row r="38149" ht="13.5" customHeight="1" x14ac:dyDescent="0.15"/>
    <row r="38151" ht="13.5" customHeight="1" x14ac:dyDescent="0.15"/>
    <row r="38153" ht="13.5" customHeight="1" x14ac:dyDescent="0.15"/>
    <row r="38155" ht="13.5" customHeight="1" x14ac:dyDescent="0.15"/>
    <row r="38157" ht="13.5" customHeight="1" x14ac:dyDescent="0.15"/>
    <row r="38159" ht="13.5" customHeight="1" x14ac:dyDescent="0.15"/>
    <row r="38161" ht="13.5" customHeight="1" x14ac:dyDescent="0.15"/>
    <row r="38163" ht="13.5" customHeight="1" x14ac:dyDescent="0.15"/>
    <row r="38165" ht="13.5" customHeight="1" x14ac:dyDescent="0.15"/>
    <row r="38167" ht="13.5" customHeight="1" x14ac:dyDescent="0.15"/>
    <row r="38169" ht="13.5" customHeight="1" x14ac:dyDescent="0.15"/>
    <row r="38171" ht="13.5" customHeight="1" x14ac:dyDescent="0.15"/>
    <row r="38173" ht="13.5" customHeight="1" x14ac:dyDescent="0.15"/>
    <row r="38175" ht="13.5" customHeight="1" x14ac:dyDescent="0.15"/>
    <row r="38177" ht="13.5" customHeight="1" x14ac:dyDescent="0.15"/>
    <row r="38179" ht="13.5" customHeight="1" x14ac:dyDescent="0.15"/>
    <row r="38181" ht="13.5" customHeight="1" x14ac:dyDescent="0.15"/>
    <row r="38183" ht="13.5" customHeight="1" x14ac:dyDescent="0.15"/>
    <row r="38185" ht="13.5" customHeight="1" x14ac:dyDescent="0.15"/>
    <row r="38187" ht="13.5" customHeight="1" x14ac:dyDescent="0.15"/>
    <row r="38189" ht="13.5" customHeight="1" x14ac:dyDescent="0.15"/>
    <row r="38191" ht="13.5" customHeight="1" x14ac:dyDescent="0.15"/>
    <row r="38193" ht="13.5" customHeight="1" x14ac:dyDescent="0.15"/>
    <row r="38195" ht="13.5" customHeight="1" x14ac:dyDescent="0.15"/>
    <row r="38197" ht="13.5" customHeight="1" x14ac:dyDescent="0.15"/>
    <row r="38199" ht="13.5" customHeight="1" x14ac:dyDescent="0.15"/>
    <row r="38201" ht="13.5" customHeight="1" x14ac:dyDescent="0.15"/>
    <row r="38203" ht="13.5" customHeight="1" x14ac:dyDescent="0.15"/>
    <row r="38205" ht="13.5" customHeight="1" x14ac:dyDescent="0.15"/>
    <row r="38207" ht="13.5" customHeight="1" x14ac:dyDescent="0.15"/>
    <row r="38209" ht="13.5" customHeight="1" x14ac:dyDescent="0.15"/>
    <row r="38211" ht="13.5" customHeight="1" x14ac:dyDescent="0.15"/>
    <row r="38213" ht="13.5" customHeight="1" x14ac:dyDescent="0.15"/>
    <row r="38215" ht="13.5" customHeight="1" x14ac:dyDescent="0.15"/>
    <row r="38217" ht="13.5" customHeight="1" x14ac:dyDescent="0.15"/>
    <row r="38219" ht="13.5" customHeight="1" x14ac:dyDescent="0.15"/>
    <row r="38221" ht="13.5" customHeight="1" x14ac:dyDescent="0.15"/>
    <row r="38223" ht="13.5" customHeight="1" x14ac:dyDescent="0.15"/>
    <row r="38225" ht="13.5" customHeight="1" x14ac:dyDescent="0.15"/>
    <row r="38227" ht="13.5" customHeight="1" x14ac:dyDescent="0.15"/>
    <row r="38229" ht="13.5" customHeight="1" x14ac:dyDescent="0.15"/>
    <row r="38231" ht="13.5" customHeight="1" x14ac:dyDescent="0.15"/>
    <row r="38233" ht="13.5" customHeight="1" x14ac:dyDescent="0.15"/>
    <row r="38235" ht="13.5" customHeight="1" x14ac:dyDescent="0.15"/>
    <row r="38237" ht="13.5" customHeight="1" x14ac:dyDescent="0.15"/>
    <row r="38239" ht="13.5" customHeight="1" x14ac:dyDescent="0.15"/>
    <row r="38241" ht="13.5" customHeight="1" x14ac:dyDescent="0.15"/>
    <row r="38243" ht="13.5" customHeight="1" x14ac:dyDescent="0.15"/>
    <row r="38245" ht="13.5" customHeight="1" x14ac:dyDescent="0.15"/>
    <row r="38247" ht="13.5" customHeight="1" x14ac:dyDescent="0.15"/>
    <row r="38249" ht="13.5" customHeight="1" x14ac:dyDescent="0.15"/>
    <row r="38251" ht="13.5" customHeight="1" x14ac:dyDescent="0.15"/>
    <row r="38253" ht="13.5" customHeight="1" x14ac:dyDescent="0.15"/>
    <row r="38255" ht="13.5" customHeight="1" x14ac:dyDescent="0.15"/>
    <row r="38257" ht="13.5" customHeight="1" x14ac:dyDescent="0.15"/>
    <row r="38259" ht="13.5" customHeight="1" x14ac:dyDescent="0.15"/>
    <row r="38261" ht="13.5" customHeight="1" x14ac:dyDescent="0.15"/>
    <row r="38263" ht="13.5" customHeight="1" x14ac:dyDescent="0.15"/>
    <row r="38265" ht="13.5" customHeight="1" x14ac:dyDescent="0.15"/>
    <row r="38267" ht="13.5" customHeight="1" x14ac:dyDescent="0.15"/>
    <row r="38269" ht="13.5" customHeight="1" x14ac:dyDescent="0.15"/>
    <row r="38271" ht="13.5" customHeight="1" x14ac:dyDescent="0.15"/>
    <row r="38273" ht="13.5" customHeight="1" x14ac:dyDescent="0.15"/>
    <row r="38275" ht="13.5" customHeight="1" x14ac:dyDescent="0.15"/>
    <row r="38277" ht="13.5" customHeight="1" x14ac:dyDescent="0.15"/>
    <row r="38279" ht="13.5" customHeight="1" x14ac:dyDescent="0.15"/>
    <row r="38281" ht="13.5" customHeight="1" x14ac:dyDescent="0.15"/>
    <row r="38283" ht="13.5" customHeight="1" x14ac:dyDescent="0.15"/>
    <row r="38285" ht="13.5" customHeight="1" x14ac:dyDescent="0.15"/>
    <row r="38287" ht="13.5" customHeight="1" x14ac:dyDescent="0.15"/>
    <row r="38289" ht="13.5" customHeight="1" x14ac:dyDescent="0.15"/>
    <row r="38291" ht="13.5" customHeight="1" x14ac:dyDescent="0.15"/>
    <row r="38293" ht="13.5" customHeight="1" x14ac:dyDescent="0.15"/>
    <row r="38295" ht="13.5" customHeight="1" x14ac:dyDescent="0.15"/>
    <row r="38297" ht="13.5" customHeight="1" x14ac:dyDescent="0.15"/>
    <row r="38299" ht="13.5" customHeight="1" x14ac:dyDescent="0.15"/>
    <row r="38301" ht="13.5" customHeight="1" x14ac:dyDescent="0.15"/>
    <row r="38303" ht="13.5" customHeight="1" x14ac:dyDescent="0.15"/>
    <row r="38305" ht="13.5" customHeight="1" x14ac:dyDescent="0.15"/>
    <row r="38307" ht="13.5" customHeight="1" x14ac:dyDescent="0.15"/>
    <row r="38309" ht="13.5" customHeight="1" x14ac:dyDescent="0.15"/>
    <row r="38311" ht="13.5" customHeight="1" x14ac:dyDescent="0.15"/>
    <row r="38313" ht="13.5" customHeight="1" x14ac:dyDescent="0.15"/>
    <row r="38315" ht="13.5" customHeight="1" x14ac:dyDescent="0.15"/>
    <row r="38317" ht="13.5" customHeight="1" x14ac:dyDescent="0.15"/>
    <row r="38319" ht="13.5" customHeight="1" x14ac:dyDescent="0.15"/>
    <row r="38321" ht="13.5" customHeight="1" x14ac:dyDescent="0.15"/>
    <row r="38323" ht="13.5" customHeight="1" x14ac:dyDescent="0.15"/>
    <row r="38325" ht="13.5" customHeight="1" x14ac:dyDescent="0.15"/>
    <row r="38327" ht="13.5" customHeight="1" x14ac:dyDescent="0.15"/>
    <row r="38329" ht="13.5" customHeight="1" x14ac:dyDescent="0.15"/>
    <row r="38331" ht="13.5" customHeight="1" x14ac:dyDescent="0.15"/>
    <row r="38333" ht="13.5" customHeight="1" x14ac:dyDescent="0.15"/>
    <row r="38335" ht="13.5" customHeight="1" x14ac:dyDescent="0.15"/>
    <row r="38337" ht="13.5" customHeight="1" x14ac:dyDescent="0.15"/>
    <row r="38339" ht="13.5" customHeight="1" x14ac:dyDescent="0.15"/>
    <row r="38341" ht="13.5" customHeight="1" x14ac:dyDescent="0.15"/>
    <row r="38343" ht="13.5" customHeight="1" x14ac:dyDescent="0.15"/>
    <row r="38345" ht="13.5" customHeight="1" x14ac:dyDescent="0.15"/>
    <row r="38347" ht="13.5" customHeight="1" x14ac:dyDescent="0.15"/>
    <row r="38349" ht="13.5" customHeight="1" x14ac:dyDescent="0.15"/>
    <row r="38351" ht="13.5" customHeight="1" x14ac:dyDescent="0.15"/>
    <row r="38353" ht="13.5" customHeight="1" x14ac:dyDescent="0.15"/>
    <row r="38355" ht="13.5" customHeight="1" x14ac:dyDescent="0.15"/>
    <row r="38357" ht="13.5" customHeight="1" x14ac:dyDescent="0.15"/>
    <row r="38359" ht="13.5" customHeight="1" x14ac:dyDescent="0.15"/>
    <row r="38361" ht="13.5" customHeight="1" x14ac:dyDescent="0.15"/>
    <row r="38363" ht="13.5" customHeight="1" x14ac:dyDescent="0.15"/>
    <row r="38365" ht="13.5" customHeight="1" x14ac:dyDescent="0.15"/>
    <row r="38367" ht="13.5" customHeight="1" x14ac:dyDescent="0.15"/>
    <row r="38369" ht="13.5" customHeight="1" x14ac:dyDescent="0.15"/>
    <row r="38371" ht="13.5" customHeight="1" x14ac:dyDescent="0.15"/>
    <row r="38373" ht="13.5" customHeight="1" x14ac:dyDescent="0.15"/>
    <row r="38375" ht="13.5" customHeight="1" x14ac:dyDescent="0.15"/>
    <row r="38377" ht="13.5" customHeight="1" x14ac:dyDescent="0.15"/>
    <row r="38379" ht="13.5" customHeight="1" x14ac:dyDescent="0.15"/>
    <row r="38381" ht="13.5" customHeight="1" x14ac:dyDescent="0.15"/>
    <row r="38383" ht="13.5" customHeight="1" x14ac:dyDescent="0.15"/>
    <row r="38385" ht="13.5" customHeight="1" x14ac:dyDescent="0.15"/>
    <row r="38387" ht="13.5" customHeight="1" x14ac:dyDescent="0.15"/>
    <row r="38389" ht="13.5" customHeight="1" x14ac:dyDescent="0.15"/>
    <row r="38391" ht="13.5" customHeight="1" x14ac:dyDescent="0.15"/>
    <row r="38393" ht="13.5" customHeight="1" x14ac:dyDescent="0.15"/>
    <row r="38395" ht="13.5" customHeight="1" x14ac:dyDescent="0.15"/>
    <row r="38397" ht="13.5" customHeight="1" x14ac:dyDescent="0.15"/>
    <row r="38399" ht="13.5" customHeight="1" x14ac:dyDescent="0.15"/>
    <row r="38401" ht="13.5" customHeight="1" x14ac:dyDescent="0.15"/>
    <row r="38403" ht="13.5" customHeight="1" x14ac:dyDescent="0.15"/>
    <row r="38405" ht="13.5" customHeight="1" x14ac:dyDescent="0.15"/>
    <row r="38407" ht="13.5" customHeight="1" x14ac:dyDescent="0.15"/>
    <row r="38409" ht="13.5" customHeight="1" x14ac:dyDescent="0.15"/>
    <row r="38411" ht="13.5" customHeight="1" x14ac:dyDescent="0.15"/>
    <row r="38413" ht="13.5" customHeight="1" x14ac:dyDescent="0.15"/>
    <row r="38415" ht="13.5" customHeight="1" x14ac:dyDescent="0.15"/>
    <row r="38417" ht="13.5" customHeight="1" x14ac:dyDescent="0.15"/>
    <row r="38419" ht="13.5" customHeight="1" x14ac:dyDescent="0.15"/>
    <row r="38421" ht="13.5" customHeight="1" x14ac:dyDescent="0.15"/>
    <row r="38423" ht="13.5" customHeight="1" x14ac:dyDescent="0.15"/>
    <row r="38425" ht="13.5" customHeight="1" x14ac:dyDescent="0.15"/>
    <row r="38427" ht="13.5" customHeight="1" x14ac:dyDescent="0.15"/>
    <row r="38429" ht="13.5" customHeight="1" x14ac:dyDescent="0.15"/>
    <row r="38431" ht="13.5" customHeight="1" x14ac:dyDescent="0.15"/>
    <row r="38433" ht="13.5" customHeight="1" x14ac:dyDescent="0.15"/>
    <row r="38435" ht="13.5" customHeight="1" x14ac:dyDescent="0.15"/>
    <row r="38437" ht="13.5" customHeight="1" x14ac:dyDescent="0.15"/>
    <row r="38439" ht="13.5" customHeight="1" x14ac:dyDescent="0.15"/>
    <row r="38441" ht="13.5" customHeight="1" x14ac:dyDescent="0.15"/>
    <row r="38443" ht="13.5" customHeight="1" x14ac:dyDescent="0.15"/>
    <row r="38445" ht="13.5" customHeight="1" x14ac:dyDescent="0.15"/>
    <row r="38447" ht="13.5" customHeight="1" x14ac:dyDescent="0.15"/>
    <row r="38449" ht="13.5" customHeight="1" x14ac:dyDescent="0.15"/>
    <row r="38451" ht="13.5" customHeight="1" x14ac:dyDescent="0.15"/>
    <row r="38453" ht="13.5" customHeight="1" x14ac:dyDescent="0.15"/>
    <row r="38455" ht="13.5" customHeight="1" x14ac:dyDescent="0.15"/>
    <row r="38457" ht="13.5" customHeight="1" x14ac:dyDescent="0.15"/>
    <row r="38459" ht="13.5" customHeight="1" x14ac:dyDescent="0.15"/>
    <row r="38461" ht="13.5" customHeight="1" x14ac:dyDescent="0.15"/>
    <row r="38463" ht="13.5" customHeight="1" x14ac:dyDescent="0.15"/>
    <row r="38465" ht="13.5" customHeight="1" x14ac:dyDescent="0.15"/>
    <row r="38467" ht="13.5" customHeight="1" x14ac:dyDescent="0.15"/>
    <row r="38469" ht="13.5" customHeight="1" x14ac:dyDescent="0.15"/>
    <row r="38471" ht="13.5" customHeight="1" x14ac:dyDescent="0.15"/>
    <row r="38473" ht="13.5" customHeight="1" x14ac:dyDescent="0.15"/>
    <row r="38475" ht="13.5" customHeight="1" x14ac:dyDescent="0.15"/>
    <row r="38477" ht="13.5" customHeight="1" x14ac:dyDescent="0.15"/>
    <row r="38479" ht="13.5" customHeight="1" x14ac:dyDescent="0.15"/>
    <row r="38481" ht="13.5" customHeight="1" x14ac:dyDescent="0.15"/>
    <row r="38483" ht="13.5" customHeight="1" x14ac:dyDescent="0.15"/>
    <row r="38485" ht="13.5" customHeight="1" x14ac:dyDescent="0.15"/>
    <row r="38487" ht="13.5" customHeight="1" x14ac:dyDescent="0.15"/>
    <row r="38489" ht="13.5" customHeight="1" x14ac:dyDescent="0.15"/>
    <row r="38491" ht="13.5" customHeight="1" x14ac:dyDescent="0.15"/>
    <row r="38493" ht="13.5" customHeight="1" x14ac:dyDescent="0.15"/>
    <row r="38495" ht="13.5" customHeight="1" x14ac:dyDescent="0.15"/>
    <row r="38497" ht="13.5" customHeight="1" x14ac:dyDescent="0.15"/>
    <row r="38499" ht="13.5" customHeight="1" x14ac:dyDescent="0.15"/>
    <row r="38501" ht="13.5" customHeight="1" x14ac:dyDescent="0.15"/>
    <row r="38503" ht="13.5" customHeight="1" x14ac:dyDescent="0.15"/>
    <row r="38505" ht="13.5" customHeight="1" x14ac:dyDescent="0.15"/>
    <row r="38507" ht="13.5" customHeight="1" x14ac:dyDescent="0.15"/>
    <row r="38509" ht="13.5" customHeight="1" x14ac:dyDescent="0.15"/>
    <row r="38511" ht="13.5" customHeight="1" x14ac:dyDescent="0.15"/>
    <row r="38513" ht="13.5" customHeight="1" x14ac:dyDescent="0.15"/>
    <row r="38515" ht="13.5" customHeight="1" x14ac:dyDescent="0.15"/>
    <row r="38517" ht="13.5" customHeight="1" x14ac:dyDescent="0.15"/>
    <row r="38519" ht="13.5" customHeight="1" x14ac:dyDescent="0.15"/>
    <row r="38521" ht="13.5" customHeight="1" x14ac:dyDescent="0.15"/>
    <row r="38523" ht="13.5" customHeight="1" x14ac:dyDescent="0.15"/>
    <row r="38525" ht="13.5" customHeight="1" x14ac:dyDescent="0.15"/>
    <row r="38527" ht="13.5" customHeight="1" x14ac:dyDescent="0.15"/>
    <row r="38529" ht="13.5" customHeight="1" x14ac:dyDescent="0.15"/>
    <row r="38531" ht="13.5" customHeight="1" x14ac:dyDescent="0.15"/>
    <row r="38533" ht="13.5" customHeight="1" x14ac:dyDescent="0.15"/>
    <row r="38535" ht="13.5" customHeight="1" x14ac:dyDescent="0.15"/>
    <row r="38537" ht="13.5" customHeight="1" x14ac:dyDescent="0.15"/>
    <row r="38539" ht="13.5" customHeight="1" x14ac:dyDescent="0.15"/>
    <row r="38541" ht="13.5" customHeight="1" x14ac:dyDescent="0.15"/>
    <row r="38543" ht="13.5" customHeight="1" x14ac:dyDescent="0.15"/>
    <row r="38545" ht="13.5" customHeight="1" x14ac:dyDescent="0.15"/>
    <row r="38547" ht="13.5" customHeight="1" x14ac:dyDescent="0.15"/>
    <row r="38549" ht="13.5" customHeight="1" x14ac:dyDescent="0.15"/>
    <row r="38551" ht="13.5" customHeight="1" x14ac:dyDescent="0.15"/>
    <row r="38553" ht="13.5" customHeight="1" x14ac:dyDescent="0.15"/>
    <row r="38555" ht="13.5" customHeight="1" x14ac:dyDescent="0.15"/>
    <row r="38557" ht="13.5" customHeight="1" x14ac:dyDescent="0.15"/>
    <row r="38559" ht="13.5" customHeight="1" x14ac:dyDescent="0.15"/>
    <row r="38561" ht="13.5" customHeight="1" x14ac:dyDescent="0.15"/>
    <row r="38563" ht="13.5" customHeight="1" x14ac:dyDescent="0.15"/>
    <row r="38565" ht="13.5" customHeight="1" x14ac:dyDescent="0.15"/>
    <row r="38567" ht="13.5" customHeight="1" x14ac:dyDescent="0.15"/>
    <row r="38569" ht="13.5" customHeight="1" x14ac:dyDescent="0.15"/>
    <row r="38571" ht="13.5" customHeight="1" x14ac:dyDescent="0.15"/>
    <row r="38573" ht="13.5" customHeight="1" x14ac:dyDescent="0.15"/>
    <row r="38575" ht="13.5" customHeight="1" x14ac:dyDescent="0.15"/>
    <row r="38577" ht="13.5" customHeight="1" x14ac:dyDescent="0.15"/>
    <row r="38579" ht="13.5" customHeight="1" x14ac:dyDescent="0.15"/>
    <row r="38581" ht="13.5" customHeight="1" x14ac:dyDescent="0.15"/>
    <row r="38583" ht="13.5" customHeight="1" x14ac:dyDescent="0.15"/>
    <row r="38585" ht="13.5" customHeight="1" x14ac:dyDescent="0.15"/>
    <row r="38587" ht="13.5" customHeight="1" x14ac:dyDescent="0.15"/>
    <row r="38589" ht="13.5" customHeight="1" x14ac:dyDescent="0.15"/>
    <row r="38591" ht="13.5" customHeight="1" x14ac:dyDescent="0.15"/>
    <row r="38593" ht="13.5" customHeight="1" x14ac:dyDescent="0.15"/>
    <row r="38595" ht="13.5" customHeight="1" x14ac:dyDescent="0.15"/>
    <row r="38597" ht="13.5" customHeight="1" x14ac:dyDescent="0.15"/>
    <row r="38599" ht="13.5" customHeight="1" x14ac:dyDescent="0.15"/>
    <row r="38601" ht="13.5" customHeight="1" x14ac:dyDescent="0.15"/>
    <row r="38603" ht="13.5" customHeight="1" x14ac:dyDescent="0.15"/>
    <row r="38605" ht="13.5" customHeight="1" x14ac:dyDescent="0.15"/>
    <row r="38607" ht="13.5" customHeight="1" x14ac:dyDescent="0.15"/>
    <row r="38609" ht="13.5" customHeight="1" x14ac:dyDescent="0.15"/>
    <row r="38611" ht="13.5" customHeight="1" x14ac:dyDescent="0.15"/>
    <row r="38613" ht="13.5" customHeight="1" x14ac:dyDescent="0.15"/>
    <row r="38615" ht="13.5" customHeight="1" x14ac:dyDescent="0.15"/>
    <row r="38617" ht="13.5" customHeight="1" x14ac:dyDescent="0.15"/>
    <row r="38619" ht="13.5" customHeight="1" x14ac:dyDescent="0.15"/>
    <row r="38621" ht="13.5" customHeight="1" x14ac:dyDescent="0.15"/>
    <row r="38623" ht="13.5" customHeight="1" x14ac:dyDescent="0.15"/>
    <row r="38625" ht="13.5" customHeight="1" x14ac:dyDescent="0.15"/>
    <row r="38627" ht="13.5" customHeight="1" x14ac:dyDescent="0.15"/>
    <row r="38629" ht="13.5" customHeight="1" x14ac:dyDescent="0.15"/>
    <row r="38631" ht="13.5" customHeight="1" x14ac:dyDescent="0.15"/>
    <row r="38633" ht="13.5" customHeight="1" x14ac:dyDescent="0.15"/>
    <row r="38635" ht="13.5" customHeight="1" x14ac:dyDescent="0.15"/>
    <row r="38637" ht="13.5" customHeight="1" x14ac:dyDescent="0.15"/>
    <row r="38639" ht="13.5" customHeight="1" x14ac:dyDescent="0.15"/>
    <row r="38641" ht="13.5" customHeight="1" x14ac:dyDescent="0.15"/>
    <row r="38643" ht="13.5" customHeight="1" x14ac:dyDescent="0.15"/>
    <row r="38645" ht="13.5" customHeight="1" x14ac:dyDescent="0.15"/>
    <row r="38647" ht="13.5" customHeight="1" x14ac:dyDescent="0.15"/>
    <row r="38649" ht="13.5" customHeight="1" x14ac:dyDescent="0.15"/>
    <row r="38651" ht="13.5" customHeight="1" x14ac:dyDescent="0.15"/>
    <row r="38653" ht="13.5" customHeight="1" x14ac:dyDescent="0.15"/>
    <row r="38655" ht="13.5" customHeight="1" x14ac:dyDescent="0.15"/>
    <row r="38657" ht="13.5" customHeight="1" x14ac:dyDescent="0.15"/>
    <row r="38659" ht="13.5" customHeight="1" x14ac:dyDescent="0.15"/>
    <row r="38661" ht="13.5" customHeight="1" x14ac:dyDescent="0.15"/>
    <row r="38663" ht="13.5" customHeight="1" x14ac:dyDescent="0.15"/>
    <row r="38665" ht="13.5" customHeight="1" x14ac:dyDescent="0.15"/>
    <row r="38667" ht="13.5" customHeight="1" x14ac:dyDescent="0.15"/>
    <row r="38669" ht="13.5" customHeight="1" x14ac:dyDescent="0.15"/>
    <row r="38671" ht="13.5" customHeight="1" x14ac:dyDescent="0.15"/>
    <row r="38673" ht="13.5" customHeight="1" x14ac:dyDescent="0.15"/>
    <row r="38675" ht="13.5" customHeight="1" x14ac:dyDescent="0.15"/>
    <row r="38677" ht="13.5" customHeight="1" x14ac:dyDescent="0.15"/>
    <row r="38679" ht="13.5" customHeight="1" x14ac:dyDescent="0.15"/>
    <row r="38681" ht="13.5" customHeight="1" x14ac:dyDescent="0.15"/>
    <row r="38683" ht="13.5" customHeight="1" x14ac:dyDescent="0.15"/>
    <row r="38685" ht="13.5" customHeight="1" x14ac:dyDescent="0.15"/>
    <row r="38687" ht="13.5" customHeight="1" x14ac:dyDescent="0.15"/>
    <row r="38689" ht="13.5" customHeight="1" x14ac:dyDescent="0.15"/>
    <row r="38691" ht="13.5" customHeight="1" x14ac:dyDescent="0.15"/>
    <row r="38693" ht="13.5" customHeight="1" x14ac:dyDescent="0.15"/>
    <row r="38695" ht="13.5" customHeight="1" x14ac:dyDescent="0.15"/>
    <row r="38697" ht="13.5" customHeight="1" x14ac:dyDescent="0.15"/>
    <row r="38699" ht="13.5" customHeight="1" x14ac:dyDescent="0.15"/>
    <row r="38701" ht="13.5" customHeight="1" x14ac:dyDescent="0.15"/>
    <row r="38703" ht="13.5" customHeight="1" x14ac:dyDescent="0.15"/>
    <row r="38705" ht="13.5" customHeight="1" x14ac:dyDescent="0.15"/>
    <row r="38707" ht="13.5" customHeight="1" x14ac:dyDescent="0.15"/>
    <row r="38709" ht="13.5" customHeight="1" x14ac:dyDescent="0.15"/>
    <row r="38711" ht="13.5" customHeight="1" x14ac:dyDescent="0.15"/>
    <row r="38713" ht="13.5" customHeight="1" x14ac:dyDescent="0.15"/>
    <row r="38715" ht="13.5" customHeight="1" x14ac:dyDescent="0.15"/>
    <row r="38717" ht="13.5" customHeight="1" x14ac:dyDescent="0.15"/>
    <row r="38719" ht="13.5" customHeight="1" x14ac:dyDescent="0.15"/>
    <row r="38721" ht="13.5" customHeight="1" x14ac:dyDescent="0.15"/>
    <row r="38723" ht="13.5" customHeight="1" x14ac:dyDescent="0.15"/>
    <row r="38725" ht="13.5" customHeight="1" x14ac:dyDescent="0.15"/>
    <row r="38727" ht="13.5" customHeight="1" x14ac:dyDescent="0.15"/>
    <row r="38729" ht="13.5" customHeight="1" x14ac:dyDescent="0.15"/>
    <row r="38731" ht="13.5" customHeight="1" x14ac:dyDescent="0.15"/>
    <row r="38733" ht="13.5" customHeight="1" x14ac:dyDescent="0.15"/>
    <row r="38735" ht="13.5" customHeight="1" x14ac:dyDescent="0.15"/>
    <row r="38737" ht="13.5" customHeight="1" x14ac:dyDescent="0.15"/>
    <row r="38739" ht="13.5" customHeight="1" x14ac:dyDescent="0.15"/>
    <row r="38741" ht="13.5" customHeight="1" x14ac:dyDescent="0.15"/>
    <row r="38743" ht="13.5" customHeight="1" x14ac:dyDescent="0.15"/>
    <row r="38745" ht="13.5" customHeight="1" x14ac:dyDescent="0.15"/>
    <row r="38747" ht="13.5" customHeight="1" x14ac:dyDescent="0.15"/>
    <row r="38749" ht="13.5" customHeight="1" x14ac:dyDescent="0.15"/>
    <row r="38751" ht="13.5" customHeight="1" x14ac:dyDescent="0.15"/>
    <row r="38753" ht="13.5" customHeight="1" x14ac:dyDescent="0.15"/>
    <row r="38755" ht="13.5" customHeight="1" x14ac:dyDescent="0.15"/>
    <row r="38757" ht="13.5" customHeight="1" x14ac:dyDescent="0.15"/>
    <row r="38759" ht="13.5" customHeight="1" x14ac:dyDescent="0.15"/>
    <row r="38761" ht="13.5" customHeight="1" x14ac:dyDescent="0.15"/>
    <row r="38763" ht="13.5" customHeight="1" x14ac:dyDescent="0.15"/>
    <row r="38765" ht="13.5" customHeight="1" x14ac:dyDescent="0.15"/>
    <row r="38767" ht="13.5" customHeight="1" x14ac:dyDescent="0.15"/>
    <row r="38769" ht="13.5" customHeight="1" x14ac:dyDescent="0.15"/>
    <row r="38771" ht="13.5" customHeight="1" x14ac:dyDescent="0.15"/>
    <row r="38773" ht="13.5" customHeight="1" x14ac:dyDescent="0.15"/>
    <row r="38775" ht="13.5" customHeight="1" x14ac:dyDescent="0.15"/>
    <row r="38777" ht="13.5" customHeight="1" x14ac:dyDescent="0.15"/>
    <row r="38779" ht="13.5" customHeight="1" x14ac:dyDescent="0.15"/>
    <row r="38781" ht="13.5" customHeight="1" x14ac:dyDescent="0.15"/>
    <row r="38783" ht="13.5" customHeight="1" x14ac:dyDescent="0.15"/>
    <row r="38785" ht="13.5" customHeight="1" x14ac:dyDescent="0.15"/>
    <row r="38787" ht="13.5" customHeight="1" x14ac:dyDescent="0.15"/>
    <row r="38789" ht="13.5" customHeight="1" x14ac:dyDescent="0.15"/>
    <row r="38791" ht="13.5" customHeight="1" x14ac:dyDescent="0.15"/>
    <row r="38793" ht="13.5" customHeight="1" x14ac:dyDescent="0.15"/>
    <row r="38795" ht="13.5" customHeight="1" x14ac:dyDescent="0.15"/>
    <row r="38797" ht="13.5" customHeight="1" x14ac:dyDescent="0.15"/>
    <row r="38799" ht="13.5" customHeight="1" x14ac:dyDescent="0.15"/>
    <row r="38801" ht="13.5" customHeight="1" x14ac:dyDescent="0.15"/>
    <row r="38803" ht="13.5" customHeight="1" x14ac:dyDescent="0.15"/>
    <row r="38805" ht="13.5" customHeight="1" x14ac:dyDescent="0.15"/>
    <row r="38807" ht="13.5" customHeight="1" x14ac:dyDescent="0.15"/>
    <row r="38809" ht="13.5" customHeight="1" x14ac:dyDescent="0.15"/>
    <row r="38811" ht="13.5" customHeight="1" x14ac:dyDescent="0.15"/>
    <row r="38813" ht="13.5" customHeight="1" x14ac:dyDescent="0.15"/>
    <row r="38815" ht="13.5" customHeight="1" x14ac:dyDescent="0.15"/>
    <row r="38817" ht="13.5" customHeight="1" x14ac:dyDescent="0.15"/>
    <row r="38819" ht="13.5" customHeight="1" x14ac:dyDescent="0.15"/>
    <row r="38821" ht="13.5" customHeight="1" x14ac:dyDescent="0.15"/>
    <row r="38823" ht="13.5" customHeight="1" x14ac:dyDescent="0.15"/>
    <row r="38825" ht="13.5" customHeight="1" x14ac:dyDescent="0.15"/>
    <row r="38827" ht="13.5" customHeight="1" x14ac:dyDescent="0.15"/>
    <row r="38829" ht="13.5" customHeight="1" x14ac:dyDescent="0.15"/>
    <row r="38831" ht="13.5" customHeight="1" x14ac:dyDescent="0.15"/>
    <row r="38833" ht="13.5" customHeight="1" x14ac:dyDescent="0.15"/>
    <row r="38835" ht="13.5" customHeight="1" x14ac:dyDescent="0.15"/>
    <row r="38837" ht="13.5" customHeight="1" x14ac:dyDescent="0.15"/>
    <row r="38839" ht="13.5" customHeight="1" x14ac:dyDescent="0.15"/>
    <row r="38841" ht="13.5" customHeight="1" x14ac:dyDescent="0.15"/>
    <row r="38843" ht="13.5" customHeight="1" x14ac:dyDescent="0.15"/>
    <row r="38845" ht="13.5" customHeight="1" x14ac:dyDescent="0.15"/>
    <row r="38847" ht="13.5" customHeight="1" x14ac:dyDescent="0.15"/>
    <row r="38849" ht="13.5" customHeight="1" x14ac:dyDescent="0.15"/>
    <row r="38851" ht="13.5" customHeight="1" x14ac:dyDescent="0.15"/>
    <row r="38853" ht="13.5" customHeight="1" x14ac:dyDescent="0.15"/>
    <row r="38855" ht="13.5" customHeight="1" x14ac:dyDescent="0.15"/>
    <row r="38857" ht="13.5" customHeight="1" x14ac:dyDescent="0.15"/>
    <row r="38859" ht="13.5" customHeight="1" x14ac:dyDescent="0.15"/>
    <row r="38861" ht="13.5" customHeight="1" x14ac:dyDescent="0.15"/>
    <row r="38863" ht="13.5" customHeight="1" x14ac:dyDescent="0.15"/>
    <row r="38865" ht="13.5" customHeight="1" x14ac:dyDescent="0.15"/>
    <row r="38867" ht="13.5" customHeight="1" x14ac:dyDescent="0.15"/>
    <row r="38869" ht="13.5" customHeight="1" x14ac:dyDescent="0.15"/>
    <row r="38871" ht="13.5" customHeight="1" x14ac:dyDescent="0.15"/>
    <row r="38873" ht="13.5" customHeight="1" x14ac:dyDescent="0.15"/>
    <row r="38875" ht="13.5" customHeight="1" x14ac:dyDescent="0.15"/>
    <row r="38877" ht="13.5" customHeight="1" x14ac:dyDescent="0.15"/>
    <row r="38879" ht="13.5" customHeight="1" x14ac:dyDescent="0.15"/>
    <row r="38881" ht="13.5" customHeight="1" x14ac:dyDescent="0.15"/>
    <row r="38883" ht="13.5" customHeight="1" x14ac:dyDescent="0.15"/>
    <row r="38885" ht="13.5" customHeight="1" x14ac:dyDescent="0.15"/>
    <row r="38887" ht="13.5" customHeight="1" x14ac:dyDescent="0.15"/>
    <row r="38889" ht="13.5" customHeight="1" x14ac:dyDescent="0.15"/>
    <row r="38891" ht="13.5" customHeight="1" x14ac:dyDescent="0.15"/>
    <row r="38893" ht="13.5" customHeight="1" x14ac:dyDescent="0.15"/>
    <row r="38895" ht="13.5" customHeight="1" x14ac:dyDescent="0.15"/>
    <row r="38897" ht="13.5" customHeight="1" x14ac:dyDescent="0.15"/>
    <row r="38899" ht="13.5" customHeight="1" x14ac:dyDescent="0.15"/>
    <row r="38901" ht="13.5" customHeight="1" x14ac:dyDescent="0.15"/>
    <row r="38903" ht="13.5" customHeight="1" x14ac:dyDescent="0.15"/>
    <row r="38905" ht="13.5" customHeight="1" x14ac:dyDescent="0.15"/>
    <row r="38907" ht="13.5" customHeight="1" x14ac:dyDescent="0.15"/>
    <row r="38909" ht="13.5" customHeight="1" x14ac:dyDescent="0.15"/>
    <row r="38911" ht="13.5" customHeight="1" x14ac:dyDescent="0.15"/>
    <row r="38913" ht="13.5" customHeight="1" x14ac:dyDescent="0.15"/>
    <row r="38915" ht="13.5" customHeight="1" x14ac:dyDescent="0.15"/>
    <row r="38917" ht="13.5" customHeight="1" x14ac:dyDescent="0.15"/>
    <row r="38919" ht="13.5" customHeight="1" x14ac:dyDescent="0.15"/>
    <row r="38921" ht="13.5" customHeight="1" x14ac:dyDescent="0.15"/>
    <row r="38923" ht="13.5" customHeight="1" x14ac:dyDescent="0.15"/>
    <row r="38925" ht="13.5" customHeight="1" x14ac:dyDescent="0.15"/>
    <row r="38927" ht="13.5" customHeight="1" x14ac:dyDescent="0.15"/>
    <row r="38929" ht="13.5" customHeight="1" x14ac:dyDescent="0.15"/>
    <row r="38931" ht="13.5" customHeight="1" x14ac:dyDescent="0.15"/>
    <row r="38933" ht="13.5" customHeight="1" x14ac:dyDescent="0.15"/>
    <row r="38935" ht="13.5" customHeight="1" x14ac:dyDescent="0.15"/>
    <row r="38937" ht="13.5" customHeight="1" x14ac:dyDescent="0.15"/>
    <row r="38939" ht="13.5" customHeight="1" x14ac:dyDescent="0.15"/>
    <row r="38941" ht="13.5" customHeight="1" x14ac:dyDescent="0.15"/>
    <row r="38943" ht="13.5" customHeight="1" x14ac:dyDescent="0.15"/>
    <row r="38945" ht="13.5" customHeight="1" x14ac:dyDescent="0.15"/>
    <row r="38947" ht="13.5" customHeight="1" x14ac:dyDescent="0.15"/>
    <row r="38949" ht="13.5" customHeight="1" x14ac:dyDescent="0.15"/>
    <row r="38951" ht="13.5" customHeight="1" x14ac:dyDescent="0.15"/>
    <row r="38953" ht="13.5" customHeight="1" x14ac:dyDescent="0.15"/>
    <row r="38955" ht="13.5" customHeight="1" x14ac:dyDescent="0.15"/>
    <row r="38957" ht="13.5" customHeight="1" x14ac:dyDescent="0.15"/>
    <row r="38959" ht="13.5" customHeight="1" x14ac:dyDescent="0.15"/>
    <row r="38961" ht="13.5" customHeight="1" x14ac:dyDescent="0.15"/>
    <row r="38963" ht="13.5" customHeight="1" x14ac:dyDescent="0.15"/>
    <row r="38965" ht="13.5" customHeight="1" x14ac:dyDescent="0.15"/>
    <row r="38967" ht="13.5" customHeight="1" x14ac:dyDescent="0.15"/>
    <row r="38969" ht="13.5" customHeight="1" x14ac:dyDescent="0.15"/>
    <row r="38971" ht="13.5" customHeight="1" x14ac:dyDescent="0.15"/>
    <row r="38973" ht="13.5" customHeight="1" x14ac:dyDescent="0.15"/>
    <row r="38975" ht="13.5" customHeight="1" x14ac:dyDescent="0.15"/>
    <row r="38977" ht="13.5" customHeight="1" x14ac:dyDescent="0.15"/>
    <row r="38979" ht="13.5" customHeight="1" x14ac:dyDescent="0.15"/>
    <row r="38981" ht="13.5" customHeight="1" x14ac:dyDescent="0.15"/>
    <row r="38983" ht="13.5" customHeight="1" x14ac:dyDescent="0.15"/>
    <row r="38985" ht="13.5" customHeight="1" x14ac:dyDescent="0.15"/>
    <row r="38987" ht="13.5" customHeight="1" x14ac:dyDescent="0.15"/>
    <row r="38989" ht="13.5" customHeight="1" x14ac:dyDescent="0.15"/>
    <row r="38991" ht="13.5" customHeight="1" x14ac:dyDescent="0.15"/>
    <row r="38993" ht="13.5" customHeight="1" x14ac:dyDescent="0.15"/>
    <row r="38995" ht="13.5" customHeight="1" x14ac:dyDescent="0.15"/>
    <row r="38997" ht="13.5" customHeight="1" x14ac:dyDescent="0.15"/>
    <row r="38999" ht="13.5" customHeight="1" x14ac:dyDescent="0.15"/>
    <row r="39001" ht="13.5" customHeight="1" x14ac:dyDescent="0.15"/>
    <row r="39003" ht="13.5" customHeight="1" x14ac:dyDescent="0.15"/>
    <row r="39005" ht="13.5" customHeight="1" x14ac:dyDescent="0.15"/>
    <row r="39007" ht="13.5" customHeight="1" x14ac:dyDescent="0.15"/>
    <row r="39009" ht="13.5" customHeight="1" x14ac:dyDescent="0.15"/>
    <row r="39011" ht="13.5" customHeight="1" x14ac:dyDescent="0.15"/>
    <row r="39013" ht="13.5" customHeight="1" x14ac:dyDescent="0.15"/>
    <row r="39015" ht="13.5" customHeight="1" x14ac:dyDescent="0.15"/>
    <row r="39017" ht="13.5" customHeight="1" x14ac:dyDescent="0.15"/>
    <row r="39019" ht="13.5" customHeight="1" x14ac:dyDescent="0.15"/>
    <row r="39021" ht="13.5" customHeight="1" x14ac:dyDescent="0.15"/>
    <row r="39023" ht="13.5" customHeight="1" x14ac:dyDescent="0.15"/>
    <row r="39025" ht="13.5" customHeight="1" x14ac:dyDescent="0.15"/>
    <row r="39027" ht="13.5" customHeight="1" x14ac:dyDescent="0.15"/>
    <row r="39029" ht="13.5" customHeight="1" x14ac:dyDescent="0.15"/>
    <row r="39031" ht="13.5" customHeight="1" x14ac:dyDescent="0.15"/>
    <row r="39033" ht="13.5" customHeight="1" x14ac:dyDescent="0.15"/>
    <row r="39035" ht="13.5" customHeight="1" x14ac:dyDescent="0.15"/>
    <row r="39037" ht="13.5" customHeight="1" x14ac:dyDescent="0.15"/>
    <row r="39039" ht="13.5" customHeight="1" x14ac:dyDescent="0.15"/>
    <row r="39041" ht="13.5" customHeight="1" x14ac:dyDescent="0.15"/>
    <row r="39043" ht="13.5" customHeight="1" x14ac:dyDescent="0.15"/>
    <row r="39045" ht="13.5" customHeight="1" x14ac:dyDescent="0.15"/>
    <row r="39047" ht="13.5" customHeight="1" x14ac:dyDescent="0.15"/>
    <row r="39049" ht="13.5" customHeight="1" x14ac:dyDescent="0.15"/>
    <row r="39051" ht="13.5" customHeight="1" x14ac:dyDescent="0.15"/>
    <row r="39053" ht="13.5" customHeight="1" x14ac:dyDescent="0.15"/>
    <row r="39055" ht="13.5" customHeight="1" x14ac:dyDescent="0.15"/>
    <row r="39057" ht="13.5" customHeight="1" x14ac:dyDescent="0.15"/>
    <row r="39059" ht="13.5" customHeight="1" x14ac:dyDescent="0.15"/>
    <row r="39061" ht="13.5" customHeight="1" x14ac:dyDescent="0.15"/>
    <row r="39063" ht="13.5" customHeight="1" x14ac:dyDescent="0.15"/>
    <row r="39065" ht="13.5" customHeight="1" x14ac:dyDescent="0.15"/>
    <row r="39067" ht="13.5" customHeight="1" x14ac:dyDescent="0.15"/>
    <row r="39069" ht="13.5" customHeight="1" x14ac:dyDescent="0.15"/>
    <row r="39071" ht="13.5" customHeight="1" x14ac:dyDescent="0.15"/>
    <row r="39073" ht="13.5" customHeight="1" x14ac:dyDescent="0.15"/>
    <row r="39075" ht="13.5" customHeight="1" x14ac:dyDescent="0.15"/>
    <row r="39077" ht="13.5" customHeight="1" x14ac:dyDescent="0.15"/>
    <row r="39079" ht="13.5" customHeight="1" x14ac:dyDescent="0.15"/>
    <row r="39081" ht="13.5" customHeight="1" x14ac:dyDescent="0.15"/>
    <row r="39083" ht="13.5" customHeight="1" x14ac:dyDescent="0.15"/>
    <row r="39085" ht="13.5" customHeight="1" x14ac:dyDescent="0.15"/>
    <row r="39087" ht="13.5" customHeight="1" x14ac:dyDescent="0.15"/>
    <row r="39089" ht="13.5" customHeight="1" x14ac:dyDescent="0.15"/>
    <row r="39091" ht="13.5" customHeight="1" x14ac:dyDescent="0.15"/>
    <row r="39093" ht="13.5" customHeight="1" x14ac:dyDescent="0.15"/>
    <row r="39095" ht="13.5" customHeight="1" x14ac:dyDescent="0.15"/>
    <row r="39097" ht="13.5" customHeight="1" x14ac:dyDescent="0.15"/>
    <row r="39099" ht="13.5" customHeight="1" x14ac:dyDescent="0.15"/>
    <row r="39101" ht="13.5" customHeight="1" x14ac:dyDescent="0.15"/>
    <row r="39103" ht="13.5" customHeight="1" x14ac:dyDescent="0.15"/>
    <row r="39105" ht="13.5" customHeight="1" x14ac:dyDescent="0.15"/>
    <row r="39107" ht="13.5" customHeight="1" x14ac:dyDescent="0.15"/>
    <row r="39109" ht="13.5" customHeight="1" x14ac:dyDescent="0.15"/>
    <row r="39111" ht="13.5" customHeight="1" x14ac:dyDescent="0.15"/>
    <row r="39113" ht="13.5" customHeight="1" x14ac:dyDescent="0.15"/>
    <row r="39115" ht="13.5" customHeight="1" x14ac:dyDescent="0.15"/>
    <row r="39117" ht="13.5" customHeight="1" x14ac:dyDescent="0.15"/>
    <row r="39119" ht="13.5" customHeight="1" x14ac:dyDescent="0.15"/>
    <row r="39121" ht="13.5" customHeight="1" x14ac:dyDescent="0.15"/>
    <row r="39123" ht="13.5" customHeight="1" x14ac:dyDescent="0.15"/>
    <row r="39125" ht="13.5" customHeight="1" x14ac:dyDescent="0.15"/>
    <row r="39127" ht="13.5" customHeight="1" x14ac:dyDescent="0.15"/>
    <row r="39129" ht="13.5" customHeight="1" x14ac:dyDescent="0.15"/>
    <row r="39131" ht="13.5" customHeight="1" x14ac:dyDescent="0.15"/>
    <row r="39133" ht="13.5" customHeight="1" x14ac:dyDescent="0.15"/>
    <row r="39135" ht="13.5" customHeight="1" x14ac:dyDescent="0.15"/>
    <row r="39137" ht="13.5" customHeight="1" x14ac:dyDescent="0.15"/>
    <row r="39139" ht="13.5" customHeight="1" x14ac:dyDescent="0.15"/>
    <row r="39141" ht="13.5" customHeight="1" x14ac:dyDescent="0.15"/>
    <row r="39143" ht="13.5" customHeight="1" x14ac:dyDescent="0.15"/>
    <row r="39145" ht="13.5" customHeight="1" x14ac:dyDescent="0.15"/>
    <row r="39147" ht="13.5" customHeight="1" x14ac:dyDescent="0.15"/>
    <row r="39149" ht="13.5" customHeight="1" x14ac:dyDescent="0.15"/>
    <row r="39151" ht="13.5" customHeight="1" x14ac:dyDescent="0.15"/>
    <row r="39153" ht="13.5" customHeight="1" x14ac:dyDescent="0.15"/>
    <row r="39155" ht="13.5" customHeight="1" x14ac:dyDescent="0.15"/>
    <row r="39157" ht="13.5" customHeight="1" x14ac:dyDescent="0.15"/>
    <row r="39159" ht="13.5" customHeight="1" x14ac:dyDescent="0.15"/>
    <row r="39161" ht="13.5" customHeight="1" x14ac:dyDescent="0.15"/>
    <row r="39163" ht="13.5" customHeight="1" x14ac:dyDescent="0.15"/>
    <row r="39165" ht="13.5" customHeight="1" x14ac:dyDescent="0.15"/>
    <row r="39167" ht="13.5" customHeight="1" x14ac:dyDescent="0.15"/>
    <row r="39169" ht="13.5" customHeight="1" x14ac:dyDescent="0.15"/>
    <row r="39171" ht="13.5" customHeight="1" x14ac:dyDescent="0.15"/>
    <row r="39173" ht="13.5" customHeight="1" x14ac:dyDescent="0.15"/>
    <row r="39175" ht="13.5" customHeight="1" x14ac:dyDescent="0.15"/>
    <row r="39177" ht="13.5" customHeight="1" x14ac:dyDescent="0.15"/>
    <row r="39179" ht="13.5" customHeight="1" x14ac:dyDescent="0.15"/>
    <row r="39181" ht="13.5" customHeight="1" x14ac:dyDescent="0.15"/>
    <row r="39183" ht="13.5" customHeight="1" x14ac:dyDescent="0.15"/>
    <row r="39185" ht="13.5" customHeight="1" x14ac:dyDescent="0.15"/>
    <row r="39187" ht="13.5" customHeight="1" x14ac:dyDescent="0.15"/>
    <row r="39189" ht="13.5" customHeight="1" x14ac:dyDescent="0.15"/>
    <row r="39191" ht="13.5" customHeight="1" x14ac:dyDescent="0.15"/>
    <row r="39193" ht="13.5" customHeight="1" x14ac:dyDescent="0.15"/>
    <row r="39195" ht="13.5" customHeight="1" x14ac:dyDescent="0.15"/>
    <row r="39197" ht="13.5" customHeight="1" x14ac:dyDescent="0.15"/>
    <row r="39199" ht="13.5" customHeight="1" x14ac:dyDescent="0.15"/>
    <row r="39201" ht="13.5" customHeight="1" x14ac:dyDescent="0.15"/>
    <row r="39203" ht="13.5" customHeight="1" x14ac:dyDescent="0.15"/>
    <row r="39205" ht="13.5" customHeight="1" x14ac:dyDescent="0.15"/>
    <row r="39207" ht="13.5" customHeight="1" x14ac:dyDescent="0.15"/>
    <row r="39209" ht="13.5" customHeight="1" x14ac:dyDescent="0.15"/>
    <row r="39211" ht="13.5" customHeight="1" x14ac:dyDescent="0.15"/>
    <row r="39213" ht="13.5" customHeight="1" x14ac:dyDescent="0.15"/>
    <row r="39215" ht="13.5" customHeight="1" x14ac:dyDescent="0.15"/>
    <row r="39217" ht="13.5" customHeight="1" x14ac:dyDescent="0.15"/>
    <row r="39219" ht="13.5" customHeight="1" x14ac:dyDescent="0.15"/>
    <row r="39221" ht="13.5" customHeight="1" x14ac:dyDescent="0.15"/>
    <row r="39223" ht="13.5" customHeight="1" x14ac:dyDescent="0.15"/>
    <row r="39225" ht="13.5" customHeight="1" x14ac:dyDescent="0.15"/>
    <row r="39227" ht="13.5" customHeight="1" x14ac:dyDescent="0.15"/>
    <row r="39229" ht="13.5" customHeight="1" x14ac:dyDescent="0.15"/>
    <row r="39231" ht="13.5" customHeight="1" x14ac:dyDescent="0.15"/>
    <row r="39233" ht="13.5" customHeight="1" x14ac:dyDescent="0.15"/>
    <row r="39235" ht="13.5" customHeight="1" x14ac:dyDescent="0.15"/>
    <row r="39237" ht="13.5" customHeight="1" x14ac:dyDescent="0.15"/>
    <row r="39239" ht="13.5" customHeight="1" x14ac:dyDescent="0.15"/>
    <row r="39241" ht="13.5" customHeight="1" x14ac:dyDescent="0.15"/>
    <row r="39243" ht="13.5" customHeight="1" x14ac:dyDescent="0.15"/>
    <row r="39245" ht="13.5" customHeight="1" x14ac:dyDescent="0.15"/>
    <row r="39247" ht="13.5" customHeight="1" x14ac:dyDescent="0.15"/>
    <row r="39249" ht="13.5" customHeight="1" x14ac:dyDescent="0.15"/>
    <row r="39251" ht="13.5" customHeight="1" x14ac:dyDescent="0.15"/>
    <row r="39253" ht="13.5" customHeight="1" x14ac:dyDescent="0.15"/>
    <row r="39255" ht="13.5" customHeight="1" x14ac:dyDescent="0.15"/>
    <row r="39257" ht="13.5" customHeight="1" x14ac:dyDescent="0.15"/>
    <row r="39259" ht="13.5" customHeight="1" x14ac:dyDescent="0.15"/>
    <row r="39261" ht="13.5" customHeight="1" x14ac:dyDescent="0.15"/>
    <row r="39263" ht="13.5" customHeight="1" x14ac:dyDescent="0.15"/>
    <row r="39265" ht="13.5" customHeight="1" x14ac:dyDescent="0.15"/>
    <row r="39267" ht="13.5" customHeight="1" x14ac:dyDescent="0.15"/>
    <row r="39269" ht="13.5" customHeight="1" x14ac:dyDescent="0.15"/>
    <row r="39271" ht="13.5" customHeight="1" x14ac:dyDescent="0.15"/>
    <row r="39273" ht="13.5" customHeight="1" x14ac:dyDescent="0.15"/>
    <row r="39275" ht="13.5" customHeight="1" x14ac:dyDescent="0.15"/>
    <row r="39277" ht="13.5" customHeight="1" x14ac:dyDescent="0.15"/>
    <row r="39279" ht="13.5" customHeight="1" x14ac:dyDescent="0.15"/>
    <row r="39281" ht="13.5" customHeight="1" x14ac:dyDescent="0.15"/>
    <row r="39283" ht="13.5" customHeight="1" x14ac:dyDescent="0.15"/>
    <row r="39285" ht="13.5" customHeight="1" x14ac:dyDescent="0.15"/>
    <row r="39287" ht="13.5" customHeight="1" x14ac:dyDescent="0.15"/>
    <row r="39289" ht="13.5" customHeight="1" x14ac:dyDescent="0.15"/>
    <row r="39291" ht="13.5" customHeight="1" x14ac:dyDescent="0.15"/>
    <row r="39293" ht="13.5" customHeight="1" x14ac:dyDescent="0.15"/>
    <row r="39295" ht="13.5" customHeight="1" x14ac:dyDescent="0.15"/>
    <row r="39297" ht="13.5" customHeight="1" x14ac:dyDescent="0.15"/>
    <row r="39299" ht="13.5" customHeight="1" x14ac:dyDescent="0.15"/>
    <row r="39301" ht="13.5" customHeight="1" x14ac:dyDescent="0.15"/>
    <row r="39303" ht="13.5" customHeight="1" x14ac:dyDescent="0.15"/>
    <row r="39305" ht="13.5" customHeight="1" x14ac:dyDescent="0.15"/>
    <row r="39307" ht="13.5" customHeight="1" x14ac:dyDescent="0.15"/>
    <row r="39309" ht="13.5" customHeight="1" x14ac:dyDescent="0.15"/>
    <row r="39311" ht="13.5" customHeight="1" x14ac:dyDescent="0.15"/>
    <row r="39313" ht="13.5" customHeight="1" x14ac:dyDescent="0.15"/>
    <row r="39315" ht="13.5" customHeight="1" x14ac:dyDescent="0.15"/>
    <row r="39317" ht="13.5" customHeight="1" x14ac:dyDescent="0.15"/>
    <row r="39319" ht="13.5" customHeight="1" x14ac:dyDescent="0.15"/>
    <row r="39321" ht="13.5" customHeight="1" x14ac:dyDescent="0.15"/>
    <row r="39323" ht="13.5" customHeight="1" x14ac:dyDescent="0.15"/>
    <row r="39325" ht="13.5" customHeight="1" x14ac:dyDescent="0.15"/>
    <row r="39327" ht="13.5" customHeight="1" x14ac:dyDescent="0.15"/>
    <row r="39329" ht="13.5" customHeight="1" x14ac:dyDescent="0.15"/>
    <row r="39331" ht="13.5" customHeight="1" x14ac:dyDescent="0.15"/>
    <row r="39333" ht="13.5" customHeight="1" x14ac:dyDescent="0.15"/>
    <row r="39335" ht="13.5" customHeight="1" x14ac:dyDescent="0.15"/>
    <row r="39337" ht="13.5" customHeight="1" x14ac:dyDescent="0.15"/>
    <row r="39339" ht="13.5" customHeight="1" x14ac:dyDescent="0.15"/>
    <row r="39341" ht="13.5" customHeight="1" x14ac:dyDescent="0.15"/>
    <row r="39343" ht="13.5" customHeight="1" x14ac:dyDescent="0.15"/>
    <row r="39345" ht="13.5" customHeight="1" x14ac:dyDescent="0.15"/>
    <row r="39347" ht="13.5" customHeight="1" x14ac:dyDescent="0.15"/>
    <row r="39349" ht="13.5" customHeight="1" x14ac:dyDescent="0.15"/>
    <row r="39351" ht="13.5" customHeight="1" x14ac:dyDescent="0.15"/>
    <row r="39353" ht="13.5" customHeight="1" x14ac:dyDescent="0.15"/>
    <row r="39355" ht="13.5" customHeight="1" x14ac:dyDescent="0.15"/>
    <row r="39357" ht="13.5" customHeight="1" x14ac:dyDescent="0.15"/>
    <row r="39359" ht="13.5" customHeight="1" x14ac:dyDescent="0.15"/>
    <row r="39361" ht="13.5" customHeight="1" x14ac:dyDescent="0.15"/>
    <row r="39363" ht="13.5" customHeight="1" x14ac:dyDescent="0.15"/>
    <row r="39365" ht="13.5" customHeight="1" x14ac:dyDescent="0.15"/>
    <row r="39367" ht="13.5" customHeight="1" x14ac:dyDescent="0.15"/>
    <row r="39369" ht="13.5" customHeight="1" x14ac:dyDescent="0.15"/>
    <row r="39371" ht="13.5" customHeight="1" x14ac:dyDescent="0.15"/>
    <row r="39373" ht="13.5" customHeight="1" x14ac:dyDescent="0.15"/>
    <row r="39375" ht="13.5" customHeight="1" x14ac:dyDescent="0.15"/>
    <row r="39377" ht="13.5" customHeight="1" x14ac:dyDescent="0.15"/>
    <row r="39379" ht="13.5" customHeight="1" x14ac:dyDescent="0.15"/>
    <row r="39381" ht="13.5" customHeight="1" x14ac:dyDescent="0.15"/>
    <row r="39383" ht="13.5" customHeight="1" x14ac:dyDescent="0.15"/>
    <row r="39385" ht="13.5" customHeight="1" x14ac:dyDescent="0.15"/>
    <row r="39387" ht="13.5" customHeight="1" x14ac:dyDescent="0.15"/>
    <row r="39389" ht="13.5" customHeight="1" x14ac:dyDescent="0.15"/>
    <row r="39391" ht="13.5" customHeight="1" x14ac:dyDescent="0.15"/>
    <row r="39393" ht="13.5" customHeight="1" x14ac:dyDescent="0.15"/>
    <row r="39395" ht="13.5" customHeight="1" x14ac:dyDescent="0.15"/>
    <row r="39397" ht="13.5" customHeight="1" x14ac:dyDescent="0.15"/>
    <row r="39399" ht="13.5" customHeight="1" x14ac:dyDescent="0.15"/>
    <row r="39401" ht="13.5" customHeight="1" x14ac:dyDescent="0.15"/>
    <row r="39403" ht="13.5" customHeight="1" x14ac:dyDescent="0.15"/>
    <row r="39405" ht="13.5" customHeight="1" x14ac:dyDescent="0.15"/>
    <row r="39407" ht="13.5" customHeight="1" x14ac:dyDescent="0.15"/>
    <row r="39409" ht="13.5" customHeight="1" x14ac:dyDescent="0.15"/>
    <row r="39411" ht="13.5" customHeight="1" x14ac:dyDescent="0.15"/>
    <row r="39413" ht="13.5" customHeight="1" x14ac:dyDescent="0.15"/>
    <row r="39415" ht="13.5" customHeight="1" x14ac:dyDescent="0.15"/>
    <row r="39417" ht="13.5" customHeight="1" x14ac:dyDescent="0.15"/>
    <row r="39419" ht="13.5" customHeight="1" x14ac:dyDescent="0.15"/>
    <row r="39421" ht="13.5" customHeight="1" x14ac:dyDescent="0.15"/>
    <row r="39423" ht="13.5" customHeight="1" x14ac:dyDescent="0.15"/>
    <row r="39425" ht="13.5" customHeight="1" x14ac:dyDescent="0.15"/>
    <row r="39427" ht="13.5" customHeight="1" x14ac:dyDescent="0.15"/>
    <row r="39429" ht="13.5" customHeight="1" x14ac:dyDescent="0.15"/>
    <row r="39431" ht="13.5" customHeight="1" x14ac:dyDescent="0.15"/>
    <row r="39433" ht="13.5" customHeight="1" x14ac:dyDescent="0.15"/>
    <row r="39435" ht="13.5" customHeight="1" x14ac:dyDescent="0.15"/>
    <row r="39437" ht="13.5" customHeight="1" x14ac:dyDescent="0.15"/>
    <row r="39439" ht="13.5" customHeight="1" x14ac:dyDescent="0.15"/>
    <row r="39441" ht="13.5" customHeight="1" x14ac:dyDescent="0.15"/>
    <row r="39443" ht="13.5" customHeight="1" x14ac:dyDescent="0.15"/>
    <row r="39445" ht="13.5" customHeight="1" x14ac:dyDescent="0.15"/>
    <row r="39447" ht="13.5" customHeight="1" x14ac:dyDescent="0.15"/>
    <row r="39449" ht="13.5" customHeight="1" x14ac:dyDescent="0.15"/>
    <row r="39451" ht="13.5" customHeight="1" x14ac:dyDescent="0.15"/>
    <row r="39453" ht="13.5" customHeight="1" x14ac:dyDescent="0.15"/>
    <row r="39455" ht="13.5" customHeight="1" x14ac:dyDescent="0.15"/>
    <row r="39457" ht="13.5" customHeight="1" x14ac:dyDescent="0.15"/>
    <row r="39459" ht="13.5" customHeight="1" x14ac:dyDescent="0.15"/>
    <row r="39461" ht="13.5" customHeight="1" x14ac:dyDescent="0.15"/>
    <row r="39463" ht="13.5" customHeight="1" x14ac:dyDescent="0.15"/>
    <row r="39465" ht="13.5" customHeight="1" x14ac:dyDescent="0.15"/>
    <row r="39467" ht="13.5" customHeight="1" x14ac:dyDescent="0.15"/>
    <row r="39469" ht="13.5" customHeight="1" x14ac:dyDescent="0.15"/>
    <row r="39471" ht="13.5" customHeight="1" x14ac:dyDescent="0.15"/>
    <row r="39473" ht="13.5" customHeight="1" x14ac:dyDescent="0.15"/>
    <row r="39475" ht="13.5" customHeight="1" x14ac:dyDescent="0.15"/>
    <row r="39477" ht="13.5" customHeight="1" x14ac:dyDescent="0.15"/>
    <row r="39479" ht="13.5" customHeight="1" x14ac:dyDescent="0.15"/>
    <row r="39481" ht="13.5" customHeight="1" x14ac:dyDescent="0.15"/>
    <row r="39483" ht="13.5" customHeight="1" x14ac:dyDescent="0.15"/>
    <row r="39485" ht="13.5" customHeight="1" x14ac:dyDescent="0.15"/>
    <row r="39487" ht="13.5" customHeight="1" x14ac:dyDescent="0.15"/>
    <row r="39489" ht="13.5" customHeight="1" x14ac:dyDescent="0.15"/>
    <row r="39491" ht="13.5" customHeight="1" x14ac:dyDescent="0.15"/>
    <row r="39493" ht="13.5" customHeight="1" x14ac:dyDescent="0.15"/>
    <row r="39495" ht="13.5" customHeight="1" x14ac:dyDescent="0.15"/>
    <row r="39497" ht="13.5" customHeight="1" x14ac:dyDescent="0.15"/>
    <row r="39499" ht="13.5" customHeight="1" x14ac:dyDescent="0.15"/>
    <row r="39501" ht="13.5" customHeight="1" x14ac:dyDescent="0.15"/>
    <row r="39503" ht="13.5" customHeight="1" x14ac:dyDescent="0.15"/>
    <row r="39505" ht="13.5" customHeight="1" x14ac:dyDescent="0.15"/>
    <row r="39507" ht="13.5" customHeight="1" x14ac:dyDescent="0.15"/>
    <row r="39509" ht="13.5" customHeight="1" x14ac:dyDescent="0.15"/>
    <row r="39511" ht="13.5" customHeight="1" x14ac:dyDescent="0.15"/>
    <row r="39513" ht="13.5" customHeight="1" x14ac:dyDescent="0.15"/>
    <row r="39515" ht="13.5" customHeight="1" x14ac:dyDescent="0.15"/>
    <row r="39517" ht="13.5" customHeight="1" x14ac:dyDescent="0.15"/>
    <row r="39519" ht="13.5" customHeight="1" x14ac:dyDescent="0.15"/>
    <row r="39521" ht="13.5" customHeight="1" x14ac:dyDescent="0.15"/>
    <row r="39523" ht="13.5" customHeight="1" x14ac:dyDescent="0.15"/>
    <row r="39525" ht="13.5" customHeight="1" x14ac:dyDescent="0.15"/>
    <row r="39527" ht="13.5" customHeight="1" x14ac:dyDescent="0.15"/>
    <row r="39529" ht="13.5" customHeight="1" x14ac:dyDescent="0.15"/>
    <row r="39531" ht="13.5" customHeight="1" x14ac:dyDescent="0.15"/>
    <row r="39533" ht="13.5" customHeight="1" x14ac:dyDescent="0.15"/>
    <row r="39535" ht="13.5" customHeight="1" x14ac:dyDescent="0.15"/>
    <row r="39537" ht="13.5" customHeight="1" x14ac:dyDescent="0.15"/>
    <row r="39539" ht="13.5" customHeight="1" x14ac:dyDescent="0.15"/>
    <row r="39541" ht="13.5" customHeight="1" x14ac:dyDescent="0.15"/>
    <row r="39543" ht="13.5" customHeight="1" x14ac:dyDescent="0.15"/>
    <row r="39545" ht="13.5" customHeight="1" x14ac:dyDescent="0.15"/>
    <row r="39547" ht="13.5" customHeight="1" x14ac:dyDescent="0.15"/>
    <row r="39549" ht="13.5" customHeight="1" x14ac:dyDescent="0.15"/>
    <row r="39551" ht="13.5" customHeight="1" x14ac:dyDescent="0.15"/>
    <row r="39553" ht="13.5" customHeight="1" x14ac:dyDescent="0.15"/>
    <row r="39555" ht="13.5" customHeight="1" x14ac:dyDescent="0.15"/>
    <row r="39557" ht="13.5" customHeight="1" x14ac:dyDescent="0.15"/>
    <row r="39559" ht="13.5" customHeight="1" x14ac:dyDescent="0.15"/>
    <row r="39561" ht="13.5" customHeight="1" x14ac:dyDescent="0.15"/>
    <row r="39563" ht="13.5" customHeight="1" x14ac:dyDescent="0.15"/>
    <row r="39565" ht="13.5" customHeight="1" x14ac:dyDescent="0.15"/>
    <row r="39567" ht="13.5" customHeight="1" x14ac:dyDescent="0.15"/>
    <row r="39569" ht="13.5" customHeight="1" x14ac:dyDescent="0.15"/>
    <row r="39571" ht="13.5" customHeight="1" x14ac:dyDescent="0.15"/>
    <row r="39573" ht="13.5" customHeight="1" x14ac:dyDescent="0.15"/>
    <row r="39575" ht="13.5" customHeight="1" x14ac:dyDescent="0.15"/>
    <row r="39577" ht="13.5" customHeight="1" x14ac:dyDescent="0.15"/>
    <row r="39579" ht="13.5" customHeight="1" x14ac:dyDescent="0.15"/>
    <row r="39581" ht="13.5" customHeight="1" x14ac:dyDescent="0.15"/>
    <row r="39583" ht="13.5" customHeight="1" x14ac:dyDescent="0.15"/>
    <row r="39585" ht="13.5" customHeight="1" x14ac:dyDescent="0.15"/>
    <row r="39587" ht="13.5" customHeight="1" x14ac:dyDescent="0.15"/>
    <row r="39589" ht="13.5" customHeight="1" x14ac:dyDescent="0.15"/>
    <row r="39591" ht="13.5" customHeight="1" x14ac:dyDescent="0.15"/>
    <row r="39593" ht="13.5" customHeight="1" x14ac:dyDescent="0.15"/>
    <row r="39595" ht="13.5" customHeight="1" x14ac:dyDescent="0.15"/>
    <row r="39597" ht="13.5" customHeight="1" x14ac:dyDescent="0.15"/>
    <row r="39599" ht="13.5" customHeight="1" x14ac:dyDescent="0.15"/>
    <row r="39601" ht="13.5" customHeight="1" x14ac:dyDescent="0.15"/>
    <row r="39603" ht="13.5" customHeight="1" x14ac:dyDescent="0.15"/>
    <row r="39605" ht="13.5" customHeight="1" x14ac:dyDescent="0.15"/>
    <row r="39607" ht="13.5" customHeight="1" x14ac:dyDescent="0.15"/>
    <row r="39609" ht="13.5" customHeight="1" x14ac:dyDescent="0.15"/>
    <row r="39611" ht="13.5" customHeight="1" x14ac:dyDescent="0.15"/>
    <row r="39613" ht="13.5" customHeight="1" x14ac:dyDescent="0.15"/>
    <row r="39615" ht="13.5" customHeight="1" x14ac:dyDescent="0.15"/>
    <row r="39617" ht="13.5" customHeight="1" x14ac:dyDescent="0.15"/>
    <row r="39619" ht="13.5" customHeight="1" x14ac:dyDescent="0.15"/>
    <row r="39621" ht="13.5" customHeight="1" x14ac:dyDescent="0.15"/>
    <row r="39623" ht="13.5" customHeight="1" x14ac:dyDescent="0.15"/>
    <row r="39625" ht="13.5" customHeight="1" x14ac:dyDescent="0.15"/>
    <row r="39627" ht="13.5" customHeight="1" x14ac:dyDescent="0.15"/>
    <row r="39629" ht="13.5" customHeight="1" x14ac:dyDescent="0.15"/>
    <row r="39631" ht="13.5" customHeight="1" x14ac:dyDescent="0.15"/>
    <row r="39633" ht="13.5" customHeight="1" x14ac:dyDescent="0.15"/>
    <row r="39635" ht="13.5" customHeight="1" x14ac:dyDescent="0.15"/>
    <row r="39637" ht="13.5" customHeight="1" x14ac:dyDescent="0.15"/>
    <row r="39639" ht="13.5" customHeight="1" x14ac:dyDescent="0.15"/>
    <row r="39641" ht="13.5" customHeight="1" x14ac:dyDescent="0.15"/>
    <row r="39643" ht="13.5" customHeight="1" x14ac:dyDescent="0.15"/>
    <row r="39645" ht="13.5" customHeight="1" x14ac:dyDescent="0.15"/>
    <row r="39647" ht="13.5" customHeight="1" x14ac:dyDescent="0.15"/>
    <row r="39649" ht="13.5" customHeight="1" x14ac:dyDescent="0.15"/>
    <row r="39651" ht="13.5" customHeight="1" x14ac:dyDescent="0.15"/>
    <row r="39653" ht="13.5" customHeight="1" x14ac:dyDescent="0.15"/>
    <row r="39655" ht="13.5" customHeight="1" x14ac:dyDescent="0.15"/>
    <row r="39657" ht="13.5" customHeight="1" x14ac:dyDescent="0.15"/>
    <row r="39659" ht="13.5" customHeight="1" x14ac:dyDescent="0.15"/>
    <row r="39661" ht="13.5" customHeight="1" x14ac:dyDescent="0.15"/>
    <row r="39663" ht="13.5" customHeight="1" x14ac:dyDescent="0.15"/>
    <row r="39665" ht="13.5" customHeight="1" x14ac:dyDescent="0.15"/>
    <row r="39667" ht="13.5" customHeight="1" x14ac:dyDescent="0.15"/>
    <row r="39669" ht="13.5" customHeight="1" x14ac:dyDescent="0.15"/>
    <row r="39671" ht="13.5" customHeight="1" x14ac:dyDescent="0.15"/>
    <row r="39673" ht="13.5" customHeight="1" x14ac:dyDescent="0.15"/>
    <row r="39675" ht="13.5" customHeight="1" x14ac:dyDescent="0.15"/>
    <row r="39677" ht="13.5" customHeight="1" x14ac:dyDescent="0.15"/>
    <row r="39679" ht="13.5" customHeight="1" x14ac:dyDescent="0.15"/>
    <row r="39681" ht="13.5" customHeight="1" x14ac:dyDescent="0.15"/>
    <row r="39683" ht="13.5" customHeight="1" x14ac:dyDescent="0.15"/>
    <row r="39685" ht="13.5" customHeight="1" x14ac:dyDescent="0.15"/>
    <row r="39687" ht="13.5" customHeight="1" x14ac:dyDescent="0.15"/>
    <row r="39689" ht="13.5" customHeight="1" x14ac:dyDescent="0.15"/>
    <row r="39691" ht="13.5" customHeight="1" x14ac:dyDescent="0.15"/>
    <row r="39693" ht="13.5" customHeight="1" x14ac:dyDescent="0.15"/>
    <row r="39695" ht="13.5" customHeight="1" x14ac:dyDescent="0.15"/>
    <row r="39697" ht="13.5" customHeight="1" x14ac:dyDescent="0.15"/>
    <row r="39699" ht="13.5" customHeight="1" x14ac:dyDescent="0.15"/>
    <row r="39701" ht="13.5" customHeight="1" x14ac:dyDescent="0.15"/>
    <row r="39703" ht="13.5" customHeight="1" x14ac:dyDescent="0.15"/>
    <row r="39705" ht="13.5" customHeight="1" x14ac:dyDescent="0.15"/>
    <row r="39707" ht="13.5" customHeight="1" x14ac:dyDescent="0.15"/>
    <row r="39709" ht="13.5" customHeight="1" x14ac:dyDescent="0.15"/>
    <row r="39711" ht="13.5" customHeight="1" x14ac:dyDescent="0.15"/>
    <row r="39713" ht="13.5" customHeight="1" x14ac:dyDescent="0.15"/>
    <row r="39715" ht="13.5" customHeight="1" x14ac:dyDescent="0.15"/>
    <row r="39717" ht="13.5" customHeight="1" x14ac:dyDescent="0.15"/>
    <row r="39719" ht="13.5" customHeight="1" x14ac:dyDescent="0.15"/>
    <row r="39721" ht="13.5" customHeight="1" x14ac:dyDescent="0.15"/>
    <row r="39723" ht="13.5" customHeight="1" x14ac:dyDescent="0.15"/>
    <row r="39725" ht="13.5" customHeight="1" x14ac:dyDescent="0.15"/>
    <row r="39727" ht="13.5" customHeight="1" x14ac:dyDescent="0.15"/>
    <row r="39729" ht="13.5" customHeight="1" x14ac:dyDescent="0.15"/>
    <row r="39731" ht="13.5" customHeight="1" x14ac:dyDescent="0.15"/>
    <row r="39733" ht="13.5" customHeight="1" x14ac:dyDescent="0.15"/>
    <row r="39735" ht="13.5" customHeight="1" x14ac:dyDescent="0.15"/>
    <row r="39737" ht="13.5" customHeight="1" x14ac:dyDescent="0.15"/>
    <row r="39739" ht="13.5" customHeight="1" x14ac:dyDescent="0.15"/>
    <row r="39741" ht="13.5" customHeight="1" x14ac:dyDescent="0.15"/>
    <row r="39743" ht="13.5" customHeight="1" x14ac:dyDescent="0.15"/>
    <row r="39745" ht="13.5" customHeight="1" x14ac:dyDescent="0.15"/>
    <row r="39747" ht="13.5" customHeight="1" x14ac:dyDescent="0.15"/>
    <row r="39749" ht="13.5" customHeight="1" x14ac:dyDescent="0.15"/>
    <row r="39751" ht="13.5" customHeight="1" x14ac:dyDescent="0.15"/>
    <row r="39753" ht="13.5" customHeight="1" x14ac:dyDescent="0.15"/>
    <row r="39755" ht="13.5" customHeight="1" x14ac:dyDescent="0.15"/>
    <row r="39757" ht="13.5" customHeight="1" x14ac:dyDescent="0.15"/>
    <row r="39759" ht="13.5" customHeight="1" x14ac:dyDescent="0.15"/>
    <row r="39761" ht="13.5" customHeight="1" x14ac:dyDescent="0.15"/>
    <row r="39763" ht="13.5" customHeight="1" x14ac:dyDescent="0.15"/>
    <row r="39765" ht="13.5" customHeight="1" x14ac:dyDescent="0.15"/>
    <row r="39767" ht="13.5" customHeight="1" x14ac:dyDescent="0.15"/>
    <row r="39769" ht="13.5" customHeight="1" x14ac:dyDescent="0.15"/>
    <row r="39771" ht="13.5" customHeight="1" x14ac:dyDescent="0.15"/>
    <row r="39773" ht="13.5" customHeight="1" x14ac:dyDescent="0.15"/>
    <row r="39775" ht="13.5" customHeight="1" x14ac:dyDescent="0.15"/>
    <row r="39777" ht="13.5" customHeight="1" x14ac:dyDescent="0.15"/>
    <row r="39779" ht="13.5" customHeight="1" x14ac:dyDescent="0.15"/>
    <row r="39781" ht="13.5" customHeight="1" x14ac:dyDescent="0.15"/>
    <row r="39783" ht="13.5" customHeight="1" x14ac:dyDescent="0.15"/>
    <row r="39785" ht="13.5" customHeight="1" x14ac:dyDescent="0.15"/>
    <row r="39787" ht="13.5" customHeight="1" x14ac:dyDescent="0.15"/>
    <row r="39789" ht="13.5" customHeight="1" x14ac:dyDescent="0.15"/>
    <row r="39791" ht="13.5" customHeight="1" x14ac:dyDescent="0.15"/>
    <row r="39793" ht="13.5" customHeight="1" x14ac:dyDescent="0.15"/>
    <row r="39795" ht="13.5" customHeight="1" x14ac:dyDescent="0.15"/>
    <row r="39797" ht="13.5" customHeight="1" x14ac:dyDescent="0.15"/>
    <row r="39799" ht="13.5" customHeight="1" x14ac:dyDescent="0.15"/>
    <row r="39801" ht="13.5" customHeight="1" x14ac:dyDescent="0.15"/>
    <row r="39803" ht="13.5" customHeight="1" x14ac:dyDescent="0.15"/>
    <row r="39805" ht="13.5" customHeight="1" x14ac:dyDescent="0.15"/>
    <row r="39807" ht="13.5" customHeight="1" x14ac:dyDescent="0.15"/>
    <row r="39809" ht="13.5" customHeight="1" x14ac:dyDescent="0.15"/>
    <row r="39811" ht="13.5" customHeight="1" x14ac:dyDescent="0.15"/>
    <row r="39813" ht="13.5" customHeight="1" x14ac:dyDescent="0.15"/>
    <row r="39815" ht="13.5" customHeight="1" x14ac:dyDescent="0.15"/>
    <row r="39817" ht="13.5" customHeight="1" x14ac:dyDescent="0.15"/>
    <row r="39819" ht="13.5" customHeight="1" x14ac:dyDescent="0.15"/>
    <row r="39821" ht="13.5" customHeight="1" x14ac:dyDescent="0.15"/>
    <row r="39823" ht="13.5" customHeight="1" x14ac:dyDescent="0.15"/>
    <row r="39825" ht="13.5" customHeight="1" x14ac:dyDescent="0.15"/>
    <row r="39827" ht="13.5" customHeight="1" x14ac:dyDescent="0.15"/>
    <row r="39829" ht="13.5" customHeight="1" x14ac:dyDescent="0.15"/>
    <row r="39831" ht="13.5" customHeight="1" x14ac:dyDescent="0.15"/>
    <row r="39833" ht="13.5" customHeight="1" x14ac:dyDescent="0.15"/>
    <row r="39835" ht="13.5" customHeight="1" x14ac:dyDescent="0.15"/>
    <row r="39837" ht="13.5" customHeight="1" x14ac:dyDescent="0.15"/>
    <row r="39839" ht="13.5" customHeight="1" x14ac:dyDescent="0.15"/>
    <row r="39841" ht="13.5" customHeight="1" x14ac:dyDescent="0.15"/>
    <row r="39843" ht="13.5" customHeight="1" x14ac:dyDescent="0.15"/>
    <row r="39845" ht="13.5" customHeight="1" x14ac:dyDescent="0.15"/>
    <row r="39847" ht="13.5" customHeight="1" x14ac:dyDescent="0.15"/>
    <row r="39849" ht="13.5" customHeight="1" x14ac:dyDescent="0.15"/>
    <row r="39851" ht="13.5" customHeight="1" x14ac:dyDescent="0.15"/>
    <row r="39853" ht="13.5" customHeight="1" x14ac:dyDescent="0.15"/>
    <row r="39855" ht="13.5" customHeight="1" x14ac:dyDescent="0.15"/>
    <row r="39857" ht="13.5" customHeight="1" x14ac:dyDescent="0.15"/>
    <row r="39859" ht="13.5" customHeight="1" x14ac:dyDescent="0.15"/>
    <row r="39861" ht="13.5" customHeight="1" x14ac:dyDescent="0.15"/>
    <row r="39863" ht="13.5" customHeight="1" x14ac:dyDescent="0.15"/>
    <row r="39865" ht="13.5" customHeight="1" x14ac:dyDescent="0.15"/>
    <row r="39867" ht="13.5" customHeight="1" x14ac:dyDescent="0.15"/>
    <row r="39869" ht="13.5" customHeight="1" x14ac:dyDescent="0.15"/>
    <row r="39871" ht="13.5" customHeight="1" x14ac:dyDescent="0.15"/>
    <row r="39873" ht="13.5" customHeight="1" x14ac:dyDescent="0.15"/>
    <row r="39875" ht="13.5" customHeight="1" x14ac:dyDescent="0.15"/>
    <row r="39877" ht="13.5" customHeight="1" x14ac:dyDescent="0.15"/>
    <row r="39879" ht="13.5" customHeight="1" x14ac:dyDescent="0.15"/>
    <row r="39881" ht="13.5" customHeight="1" x14ac:dyDescent="0.15"/>
    <row r="39883" ht="13.5" customHeight="1" x14ac:dyDescent="0.15"/>
    <row r="39885" ht="13.5" customHeight="1" x14ac:dyDescent="0.15"/>
    <row r="39887" ht="13.5" customHeight="1" x14ac:dyDescent="0.15"/>
    <row r="39889" ht="13.5" customHeight="1" x14ac:dyDescent="0.15"/>
    <row r="39891" ht="13.5" customHeight="1" x14ac:dyDescent="0.15"/>
    <row r="39893" ht="13.5" customHeight="1" x14ac:dyDescent="0.15"/>
    <row r="39895" ht="13.5" customHeight="1" x14ac:dyDescent="0.15"/>
    <row r="39897" ht="13.5" customHeight="1" x14ac:dyDescent="0.15"/>
    <row r="39899" ht="13.5" customHeight="1" x14ac:dyDescent="0.15"/>
    <row r="39901" ht="13.5" customHeight="1" x14ac:dyDescent="0.15"/>
    <row r="39903" ht="13.5" customHeight="1" x14ac:dyDescent="0.15"/>
    <row r="39905" ht="13.5" customHeight="1" x14ac:dyDescent="0.15"/>
    <row r="39907" ht="13.5" customHeight="1" x14ac:dyDescent="0.15"/>
    <row r="39909" ht="13.5" customHeight="1" x14ac:dyDescent="0.15"/>
    <row r="39911" ht="13.5" customHeight="1" x14ac:dyDescent="0.15"/>
    <row r="39913" ht="13.5" customHeight="1" x14ac:dyDescent="0.15"/>
    <row r="39915" ht="13.5" customHeight="1" x14ac:dyDescent="0.15"/>
    <row r="39917" ht="13.5" customHeight="1" x14ac:dyDescent="0.15"/>
    <row r="39919" ht="13.5" customHeight="1" x14ac:dyDescent="0.15"/>
    <row r="39921" ht="13.5" customHeight="1" x14ac:dyDescent="0.15"/>
    <row r="39923" ht="13.5" customHeight="1" x14ac:dyDescent="0.15"/>
    <row r="39925" ht="13.5" customHeight="1" x14ac:dyDescent="0.15"/>
    <row r="39927" ht="13.5" customHeight="1" x14ac:dyDescent="0.15"/>
    <row r="39929" ht="13.5" customHeight="1" x14ac:dyDescent="0.15"/>
    <row r="39931" ht="13.5" customHeight="1" x14ac:dyDescent="0.15"/>
    <row r="39933" ht="13.5" customHeight="1" x14ac:dyDescent="0.15"/>
    <row r="39935" ht="13.5" customHeight="1" x14ac:dyDescent="0.15"/>
    <row r="39937" ht="13.5" customHeight="1" x14ac:dyDescent="0.15"/>
    <row r="39939" ht="13.5" customHeight="1" x14ac:dyDescent="0.15"/>
    <row r="39941" ht="13.5" customHeight="1" x14ac:dyDescent="0.15"/>
    <row r="39943" ht="13.5" customHeight="1" x14ac:dyDescent="0.15"/>
    <row r="39945" ht="13.5" customHeight="1" x14ac:dyDescent="0.15"/>
    <row r="39947" ht="13.5" customHeight="1" x14ac:dyDescent="0.15"/>
    <row r="39949" ht="13.5" customHeight="1" x14ac:dyDescent="0.15"/>
    <row r="39951" ht="13.5" customHeight="1" x14ac:dyDescent="0.15"/>
    <row r="39953" ht="13.5" customHeight="1" x14ac:dyDescent="0.15"/>
    <row r="39955" ht="13.5" customHeight="1" x14ac:dyDescent="0.15"/>
    <row r="39957" ht="13.5" customHeight="1" x14ac:dyDescent="0.15"/>
    <row r="39959" ht="13.5" customHeight="1" x14ac:dyDescent="0.15"/>
    <row r="39961" ht="13.5" customHeight="1" x14ac:dyDescent="0.15"/>
    <row r="39963" ht="13.5" customHeight="1" x14ac:dyDescent="0.15"/>
    <row r="39965" ht="13.5" customHeight="1" x14ac:dyDescent="0.15"/>
    <row r="39967" ht="13.5" customHeight="1" x14ac:dyDescent="0.15"/>
    <row r="39969" ht="13.5" customHeight="1" x14ac:dyDescent="0.15"/>
    <row r="39971" ht="13.5" customHeight="1" x14ac:dyDescent="0.15"/>
    <row r="39973" ht="13.5" customHeight="1" x14ac:dyDescent="0.15"/>
    <row r="39975" ht="13.5" customHeight="1" x14ac:dyDescent="0.15"/>
    <row r="39977" ht="13.5" customHeight="1" x14ac:dyDescent="0.15"/>
    <row r="39979" ht="13.5" customHeight="1" x14ac:dyDescent="0.15"/>
    <row r="39981" ht="13.5" customHeight="1" x14ac:dyDescent="0.15"/>
    <row r="39983" ht="13.5" customHeight="1" x14ac:dyDescent="0.15"/>
    <row r="39985" ht="13.5" customHeight="1" x14ac:dyDescent="0.15"/>
    <row r="39987" ht="13.5" customHeight="1" x14ac:dyDescent="0.15"/>
    <row r="39989" ht="13.5" customHeight="1" x14ac:dyDescent="0.15"/>
    <row r="39991" ht="13.5" customHeight="1" x14ac:dyDescent="0.15"/>
    <row r="39993" ht="13.5" customHeight="1" x14ac:dyDescent="0.15"/>
    <row r="39995" ht="13.5" customHeight="1" x14ac:dyDescent="0.15"/>
    <row r="39997" ht="13.5" customHeight="1" x14ac:dyDescent="0.15"/>
    <row r="39999" ht="13.5" customHeight="1" x14ac:dyDescent="0.15"/>
    <row r="40001" ht="13.5" customHeight="1" x14ac:dyDescent="0.15"/>
    <row r="40003" ht="13.5" customHeight="1" x14ac:dyDescent="0.15"/>
    <row r="40005" ht="13.5" customHeight="1" x14ac:dyDescent="0.15"/>
    <row r="40007" ht="13.5" customHeight="1" x14ac:dyDescent="0.15"/>
    <row r="40009" ht="13.5" customHeight="1" x14ac:dyDescent="0.15"/>
    <row r="40011" ht="13.5" customHeight="1" x14ac:dyDescent="0.15"/>
    <row r="40013" ht="13.5" customHeight="1" x14ac:dyDescent="0.15"/>
    <row r="40015" ht="13.5" customHeight="1" x14ac:dyDescent="0.15"/>
    <row r="40017" ht="13.5" customHeight="1" x14ac:dyDescent="0.15"/>
    <row r="40019" ht="13.5" customHeight="1" x14ac:dyDescent="0.15"/>
    <row r="40021" ht="13.5" customHeight="1" x14ac:dyDescent="0.15"/>
    <row r="40023" ht="13.5" customHeight="1" x14ac:dyDescent="0.15"/>
    <row r="40025" ht="13.5" customHeight="1" x14ac:dyDescent="0.15"/>
    <row r="40027" ht="13.5" customHeight="1" x14ac:dyDescent="0.15"/>
    <row r="40029" ht="13.5" customHeight="1" x14ac:dyDescent="0.15"/>
    <row r="40031" ht="13.5" customHeight="1" x14ac:dyDescent="0.15"/>
    <row r="40033" ht="13.5" customHeight="1" x14ac:dyDescent="0.15"/>
    <row r="40035" ht="13.5" customHeight="1" x14ac:dyDescent="0.15"/>
    <row r="40037" ht="13.5" customHeight="1" x14ac:dyDescent="0.15"/>
    <row r="40039" ht="13.5" customHeight="1" x14ac:dyDescent="0.15"/>
    <row r="40041" ht="13.5" customHeight="1" x14ac:dyDescent="0.15"/>
    <row r="40043" ht="13.5" customHeight="1" x14ac:dyDescent="0.15"/>
    <row r="40045" ht="13.5" customHeight="1" x14ac:dyDescent="0.15"/>
    <row r="40047" ht="13.5" customHeight="1" x14ac:dyDescent="0.15"/>
    <row r="40049" ht="13.5" customHeight="1" x14ac:dyDescent="0.15"/>
    <row r="40051" ht="13.5" customHeight="1" x14ac:dyDescent="0.15"/>
    <row r="40053" ht="13.5" customHeight="1" x14ac:dyDescent="0.15"/>
    <row r="40055" ht="13.5" customHeight="1" x14ac:dyDescent="0.15"/>
    <row r="40057" ht="13.5" customHeight="1" x14ac:dyDescent="0.15"/>
    <row r="40059" ht="13.5" customHeight="1" x14ac:dyDescent="0.15"/>
    <row r="40061" ht="13.5" customHeight="1" x14ac:dyDescent="0.15"/>
    <row r="40063" ht="13.5" customHeight="1" x14ac:dyDescent="0.15"/>
    <row r="40065" ht="13.5" customHeight="1" x14ac:dyDescent="0.15"/>
    <row r="40067" ht="13.5" customHeight="1" x14ac:dyDescent="0.15"/>
    <row r="40069" ht="13.5" customHeight="1" x14ac:dyDescent="0.15"/>
    <row r="40071" ht="13.5" customHeight="1" x14ac:dyDescent="0.15"/>
    <row r="40073" ht="13.5" customHeight="1" x14ac:dyDescent="0.15"/>
    <row r="40075" ht="13.5" customHeight="1" x14ac:dyDescent="0.15"/>
    <row r="40077" ht="13.5" customHeight="1" x14ac:dyDescent="0.15"/>
    <row r="40079" ht="13.5" customHeight="1" x14ac:dyDescent="0.15"/>
    <row r="40081" ht="13.5" customHeight="1" x14ac:dyDescent="0.15"/>
    <row r="40083" ht="13.5" customHeight="1" x14ac:dyDescent="0.15"/>
    <row r="40085" ht="13.5" customHeight="1" x14ac:dyDescent="0.15"/>
    <row r="40087" ht="13.5" customHeight="1" x14ac:dyDescent="0.15"/>
    <row r="40089" ht="13.5" customHeight="1" x14ac:dyDescent="0.15"/>
    <row r="40091" ht="13.5" customHeight="1" x14ac:dyDescent="0.15"/>
    <row r="40093" ht="13.5" customHeight="1" x14ac:dyDescent="0.15"/>
    <row r="40095" ht="13.5" customHeight="1" x14ac:dyDescent="0.15"/>
    <row r="40097" ht="13.5" customHeight="1" x14ac:dyDescent="0.15"/>
    <row r="40099" ht="13.5" customHeight="1" x14ac:dyDescent="0.15"/>
    <row r="40101" ht="13.5" customHeight="1" x14ac:dyDescent="0.15"/>
    <row r="40103" ht="13.5" customHeight="1" x14ac:dyDescent="0.15"/>
    <row r="40105" ht="13.5" customHeight="1" x14ac:dyDescent="0.15"/>
    <row r="40107" ht="13.5" customHeight="1" x14ac:dyDescent="0.15"/>
    <row r="40109" ht="13.5" customHeight="1" x14ac:dyDescent="0.15"/>
    <row r="40111" ht="13.5" customHeight="1" x14ac:dyDescent="0.15"/>
    <row r="40113" ht="13.5" customHeight="1" x14ac:dyDescent="0.15"/>
    <row r="40115" ht="13.5" customHeight="1" x14ac:dyDescent="0.15"/>
    <row r="40117" ht="13.5" customHeight="1" x14ac:dyDescent="0.15"/>
    <row r="40119" ht="13.5" customHeight="1" x14ac:dyDescent="0.15"/>
    <row r="40121" ht="13.5" customHeight="1" x14ac:dyDescent="0.15"/>
    <row r="40123" ht="13.5" customHeight="1" x14ac:dyDescent="0.15"/>
    <row r="40125" ht="13.5" customHeight="1" x14ac:dyDescent="0.15"/>
    <row r="40127" ht="13.5" customHeight="1" x14ac:dyDescent="0.15"/>
    <row r="40129" ht="13.5" customHeight="1" x14ac:dyDescent="0.15"/>
    <row r="40131" ht="13.5" customHeight="1" x14ac:dyDescent="0.15"/>
    <row r="40133" ht="13.5" customHeight="1" x14ac:dyDescent="0.15"/>
    <row r="40135" ht="13.5" customHeight="1" x14ac:dyDescent="0.15"/>
    <row r="40137" ht="13.5" customHeight="1" x14ac:dyDescent="0.15"/>
    <row r="40139" ht="13.5" customHeight="1" x14ac:dyDescent="0.15"/>
    <row r="40141" ht="13.5" customHeight="1" x14ac:dyDescent="0.15"/>
    <row r="40143" ht="13.5" customHeight="1" x14ac:dyDescent="0.15"/>
    <row r="40145" ht="13.5" customHeight="1" x14ac:dyDescent="0.15"/>
    <row r="40147" ht="13.5" customHeight="1" x14ac:dyDescent="0.15"/>
    <row r="40149" ht="13.5" customHeight="1" x14ac:dyDescent="0.15"/>
    <row r="40151" ht="13.5" customHeight="1" x14ac:dyDescent="0.15"/>
    <row r="40153" ht="13.5" customHeight="1" x14ac:dyDescent="0.15"/>
    <row r="40155" ht="13.5" customHeight="1" x14ac:dyDescent="0.15"/>
    <row r="40157" ht="13.5" customHeight="1" x14ac:dyDescent="0.15"/>
    <row r="40159" ht="13.5" customHeight="1" x14ac:dyDescent="0.15"/>
    <row r="40161" ht="13.5" customHeight="1" x14ac:dyDescent="0.15"/>
    <row r="40163" ht="13.5" customHeight="1" x14ac:dyDescent="0.15"/>
    <row r="40165" ht="13.5" customHeight="1" x14ac:dyDescent="0.15"/>
    <row r="40167" ht="13.5" customHeight="1" x14ac:dyDescent="0.15"/>
    <row r="40169" ht="13.5" customHeight="1" x14ac:dyDescent="0.15"/>
    <row r="40171" ht="13.5" customHeight="1" x14ac:dyDescent="0.15"/>
    <row r="40173" ht="13.5" customHeight="1" x14ac:dyDescent="0.15"/>
    <row r="40175" ht="13.5" customHeight="1" x14ac:dyDescent="0.15"/>
    <row r="40177" ht="13.5" customHeight="1" x14ac:dyDescent="0.15"/>
    <row r="40179" ht="13.5" customHeight="1" x14ac:dyDescent="0.15"/>
    <row r="40181" ht="13.5" customHeight="1" x14ac:dyDescent="0.15"/>
    <row r="40183" ht="13.5" customHeight="1" x14ac:dyDescent="0.15"/>
    <row r="40185" ht="13.5" customHeight="1" x14ac:dyDescent="0.15"/>
    <row r="40187" ht="13.5" customHeight="1" x14ac:dyDescent="0.15"/>
    <row r="40189" ht="13.5" customHeight="1" x14ac:dyDescent="0.15"/>
    <row r="40191" ht="13.5" customHeight="1" x14ac:dyDescent="0.15"/>
    <row r="40193" ht="13.5" customHeight="1" x14ac:dyDescent="0.15"/>
    <row r="40195" ht="13.5" customHeight="1" x14ac:dyDescent="0.15"/>
    <row r="40197" ht="13.5" customHeight="1" x14ac:dyDescent="0.15"/>
    <row r="40199" ht="13.5" customHeight="1" x14ac:dyDescent="0.15"/>
    <row r="40201" ht="13.5" customHeight="1" x14ac:dyDescent="0.15"/>
    <row r="40203" ht="13.5" customHeight="1" x14ac:dyDescent="0.15"/>
    <row r="40205" ht="13.5" customHeight="1" x14ac:dyDescent="0.15"/>
    <row r="40207" ht="13.5" customHeight="1" x14ac:dyDescent="0.15"/>
    <row r="40209" ht="13.5" customHeight="1" x14ac:dyDescent="0.15"/>
    <row r="40211" ht="13.5" customHeight="1" x14ac:dyDescent="0.15"/>
    <row r="40213" ht="13.5" customHeight="1" x14ac:dyDescent="0.15"/>
    <row r="40215" ht="13.5" customHeight="1" x14ac:dyDescent="0.15"/>
    <row r="40217" ht="13.5" customHeight="1" x14ac:dyDescent="0.15"/>
    <row r="40219" ht="13.5" customHeight="1" x14ac:dyDescent="0.15"/>
    <row r="40221" ht="13.5" customHeight="1" x14ac:dyDescent="0.15"/>
    <row r="40223" ht="13.5" customHeight="1" x14ac:dyDescent="0.15"/>
    <row r="40225" ht="13.5" customHeight="1" x14ac:dyDescent="0.15"/>
    <row r="40227" ht="13.5" customHeight="1" x14ac:dyDescent="0.15"/>
    <row r="40229" ht="13.5" customHeight="1" x14ac:dyDescent="0.15"/>
    <row r="40231" ht="13.5" customHeight="1" x14ac:dyDescent="0.15"/>
    <row r="40233" ht="13.5" customHeight="1" x14ac:dyDescent="0.15"/>
    <row r="40235" ht="13.5" customHeight="1" x14ac:dyDescent="0.15"/>
    <row r="40237" ht="13.5" customHeight="1" x14ac:dyDescent="0.15"/>
    <row r="40239" ht="13.5" customHeight="1" x14ac:dyDescent="0.15"/>
    <row r="40241" ht="13.5" customHeight="1" x14ac:dyDescent="0.15"/>
    <row r="40243" ht="13.5" customHeight="1" x14ac:dyDescent="0.15"/>
    <row r="40245" ht="13.5" customHeight="1" x14ac:dyDescent="0.15"/>
    <row r="40247" ht="13.5" customHeight="1" x14ac:dyDescent="0.15"/>
    <row r="40249" ht="13.5" customHeight="1" x14ac:dyDescent="0.15"/>
    <row r="40251" ht="13.5" customHeight="1" x14ac:dyDescent="0.15"/>
    <row r="40253" ht="13.5" customHeight="1" x14ac:dyDescent="0.15"/>
    <row r="40255" ht="13.5" customHeight="1" x14ac:dyDescent="0.15"/>
    <row r="40257" ht="13.5" customHeight="1" x14ac:dyDescent="0.15"/>
    <row r="40259" ht="13.5" customHeight="1" x14ac:dyDescent="0.15"/>
    <row r="40261" ht="13.5" customHeight="1" x14ac:dyDescent="0.15"/>
    <row r="40263" ht="13.5" customHeight="1" x14ac:dyDescent="0.15"/>
    <row r="40265" ht="13.5" customHeight="1" x14ac:dyDescent="0.15"/>
    <row r="40267" ht="13.5" customHeight="1" x14ac:dyDescent="0.15"/>
    <row r="40269" ht="13.5" customHeight="1" x14ac:dyDescent="0.15"/>
    <row r="40271" ht="13.5" customHeight="1" x14ac:dyDescent="0.15"/>
    <row r="40273" ht="13.5" customHeight="1" x14ac:dyDescent="0.15"/>
    <row r="40275" ht="13.5" customHeight="1" x14ac:dyDescent="0.15"/>
    <row r="40277" ht="13.5" customHeight="1" x14ac:dyDescent="0.15"/>
    <row r="40279" ht="13.5" customHeight="1" x14ac:dyDescent="0.15"/>
    <row r="40281" ht="13.5" customHeight="1" x14ac:dyDescent="0.15"/>
    <row r="40283" ht="13.5" customHeight="1" x14ac:dyDescent="0.15"/>
    <row r="40285" ht="13.5" customHeight="1" x14ac:dyDescent="0.15"/>
    <row r="40287" ht="13.5" customHeight="1" x14ac:dyDescent="0.15"/>
    <row r="40289" ht="13.5" customHeight="1" x14ac:dyDescent="0.15"/>
    <row r="40291" ht="13.5" customHeight="1" x14ac:dyDescent="0.15"/>
    <row r="40293" ht="13.5" customHeight="1" x14ac:dyDescent="0.15"/>
    <row r="40295" ht="13.5" customHeight="1" x14ac:dyDescent="0.15"/>
    <row r="40297" ht="13.5" customHeight="1" x14ac:dyDescent="0.15"/>
    <row r="40299" ht="13.5" customHeight="1" x14ac:dyDescent="0.15"/>
    <row r="40301" ht="13.5" customHeight="1" x14ac:dyDescent="0.15"/>
    <row r="40303" ht="13.5" customHeight="1" x14ac:dyDescent="0.15"/>
    <row r="40305" ht="13.5" customHeight="1" x14ac:dyDescent="0.15"/>
    <row r="40307" ht="13.5" customHeight="1" x14ac:dyDescent="0.15"/>
    <row r="40309" ht="13.5" customHeight="1" x14ac:dyDescent="0.15"/>
    <row r="40311" ht="13.5" customHeight="1" x14ac:dyDescent="0.15"/>
    <row r="40313" ht="13.5" customHeight="1" x14ac:dyDescent="0.15"/>
    <row r="40315" ht="13.5" customHeight="1" x14ac:dyDescent="0.15"/>
    <row r="40317" ht="13.5" customHeight="1" x14ac:dyDescent="0.15"/>
    <row r="40319" ht="13.5" customHeight="1" x14ac:dyDescent="0.15"/>
    <row r="40321" ht="13.5" customHeight="1" x14ac:dyDescent="0.15"/>
    <row r="40323" ht="13.5" customHeight="1" x14ac:dyDescent="0.15"/>
    <row r="40325" ht="13.5" customHeight="1" x14ac:dyDescent="0.15"/>
    <row r="40327" ht="13.5" customHeight="1" x14ac:dyDescent="0.15"/>
    <row r="40329" ht="13.5" customHeight="1" x14ac:dyDescent="0.15"/>
    <row r="40331" ht="13.5" customHeight="1" x14ac:dyDescent="0.15"/>
    <row r="40333" ht="13.5" customHeight="1" x14ac:dyDescent="0.15"/>
    <row r="40335" ht="13.5" customHeight="1" x14ac:dyDescent="0.15"/>
    <row r="40337" ht="13.5" customHeight="1" x14ac:dyDescent="0.15"/>
    <row r="40339" ht="13.5" customHeight="1" x14ac:dyDescent="0.15"/>
    <row r="40341" ht="13.5" customHeight="1" x14ac:dyDescent="0.15"/>
    <row r="40343" ht="13.5" customHeight="1" x14ac:dyDescent="0.15"/>
    <row r="40345" ht="13.5" customHeight="1" x14ac:dyDescent="0.15"/>
    <row r="40347" ht="13.5" customHeight="1" x14ac:dyDescent="0.15"/>
    <row r="40349" ht="13.5" customHeight="1" x14ac:dyDescent="0.15"/>
    <row r="40351" ht="13.5" customHeight="1" x14ac:dyDescent="0.15"/>
    <row r="40353" ht="13.5" customHeight="1" x14ac:dyDescent="0.15"/>
    <row r="40355" ht="13.5" customHeight="1" x14ac:dyDescent="0.15"/>
    <row r="40357" ht="13.5" customHeight="1" x14ac:dyDescent="0.15"/>
    <row r="40359" ht="13.5" customHeight="1" x14ac:dyDescent="0.15"/>
    <row r="40361" ht="13.5" customHeight="1" x14ac:dyDescent="0.15"/>
    <row r="40363" ht="13.5" customHeight="1" x14ac:dyDescent="0.15"/>
    <row r="40365" ht="13.5" customHeight="1" x14ac:dyDescent="0.15"/>
    <row r="40367" ht="13.5" customHeight="1" x14ac:dyDescent="0.15"/>
    <row r="40369" ht="13.5" customHeight="1" x14ac:dyDescent="0.15"/>
    <row r="40371" ht="13.5" customHeight="1" x14ac:dyDescent="0.15"/>
    <row r="40373" ht="13.5" customHeight="1" x14ac:dyDescent="0.15"/>
    <row r="40375" ht="13.5" customHeight="1" x14ac:dyDescent="0.15"/>
    <row r="40377" ht="13.5" customHeight="1" x14ac:dyDescent="0.15"/>
    <row r="40379" ht="13.5" customHeight="1" x14ac:dyDescent="0.15"/>
    <row r="40381" ht="13.5" customHeight="1" x14ac:dyDescent="0.15"/>
    <row r="40383" ht="13.5" customHeight="1" x14ac:dyDescent="0.15"/>
    <row r="40385" ht="13.5" customHeight="1" x14ac:dyDescent="0.15"/>
    <row r="40387" ht="13.5" customHeight="1" x14ac:dyDescent="0.15"/>
    <row r="40389" ht="13.5" customHeight="1" x14ac:dyDescent="0.15"/>
    <row r="40391" ht="13.5" customHeight="1" x14ac:dyDescent="0.15"/>
    <row r="40393" ht="13.5" customHeight="1" x14ac:dyDescent="0.15"/>
    <row r="40395" ht="13.5" customHeight="1" x14ac:dyDescent="0.15"/>
    <row r="40397" ht="13.5" customHeight="1" x14ac:dyDescent="0.15"/>
    <row r="40399" ht="13.5" customHeight="1" x14ac:dyDescent="0.15"/>
    <row r="40401" ht="13.5" customHeight="1" x14ac:dyDescent="0.15"/>
    <row r="40403" ht="13.5" customHeight="1" x14ac:dyDescent="0.15"/>
    <row r="40405" ht="13.5" customHeight="1" x14ac:dyDescent="0.15"/>
    <row r="40407" ht="13.5" customHeight="1" x14ac:dyDescent="0.15"/>
    <row r="40409" ht="13.5" customHeight="1" x14ac:dyDescent="0.15"/>
    <row r="40411" ht="13.5" customHeight="1" x14ac:dyDescent="0.15"/>
    <row r="40413" ht="13.5" customHeight="1" x14ac:dyDescent="0.15"/>
    <row r="40415" ht="13.5" customHeight="1" x14ac:dyDescent="0.15"/>
    <row r="40417" ht="13.5" customHeight="1" x14ac:dyDescent="0.15"/>
    <row r="40419" ht="13.5" customHeight="1" x14ac:dyDescent="0.15"/>
    <row r="40421" ht="13.5" customHeight="1" x14ac:dyDescent="0.15"/>
    <row r="40423" ht="13.5" customHeight="1" x14ac:dyDescent="0.15"/>
    <row r="40425" ht="13.5" customHeight="1" x14ac:dyDescent="0.15"/>
    <row r="40427" ht="13.5" customHeight="1" x14ac:dyDescent="0.15"/>
    <row r="40429" ht="13.5" customHeight="1" x14ac:dyDescent="0.15"/>
    <row r="40431" ht="13.5" customHeight="1" x14ac:dyDescent="0.15"/>
    <row r="40433" ht="13.5" customHeight="1" x14ac:dyDescent="0.15"/>
    <row r="40435" ht="13.5" customHeight="1" x14ac:dyDescent="0.15"/>
    <row r="40437" ht="13.5" customHeight="1" x14ac:dyDescent="0.15"/>
    <row r="40439" ht="13.5" customHeight="1" x14ac:dyDescent="0.15"/>
    <row r="40441" ht="13.5" customHeight="1" x14ac:dyDescent="0.15"/>
    <row r="40443" ht="13.5" customHeight="1" x14ac:dyDescent="0.15"/>
    <row r="40445" ht="13.5" customHeight="1" x14ac:dyDescent="0.15"/>
    <row r="40447" ht="13.5" customHeight="1" x14ac:dyDescent="0.15"/>
    <row r="40449" ht="13.5" customHeight="1" x14ac:dyDescent="0.15"/>
    <row r="40451" ht="13.5" customHeight="1" x14ac:dyDescent="0.15"/>
    <row r="40453" ht="13.5" customHeight="1" x14ac:dyDescent="0.15"/>
    <row r="40455" ht="13.5" customHeight="1" x14ac:dyDescent="0.15"/>
    <row r="40457" ht="13.5" customHeight="1" x14ac:dyDescent="0.15"/>
    <row r="40459" ht="13.5" customHeight="1" x14ac:dyDescent="0.15"/>
    <row r="40461" ht="13.5" customHeight="1" x14ac:dyDescent="0.15"/>
    <row r="40463" ht="13.5" customHeight="1" x14ac:dyDescent="0.15"/>
    <row r="40465" ht="13.5" customHeight="1" x14ac:dyDescent="0.15"/>
    <row r="40467" ht="13.5" customHeight="1" x14ac:dyDescent="0.15"/>
    <row r="40469" ht="13.5" customHeight="1" x14ac:dyDescent="0.15"/>
    <row r="40471" ht="13.5" customHeight="1" x14ac:dyDescent="0.15"/>
    <row r="40473" ht="13.5" customHeight="1" x14ac:dyDescent="0.15"/>
    <row r="40475" ht="13.5" customHeight="1" x14ac:dyDescent="0.15"/>
    <row r="40477" ht="13.5" customHeight="1" x14ac:dyDescent="0.15"/>
    <row r="40479" ht="13.5" customHeight="1" x14ac:dyDescent="0.15"/>
    <row r="40481" ht="13.5" customHeight="1" x14ac:dyDescent="0.15"/>
    <row r="40483" ht="13.5" customHeight="1" x14ac:dyDescent="0.15"/>
    <row r="40485" ht="13.5" customHeight="1" x14ac:dyDescent="0.15"/>
    <row r="40487" ht="13.5" customHeight="1" x14ac:dyDescent="0.15"/>
    <row r="40489" ht="13.5" customHeight="1" x14ac:dyDescent="0.15"/>
    <row r="40491" ht="13.5" customHeight="1" x14ac:dyDescent="0.15"/>
    <row r="40493" ht="13.5" customHeight="1" x14ac:dyDescent="0.15"/>
    <row r="40495" ht="13.5" customHeight="1" x14ac:dyDescent="0.15"/>
    <row r="40497" ht="13.5" customHeight="1" x14ac:dyDescent="0.15"/>
    <row r="40499" ht="13.5" customHeight="1" x14ac:dyDescent="0.15"/>
    <row r="40501" ht="13.5" customHeight="1" x14ac:dyDescent="0.15"/>
    <row r="40503" ht="13.5" customHeight="1" x14ac:dyDescent="0.15"/>
    <row r="40505" ht="13.5" customHeight="1" x14ac:dyDescent="0.15"/>
    <row r="40507" ht="13.5" customHeight="1" x14ac:dyDescent="0.15"/>
    <row r="40509" ht="13.5" customHeight="1" x14ac:dyDescent="0.15"/>
    <row r="40511" ht="13.5" customHeight="1" x14ac:dyDescent="0.15"/>
    <row r="40513" ht="13.5" customHeight="1" x14ac:dyDescent="0.15"/>
    <row r="40515" ht="13.5" customHeight="1" x14ac:dyDescent="0.15"/>
    <row r="40517" ht="13.5" customHeight="1" x14ac:dyDescent="0.15"/>
    <row r="40519" ht="13.5" customHeight="1" x14ac:dyDescent="0.15"/>
    <row r="40521" ht="13.5" customHeight="1" x14ac:dyDescent="0.15"/>
    <row r="40523" ht="13.5" customHeight="1" x14ac:dyDescent="0.15"/>
    <row r="40525" ht="13.5" customHeight="1" x14ac:dyDescent="0.15"/>
    <row r="40527" ht="13.5" customHeight="1" x14ac:dyDescent="0.15"/>
    <row r="40529" ht="13.5" customHeight="1" x14ac:dyDescent="0.15"/>
    <row r="40531" ht="13.5" customHeight="1" x14ac:dyDescent="0.15"/>
    <row r="40533" ht="13.5" customHeight="1" x14ac:dyDescent="0.15"/>
    <row r="40535" ht="13.5" customHeight="1" x14ac:dyDescent="0.15"/>
    <row r="40537" ht="13.5" customHeight="1" x14ac:dyDescent="0.15"/>
    <row r="40539" ht="13.5" customHeight="1" x14ac:dyDescent="0.15"/>
    <row r="40541" ht="13.5" customHeight="1" x14ac:dyDescent="0.15"/>
    <row r="40543" ht="13.5" customHeight="1" x14ac:dyDescent="0.15"/>
    <row r="40545" ht="13.5" customHeight="1" x14ac:dyDescent="0.15"/>
    <row r="40547" ht="13.5" customHeight="1" x14ac:dyDescent="0.15"/>
    <row r="40549" ht="13.5" customHeight="1" x14ac:dyDescent="0.15"/>
    <row r="40551" ht="13.5" customHeight="1" x14ac:dyDescent="0.15"/>
    <row r="40553" ht="13.5" customHeight="1" x14ac:dyDescent="0.15"/>
    <row r="40555" ht="13.5" customHeight="1" x14ac:dyDescent="0.15"/>
    <row r="40557" ht="13.5" customHeight="1" x14ac:dyDescent="0.15"/>
    <row r="40559" ht="13.5" customHeight="1" x14ac:dyDescent="0.15"/>
    <row r="40561" ht="13.5" customHeight="1" x14ac:dyDescent="0.15"/>
    <row r="40563" ht="13.5" customHeight="1" x14ac:dyDescent="0.15"/>
    <row r="40565" ht="13.5" customHeight="1" x14ac:dyDescent="0.15"/>
    <row r="40567" ht="13.5" customHeight="1" x14ac:dyDescent="0.15"/>
    <row r="40569" ht="13.5" customHeight="1" x14ac:dyDescent="0.15"/>
    <row r="40571" ht="13.5" customHeight="1" x14ac:dyDescent="0.15"/>
    <row r="40573" ht="13.5" customHeight="1" x14ac:dyDescent="0.15"/>
    <row r="40575" ht="13.5" customHeight="1" x14ac:dyDescent="0.15"/>
    <row r="40577" ht="13.5" customHeight="1" x14ac:dyDescent="0.15"/>
    <row r="40579" ht="13.5" customHeight="1" x14ac:dyDescent="0.15"/>
    <row r="40581" ht="13.5" customHeight="1" x14ac:dyDescent="0.15"/>
    <row r="40583" ht="13.5" customHeight="1" x14ac:dyDescent="0.15"/>
    <row r="40585" ht="13.5" customHeight="1" x14ac:dyDescent="0.15"/>
    <row r="40587" ht="13.5" customHeight="1" x14ac:dyDescent="0.15"/>
    <row r="40589" ht="13.5" customHeight="1" x14ac:dyDescent="0.15"/>
    <row r="40591" ht="13.5" customHeight="1" x14ac:dyDescent="0.15"/>
    <row r="40593" ht="13.5" customHeight="1" x14ac:dyDescent="0.15"/>
    <row r="40595" ht="13.5" customHeight="1" x14ac:dyDescent="0.15"/>
    <row r="40597" ht="13.5" customHeight="1" x14ac:dyDescent="0.15"/>
    <row r="40599" ht="13.5" customHeight="1" x14ac:dyDescent="0.15"/>
    <row r="40601" ht="13.5" customHeight="1" x14ac:dyDescent="0.15"/>
    <row r="40603" ht="13.5" customHeight="1" x14ac:dyDescent="0.15"/>
    <row r="40605" ht="13.5" customHeight="1" x14ac:dyDescent="0.15"/>
    <row r="40607" ht="13.5" customHeight="1" x14ac:dyDescent="0.15"/>
    <row r="40609" ht="13.5" customHeight="1" x14ac:dyDescent="0.15"/>
    <row r="40611" ht="13.5" customHeight="1" x14ac:dyDescent="0.15"/>
    <row r="40613" ht="13.5" customHeight="1" x14ac:dyDescent="0.15"/>
    <row r="40615" ht="13.5" customHeight="1" x14ac:dyDescent="0.15"/>
    <row r="40617" ht="13.5" customHeight="1" x14ac:dyDescent="0.15"/>
    <row r="40619" ht="13.5" customHeight="1" x14ac:dyDescent="0.15"/>
    <row r="40621" ht="13.5" customHeight="1" x14ac:dyDescent="0.15"/>
    <row r="40623" ht="13.5" customHeight="1" x14ac:dyDescent="0.15"/>
    <row r="40625" ht="13.5" customHeight="1" x14ac:dyDescent="0.15"/>
    <row r="40627" ht="13.5" customHeight="1" x14ac:dyDescent="0.15"/>
    <row r="40629" ht="13.5" customHeight="1" x14ac:dyDescent="0.15"/>
    <row r="40631" ht="13.5" customHeight="1" x14ac:dyDescent="0.15"/>
    <row r="40633" ht="13.5" customHeight="1" x14ac:dyDescent="0.15"/>
    <row r="40635" ht="13.5" customHeight="1" x14ac:dyDescent="0.15"/>
    <row r="40637" ht="13.5" customHeight="1" x14ac:dyDescent="0.15"/>
    <row r="40639" ht="13.5" customHeight="1" x14ac:dyDescent="0.15"/>
    <row r="40641" ht="13.5" customHeight="1" x14ac:dyDescent="0.15"/>
    <row r="40643" ht="13.5" customHeight="1" x14ac:dyDescent="0.15"/>
    <row r="40645" ht="13.5" customHeight="1" x14ac:dyDescent="0.15"/>
    <row r="40647" ht="13.5" customHeight="1" x14ac:dyDescent="0.15"/>
    <row r="40649" ht="13.5" customHeight="1" x14ac:dyDescent="0.15"/>
    <row r="40651" ht="13.5" customHeight="1" x14ac:dyDescent="0.15"/>
    <row r="40653" ht="13.5" customHeight="1" x14ac:dyDescent="0.15"/>
    <row r="40655" ht="13.5" customHeight="1" x14ac:dyDescent="0.15"/>
    <row r="40657" ht="13.5" customHeight="1" x14ac:dyDescent="0.15"/>
    <row r="40659" ht="13.5" customHeight="1" x14ac:dyDescent="0.15"/>
    <row r="40661" ht="13.5" customHeight="1" x14ac:dyDescent="0.15"/>
    <row r="40663" ht="13.5" customHeight="1" x14ac:dyDescent="0.15"/>
    <row r="40665" ht="13.5" customHeight="1" x14ac:dyDescent="0.15"/>
    <row r="40667" ht="13.5" customHeight="1" x14ac:dyDescent="0.15"/>
    <row r="40669" ht="13.5" customHeight="1" x14ac:dyDescent="0.15"/>
    <row r="40671" ht="13.5" customHeight="1" x14ac:dyDescent="0.15"/>
    <row r="40673" ht="13.5" customHeight="1" x14ac:dyDescent="0.15"/>
    <row r="40675" ht="13.5" customHeight="1" x14ac:dyDescent="0.15"/>
    <row r="40677" ht="13.5" customHeight="1" x14ac:dyDescent="0.15"/>
    <row r="40679" ht="13.5" customHeight="1" x14ac:dyDescent="0.15"/>
    <row r="40681" ht="13.5" customHeight="1" x14ac:dyDescent="0.15"/>
    <row r="40683" ht="13.5" customHeight="1" x14ac:dyDescent="0.15"/>
    <row r="40685" ht="13.5" customHeight="1" x14ac:dyDescent="0.15"/>
    <row r="40687" ht="13.5" customHeight="1" x14ac:dyDescent="0.15"/>
    <row r="40689" ht="13.5" customHeight="1" x14ac:dyDescent="0.15"/>
    <row r="40691" ht="13.5" customHeight="1" x14ac:dyDescent="0.15"/>
    <row r="40693" ht="13.5" customHeight="1" x14ac:dyDescent="0.15"/>
    <row r="40695" ht="13.5" customHeight="1" x14ac:dyDescent="0.15"/>
    <row r="40697" ht="13.5" customHeight="1" x14ac:dyDescent="0.15"/>
    <row r="40699" ht="13.5" customHeight="1" x14ac:dyDescent="0.15"/>
    <row r="40701" ht="13.5" customHeight="1" x14ac:dyDescent="0.15"/>
    <row r="40703" ht="13.5" customHeight="1" x14ac:dyDescent="0.15"/>
    <row r="40705" ht="13.5" customHeight="1" x14ac:dyDescent="0.15"/>
    <row r="40707" ht="13.5" customHeight="1" x14ac:dyDescent="0.15"/>
    <row r="40709" ht="13.5" customHeight="1" x14ac:dyDescent="0.15"/>
    <row r="40711" ht="13.5" customHeight="1" x14ac:dyDescent="0.15"/>
    <row r="40713" ht="13.5" customHeight="1" x14ac:dyDescent="0.15"/>
    <row r="40715" ht="13.5" customHeight="1" x14ac:dyDescent="0.15"/>
    <row r="40717" ht="13.5" customHeight="1" x14ac:dyDescent="0.15"/>
    <row r="40719" ht="13.5" customHeight="1" x14ac:dyDescent="0.15"/>
    <row r="40721" ht="13.5" customHeight="1" x14ac:dyDescent="0.15"/>
    <row r="40723" ht="13.5" customHeight="1" x14ac:dyDescent="0.15"/>
    <row r="40725" ht="13.5" customHeight="1" x14ac:dyDescent="0.15"/>
    <row r="40727" ht="13.5" customHeight="1" x14ac:dyDescent="0.15"/>
    <row r="40729" ht="13.5" customHeight="1" x14ac:dyDescent="0.15"/>
    <row r="40731" ht="13.5" customHeight="1" x14ac:dyDescent="0.15"/>
    <row r="40733" ht="13.5" customHeight="1" x14ac:dyDescent="0.15"/>
    <row r="40735" ht="13.5" customHeight="1" x14ac:dyDescent="0.15"/>
    <row r="40737" ht="13.5" customHeight="1" x14ac:dyDescent="0.15"/>
    <row r="40739" ht="13.5" customHeight="1" x14ac:dyDescent="0.15"/>
    <row r="40741" ht="13.5" customHeight="1" x14ac:dyDescent="0.15"/>
    <row r="40743" ht="13.5" customHeight="1" x14ac:dyDescent="0.15"/>
    <row r="40745" ht="13.5" customHeight="1" x14ac:dyDescent="0.15"/>
    <row r="40747" ht="13.5" customHeight="1" x14ac:dyDescent="0.15"/>
    <row r="40749" ht="13.5" customHeight="1" x14ac:dyDescent="0.15"/>
    <row r="40751" ht="13.5" customHeight="1" x14ac:dyDescent="0.15"/>
    <row r="40753" ht="13.5" customHeight="1" x14ac:dyDescent="0.15"/>
    <row r="40755" ht="13.5" customHeight="1" x14ac:dyDescent="0.15"/>
    <row r="40757" ht="13.5" customHeight="1" x14ac:dyDescent="0.15"/>
    <row r="40759" ht="13.5" customHeight="1" x14ac:dyDescent="0.15"/>
    <row r="40761" ht="13.5" customHeight="1" x14ac:dyDescent="0.15"/>
    <row r="40763" ht="13.5" customHeight="1" x14ac:dyDescent="0.15"/>
    <row r="40765" ht="13.5" customHeight="1" x14ac:dyDescent="0.15"/>
    <row r="40767" ht="13.5" customHeight="1" x14ac:dyDescent="0.15"/>
    <row r="40769" ht="13.5" customHeight="1" x14ac:dyDescent="0.15"/>
    <row r="40771" ht="13.5" customHeight="1" x14ac:dyDescent="0.15"/>
    <row r="40773" ht="13.5" customHeight="1" x14ac:dyDescent="0.15"/>
    <row r="40775" ht="13.5" customHeight="1" x14ac:dyDescent="0.15"/>
    <row r="40777" ht="13.5" customHeight="1" x14ac:dyDescent="0.15"/>
    <row r="40779" ht="13.5" customHeight="1" x14ac:dyDescent="0.15"/>
    <row r="40781" ht="13.5" customHeight="1" x14ac:dyDescent="0.15"/>
    <row r="40783" ht="13.5" customHeight="1" x14ac:dyDescent="0.15"/>
    <row r="40785" ht="13.5" customHeight="1" x14ac:dyDescent="0.15"/>
    <row r="40787" ht="13.5" customHeight="1" x14ac:dyDescent="0.15"/>
    <row r="40789" ht="13.5" customHeight="1" x14ac:dyDescent="0.15"/>
    <row r="40791" ht="13.5" customHeight="1" x14ac:dyDescent="0.15"/>
    <row r="40793" ht="13.5" customHeight="1" x14ac:dyDescent="0.15"/>
    <row r="40795" ht="13.5" customHeight="1" x14ac:dyDescent="0.15"/>
    <row r="40797" ht="13.5" customHeight="1" x14ac:dyDescent="0.15"/>
    <row r="40799" ht="13.5" customHeight="1" x14ac:dyDescent="0.15"/>
    <row r="40801" ht="13.5" customHeight="1" x14ac:dyDescent="0.15"/>
    <row r="40803" ht="13.5" customHeight="1" x14ac:dyDescent="0.15"/>
    <row r="40805" ht="13.5" customHeight="1" x14ac:dyDescent="0.15"/>
    <row r="40807" ht="13.5" customHeight="1" x14ac:dyDescent="0.15"/>
    <row r="40809" ht="13.5" customHeight="1" x14ac:dyDescent="0.15"/>
    <row r="40811" ht="13.5" customHeight="1" x14ac:dyDescent="0.15"/>
    <row r="40813" ht="13.5" customHeight="1" x14ac:dyDescent="0.15"/>
    <row r="40815" ht="13.5" customHeight="1" x14ac:dyDescent="0.15"/>
    <row r="40817" ht="13.5" customHeight="1" x14ac:dyDescent="0.15"/>
    <row r="40819" ht="13.5" customHeight="1" x14ac:dyDescent="0.15"/>
    <row r="40821" ht="13.5" customHeight="1" x14ac:dyDescent="0.15"/>
    <row r="40823" ht="13.5" customHeight="1" x14ac:dyDescent="0.15"/>
    <row r="40825" ht="13.5" customHeight="1" x14ac:dyDescent="0.15"/>
    <row r="40827" ht="13.5" customHeight="1" x14ac:dyDescent="0.15"/>
    <row r="40829" ht="13.5" customHeight="1" x14ac:dyDescent="0.15"/>
    <row r="40831" ht="13.5" customHeight="1" x14ac:dyDescent="0.15"/>
    <row r="40833" ht="13.5" customHeight="1" x14ac:dyDescent="0.15"/>
    <row r="40835" ht="13.5" customHeight="1" x14ac:dyDescent="0.15"/>
    <row r="40837" ht="13.5" customHeight="1" x14ac:dyDescent="0.15"/>
    <row r="40839" ht="13.5" customHeight="1" x14ac:dyDescent="0.15"/>
    <row r="40841" ht="13.5" customHeight="1" x14ac:dyDescent="0.15"/>
    <row r="40843" ht="13.5" customHeight="1" x14ac:dyDescent="0.15"/>
    <row r="40845" ht="13.5" customHeight="1" x14ac:dyDescent="0.15"/>
    <row r="40847" ht="13.5" customHeight="1" x14ac:dyDescent="0.15"/>
    <row r="40849" ht="13.5" customHeight="1" x14ac:dyDescent="0.15"/>
    <row r="40851" ht="13.5" customHeight="1" x14ac:dyDescent="0.15"/>
    <row r="40853" ht="13.5" customHeight="1" x14ac:dyDescent="0.15"/>
    <row r="40855" ht="13.5" customHeight="1" x14ac:dyDescent="0.15"/>
    <row r="40857" ht="13.5" customHeight="1" x14ac:dyDescent="0.15"/>
    <row r="40859" ht="13.5" customHeight="1" x14ac:dyDescent="0.15"/>
    <row r="40861" ht="13.5" customHeight="1" x14ac:dyDescent="0.15"/>
    <row r="40863" ht="13.5" customHeight="1" x14ac:dyDescent="0.15"/>
    <row r="40865" ht="13.5" customHeight="1" x14ac:dyDescent="0.15"/>
    <row r="40867" ht="13.5" customHeight="1" x14ac:dyDescent="0.15"/>
    <row r="40869" ht="13.5" customHeight="1" x14ac:dyDescent="0.15"/>
    <row r="40871" ht="13.5" customHeight="1" x14ac:dyDescent="0.15"/>
    <row r="40873" ht="13.5" customHeight="1" x14ac:dyDescent="0.15"/>
    <row r="40875" ht="13.5" customHeight="1" x14ac:dyDescent="0.15"/>
    <row r="40877" ht="13.5" customHeight="1" x14ac:dyDescent="0.15"/>
    <row r="40879" ht="13.5" customHeight="1" x14ac:dyDescent="0.15"/>
    <row r="40881" ht="13.5" customHeight="1" x14ac:dyDescent="0.15"/>
    <row r="40883" ht="13.5" customHeight="1" x14ac:dyDescent="0.15"/>
    <row r="40885" ht="13.5" customHeight="1" x14ac:dyDescent="0.15"/>
    <row r="40887" ht="13.5" customHeight="1" x14ac:dyDescent="0.15"/>
    <row r="40889" ht="13.5" customHeight="1" x14ac:dyDescent="0.15"/>
    <row r="40891" ht="13.5" customHeight="1" x14ac:dyDescent="0.15"/>
    <row r="40893" ht="13.5" customHeight="1" x14ac:dyDescent="0.15"/>
    <row r="40895" ht="13.5" customHeight="1" x14ac:dyDescent="0.15"/>
    <row r="40897" ht="13.5" customHeight="1" x14ac:dyDescent="0.15"/>
    <row r="40899" ht="13.5" customHeight="1" x14ac:dyDescent="0.15"/>
    <row r="40901" ht="13.5" customHeight="1" x14ac:dyDescent="0.15"/>
    <row r="40903" ht="13.5" customHeight="1" x14ac:dyDescent="0.15"/>
    <row r="40905" ht="13.5" customHeight="1" x14ac:dyDescent="0.15"/>
    <row r="40907" ht="13.5" customHeight="1" x14ac:dyDescent="0.15"/>
    <row r="40909" ht="13.5" customHeight="1" x14ac:dyDescent="0.15"/>
    <row r="40911" ht="13.5" customHeight="1" x14ac:dyDescent="0.15"/>
    <row r="40913" ht="13.5" customHeight="1" x14ac:dyDescent="0.15"/>
    <row r="40915" ht="13.5" customHeight="1" x14ac:dyDescent="0.15"/>
    <row r="40917" ht="13.5" customHeight="1" x14ac:dyDescent="0.15"/>
    <row r="40919" ht="13.5" customHeight="1" x14ac:dyDescent="0.15"/>
    <row r="40921" ht="13.5" customHeight="1" x14ac:dyDescent="0.15"/>
    <row r="40923" ht="13.5" customHeight="1" x14ac:dyDescent="0.15"/>
    <row r="40925" ht="13.5" customHeight="1" x14ac:dyDescent="0.15"/>
    <row r="40927" ht="13.5" customHeight="1" x14ac:dyDescent="0.15"/>
    <row r="40929" ht="13.5" customHeight="1" x14ac:dyDescent="0.15"/>
    <row r="40931" ht="13.5" customHeight="1" x14ac:dyDescent="0.15"/>
    <row r="40933" ht="13.5" customHeight="1" x14ac:dyDescent="0.15"/>
    <row r="40935" ht="13.5" customHeight="1" x14ac:dyDescent="0.15"/>
    <row r="40937" ht="13.5" customHeight="1" x14ac:dyDescent="0.15"/>
    <row r="40939" ht="13.5" customHeight="1" x14ac:dyDescent="0.15"/>
    <row r="40941" ht="13.5" customHeight="1" x14ac:dyDescent="0.15"/>
    <row r="40943" ht="13.5" customHeight="1" x14ac:dyDescent="0.15"/>
    <row r="40945" ht="13.5" customHeight="1" x14ac:dyDescent="0.15"/>
    <row r="40947" ht="13.5" customHeight="1" x14ac:dyDescent="0.15"/>
    <row r="40949" ht="13.5" customHeight="1" x14ac:dyDescent="0.15"/>
    <row r="40951" ht="13.5" customHeight="1" x14ac:dyDescent="0.15"/>
    <row r="40953" ht="13.5" customHeight="1" x14ac:dyDescent="0.15"/>
    <row r="40955" ht="13.5" customHeight="1" x14ac:dyDescent="0.15"/>
    <row r="40957" ht="13.5" customHeight="1" x14ac:dyDescent="0.15"/>
    <row r="40959" ht="13.5" customHeight="1" x14ac:dyDescent="0.15"/>
    <row r="40961" ht="13.5" customHeight="1" x14ac:dyDescent="0.15"/>
    <row r="40963" ht="13.5" customHeight="1" x14ac:dyDescent="0.15"/>
    <row r="40965" ht="13.5" customHeight="1" x14ac:dyDescent="0.15"/>
    <row r="40967" ht="13.5" customHeight="1" x14ac:dyDescent="0.15"/>
    <row r="40969" ht="13.5" customHeight="1" x14ac:dyDescent="0.15"/>
    <row r="40971" ht="13.5" customHeight="1" x14ac:dyDescent="0.15"/>
    <row r="40973" ht="13.5" customHeight="1" x14ac:dyDescent="0.15"/>
    <row r="40975" ht="13.5" customHeight="1" x14ac:dyDescent="0.15"/>
    <row r="40977" ht="13.5" customHeight="1" x14ac:dyDescent="0.15"/>
    <row r="40979" ht="13.5" customHeight="1" x14ac:dyDescent="0.15"/>
    <row r="40981" ht="13.5" customHeight="1" x14ac:dyDescent="0.15"/>
    <row r="40983" ht="13.5" customHeight="1" x14ac:dyDescent="0.15"/>
    <row r="40985" ht="13.5" customHeight="1" x14ac:dyDescent="0.15"/>
    <row r="40987" ht="13.5" customHeight="1" x14ac:dyDescent="0.15"/>
    <row r="40989" ht="13.5" customHeight="1" x14ac:dyDescent="0.15"/>
    <row r="40991" ht="13.5" customHeight="1" x14ac:dyDescent="0.15"/>
    <row r="40993" ht="13.5" customHeight="1" x14ac:dyDescent="0.15"/>
    <row r="40995" ht="13.5" customHeight="1" x14ac:dyDescent="0.15"/>
    <row r="40997" ht="13.5" customHeight="1" x14ac:dyDescent="0.15"/>
    <row r="40999" ht="13.5" customHeight="1" x14ac:dyDescent="0.15"/>
    <row r="41001" ht="13.5" customHeight="1" x14ac:dyDescent="0.15"/>
    <row r="41003" ht="13.5" customHeight="1" x14ac:dyDescent="0.15"/>
    <row r="41005" ht="13.5" customHeight="1" x14ac:dyDescent="0.15"/>
    <row r="41007" ht="13.5" customHeight="1" x14ac:dyDescent="0.15"/>
    <row r="41009" ht="13.5" customHeight="1" x14ac:dyDescent="0.15"/>
    <row r="41011" ht="13.5" customHeight="1" x14ac:dyDescent="0.15"/>
    <row r="41013" ht="13.5" customHeight="1" x14ac:dyDescent="0.15"/>
    <row r="41015" ht="13.5" customHeight="1" x14ac:dyDescent="0.15"/>
    <row r="41017" ht="13.5" customHeight="1" x14ac:dyDescent="0.15"/>
    <row r="41019" ht="13.5" customHeight="1" x14ac:dyDescent="0.15"/>
    <row r="41021" ht="13.5" customHeight="1" x14ac:dyDescent="0.15"/>
    <row r="41023" ht="13.5" customHeight="1" x14ac:dyDescent="0.15"/>
    <row r="41025" ht="13.5" customHeight="1" x14ac:dyDescent="0.15"/>
    <row r="41027" ht="13.5" customHeight="1" x14ac:dyDescent="0.15"/>
    <row r="41029" ht="13.5" customHeight="1" x14ac:dyDescent="0.15"/>
    <row r="41031" ht="13.5" customHeight="1" x14ac:dyDescent="0.15"/>
    <row r="41033" ht="13.5" customHeight="1" x14ac:dyDescent="0.15"/>
    <row r="41035" ht="13.5" customHeight="1" x14ac:dyDescent="0.15"/>
    <row r="41037" ht="13.5" customHeight="1" x14ac:dyDescent="0.15"/>
    <row r="41039" ht="13.5" customHeight="1" x14ac:dyDescent="0.15"/>
    <row r="41041" ht="13.5" customHeight="1" x14ac:dyDescent="0.15"/>
    <row r="41043" ht="13.5" customHeight="1" x14ac:dyDescent="0.15"/>
    <row r="41045" ht="13.5" customHeight="1" x14ac:dyDescent="0.15"/>
    <row r="41047" ht="13.5" customHeight="1" x14ac:dyDescent="0.15"/>
    <row r="41049" ht="13.5" customHeight="1" x14ac:dyDescent="0.15"/>
    <row r="41051" ht="13.5" customHeight="1" x14ac:dyDescent="0.15"/>
    <row r="41053" ht="13.5" customHeight="1" x14ac:dyDescent="0.15"/>
    <row r="41055" ht="13.5" customHeight="1" x14ac:dyDescent="0.15"/>
    <row r="41057" ht="13.5" customHeight="1" x14ac:dyDescent="0.15"/>
    <row r="41059" ht="13.5" customHeight="1" x14ac:dyDescent="0.15"/>
    <row r="41061" ht="13.5" customHeight="1" x14ac:dyDescent="0.15"/>
    <row r="41063" ht="13.5" customHeight="1" x14ac:dyDescent="0.15"/>
    <row r="41065" ht="13.5" customHeight="1" x14ac:dyDescent="0.15"/>
    <row r="41067" ht="13.5" customHeight="1" x14ac:dyDescent="0.15"/>
    <row r="41069" ht="13.5" customHeight="1" x14ac:dyDescent="0.15"/>
    <row r="41071" ht="13.5" customHeight="1" x14ac:dyDescent="0.15"/>
    <row r="41073" ht="13.5" customHeight="1" x14ac:dyDescent="0.15"/>
    <row r="41075" ht="13.5" customHeight="1" x14ac:dyDescent="0.15"/>
    <row r="41077" ht="13.5" customHeight="1" x14ac:dyDescent="0.15"/>
    <row r="41079" ht="13.5" customHeight="1" x14ac:dyDescent="0.15"/>
    <row r="41081" ht="13.5" customHeight="1" x14ac:dyDescent="0.15"/>
    <row r="41083" ht="13.5" customHeight="1" x14ac:dyDescent="0.15"/>
    <row r="41085" ht="13.5" customHeight="1" x14ac:dyDescent="0.15"/>
    <row r="41087" ht="13.5" customHeight="1" x14ac:dyDescent="0.15"/>
    <row r="41089" ht="13.5" customHeight="1" x14ac:dyDescent="0.15"/>
    <row r="41091" ht="13.5" customHeight="1" x14ac:dyDescent="0.15"/>
    <row r="41093" ht="13.5" customHeight="1" x14ac:dyDescent="0.15"/>
    <row r="41095" ht="13.5" customHeight="1" x14ac:dyDescent="0.15"/>
    <row r="41097" ht="13.5" customHeight="1" x14ac:dyDescent="0.15"/>
    <row r="41099" ht="13.5" customHeight="1" x14ac:dyDescent="0.15"/>
    <row r="41101" ht="13.5" customHeight="1" x14ac:dyDescent="0.15"/>
    <row r="41103" ht="13.5" customHeight="1" x14ac:dyDescent="0.15"/>
    <row r="41105" ht="13.5" customHeight="1" x14ac:dyDescent="0.15"/>
    <row r="41107" ht="13.5" customHeight="1" x14ac:dyDescent="0.15"/>
    <row r="41109" ht="13.5" customHeight="1" x14ac:dyDescent="0.15"/>
    <row r="41111" ht="13.5" customHeight="1" x14ac:dyDescent="0.15"/>
    <row r="41113" ht="13.5" customHeight="1" x14ac:dyDescent="0.15"/>
    <row r="41115" ht="13.5" customHeight="1" x14ac:dyDescent="0.15"/>
    <row r="41117" ht="13.5" customHeight="1" x14ac:dyDescent="0.15"/>
    <row r="41119" ht="13.5" customHeight="1" x14ac:dyDescent="0.15"/>
    <row r="41121" ht="13.5" customHeight="1" x14ac:dyDescent="0.15"/>
    <row r="41123" ht="13.5" customHeight="1" x14ac:dyDescent="0.15"/>
    <row r="41125" ht="13.5" customHeight="1" x14ac:dyDescent="0.15"/>
    <row r="41127" ht="13.5" customHeight="1" x14ac:dyDescent="0.15"/>
    <row r="41129" ht="13.5" customHeight="1" x14ac:dyDescent="0.15"/>
    <row r="41131" ht="13.5" customHeight="1" x14ac:dyDescent="0.15"/>
    <row r="41133" ht="13.5" customHeight="1" x14ac:dyDescent="0.15"/>
    <row r="41135" ht="13.5" customHeight="1" x14ac:dyDescent="0.15"/>
    <row r="41137" ht="13.5" customHeight="1" x14ac:dyDescent="0.15"/>
    <row r="41139" ht="13.5" customHeight="1" x14ac:dyDescent="0.15"/>
    <row r="41141" ht="13.5" customHeight="1" x14ac:dyDescent="0.15"/>
    <row r="41143" ht="13.5" customHeight="1" x14ac:dyDescent="0.15"/>
    <row r="41145" ht="13.5" customHeight="1" x14ac:dyDescent="0.15"/>
    <row r="41147" ht="13.5" customHeight="1" x14ac:dyDescent="0.15"/>
    <row r="41149" ht="13.5" customHeight="1" x14ac:dyDescent="0.15"/>
    <row r="41151" ht="13.5" customHeight="1" x14ac:dyDescent="0.15"/>
    <row r="41153" ht="13.5" customHeight="1" x14ac:dyDescent="0.15"/>
    <row r="41155" ht="13.5" customHeight="1" x14ac:dyDescent="0.15"/>
    <row r="41157" ht="13.5" customHeight="1" x14ac:dyDescent="0.15"/>
    <row r="41159" ht="13.5" customHeight="1" x14ac:dyDescent="0.15"/>
    <row r="41161" ht="13.5" customHeight="1" x14ac:dyDescent="0.15"/>
    <row r="41163" ht="13.5" customHeight="1" x14ac:dyDescent="0.15"/>
    <row r="41165" ht="13.5" customHeight="1" x14ac:dyDescent="0.15"/>
    <row r="41167" ht="13.5" customHeight="1" x14ac:dyDescent="0.15"/>
    <row r="41169" ht="13.5" customHeight="1" x14ac:dyDescent="0.15"/>
    <row r="41171" ht="13.5" customHeight="1" x14ac:dyDescent="0.15"/>
    <row r="41173" ht="13.5" customHeight="1" x14ac:dyDescent="0.15"/>
    <row r="41175" ht="13.5" customHeight="1" x14ac:dyDescent="0.15"/>
    <row r="41177" ht="13.5" customHeight="1" x14ac:dyDescent="0.15"/>
    <row r="41179" ht="13.5" customHeight="1" x14ac:dyDescent="0.15"/>
    <row r="41181" ht="13.5" customHeight="1" x14ac:dyDescent="0.15"/>
    <row r="41183" ht="13.5" customHeight="1" x14ac:dyDescent="0.15"/>
    <row r="41185" ht="13.5" customHeight="1" x14ac:dyDescent="0.15"/>
    <row r="41187" ht="13.5" customHeight="1" x14ac:dyDescent="0.15"/>
    <row r="41189" ht="13.5" customHeight="1" x14ac:dyDescent="0.15"/>
    <row r="41191" ht="13.5" customHeight="1" x14ac:dyDescent="0.15"/>
    <row r="41193" ht="13.5" customHeight="1" x14ac:dyDescent="0.15"/>
    <row r="41195" ht="13.5" customHeight="1" x14ac:dyDescent="0.15"/>
    <row r="41197" ht="13.5" customHeight="1" x14ac:dyDescent="0.15"/>
    <row r="41199" ht="13.5" customHeight="1" x14ac:dyDescent="0.15"/>
    <row r="41201" ht="13.5" customHeight="1" x14ac:dyDescent="0.15"/>
    <row r="41203" ht="13.5" customHeight="1" x14ac:dyDescent="0.15"/>
    <row r="41205" ht="13.5" customHeight="1" x14ac:dyDescent="0.15"/>
    <row r="41207" ht="13.5" customHeight="1" x14ac:dyDescent="0.15"/>
    <row r="41209" ht="13.5" customHeight="1" x14ac:dyDescent="0.15"/>
    <row r="41211" ht="13.5" customHeight="1" x14ac:dyDescent="0.15"/>
    <row r="41213" ht="13.5" customHeight="1" x14ac:dyDescent="0.15"/>
    <row r="41215" ht="13.5" customHeight="1" x14ac:dyDescent="0.15"/>
    <row r="41217" ht="13.5" customHeight="1" x14ac:dyDescent="0.15"/>
    <row r="41219" ht="13.5" customHeight="1" x14ac:dyDescent="0.15"/>
    <row r="41221" ht="13.5" customHeight="1" x14ac:dyDescent="0.15"/>
    <row r="41223" ht="13.5" customHeight="1" x14ac:dyDescent="0.15"/>
    <row r="41225" ht="13.5" customHeight="1" x14ac:dyDescent="0.15"/>
    <row r="41227" ht="13.5" customHeight="1" x14ac:dyDescent="0.15"/>
    <row r="41229" ht="13.5" customHeight="1" x14ac:dyDescent="0.15"/>
    <row r="41231" ht="13.5" customHeight="1" x14ac:dyDescent="0.15"/>
    <row r="41233" ht="13.5" customHeight="1" x14ac:dyDescent="0.15"/>
    <row r="41235" ht="13.5" customHeight="1" x14ac:dyDescent="0.15"/>
    <row r="41237" ht="13.5" customHeight="1" x14ac:dyDescent="0.15"/>
    <row r="41239" ht="13.5" customHeight="1" x14ac:dyDescent="0.15"/>
    <row r="41241" ht="13.5" customHeight="1" x14ac:dyDescent="0.15"/>
    <row r="41243" ht="13.5" customHeight="1" x14ac:dyDescent="0.15"/>
    <row r="41245" ht="13.5" customHeight="1" x14ac:dyDescent="0.15"/>
    <row r="41247" ht="13.5" customHeight="1" x14ac:dyDescent="0.15"/>
    <row r="41249" ht="13.5" customHeight="1" x14ac:dyDescent="0.15"/>
    <row r="41251" ht="13.5" customHeight="1" x14ac:dyDescent="0.15"/>
    <row r="41253" ht="13.5" customHeight="1" x14ac:dyDescent="0.15"/>
    <row r="41255" ht="13.5" customHeight="1" x14ac:dyDescent="0.15"/>
    <row r="41257" ht="13.5" customHeight="1" x14ac:dyDescent="0.15"/>
    <row r="41259" ht="13.5" customHeight="1" x14ac:dyDescent="0.15"/>
    <row r="41261" ht="13.5" customHeight="1" x14ac:dyDescent="0.15"/>
    <row r="41263" ht="13.5" customHeight="1" x14ac:dyDescent="0.15"/>
    <row r="41265" ht="13.5" customHeight="1" x14ac:dyDescent="0.15"/>
    <row r="41267" ht="13.5" customHeight="1" x14ac:dyDescent="0.15"/>
    <row r="41269" ht="13.5" customHeight="1" x14ac:dyDescent="0.15"/>
    <row r="41271" ht="13.5" customHeight="1" x14ac:dyDescent="0.15"/>
    <row r="41273" ht="13.5" customHeight="1" x14ac:dyDescent="0.15"/>
    <row r="41275" ht="13.5" customHeight="1" x14ac:dyDescent="0.15"/>
    <row r="41277" ht="13.5" customHeight="1" x14ac:dyDescent="0.15"/>
    <row r="41279" ht="13.5" customHeight="1" x14ac:dyDescent="0.15"/>
    <row r="41281" ht="13.5" customHeight="1" x14ac:dyDescent="0.15"/>
    <row r="41283" ht="13.5" customHeight="1" x14ac:dyDescent="0.15"/>
    <row r="41285" ht="13.5" customHeight="1" x14ac:dyDescent="0.15"/>
    <row r="41287" ht="13.5" customHeight="1" x14ac:dyDescent="0.15"/>
    <row r="41289" ht="13.5" customHeight="1" x14ac:dyDescent="0.15"/>
    <row r="41291" ht="13.5" customHeight="1" x14ac:dyDescent="0.15"/>
    <row r="41293" ht="13.5" customHeight="1" x14ac:dyDescent="0.15"/>
    <row r="41295" ht="13.5" customHeight="1" x14ac:dyDescent="0.15"/>
    <row r="41297" ht="13.5" customHeight="1" x14ac:dyDescent="0.15"/>
    <row r="41299" ht="13.5" customHeight="1" x14ac:dyDescent="0.15"/>
    <row r="41301" ht="13.5" customHeight="1" x14ac:dyDescent="0.15"/>
    <row r="41303" ht="13.5" customHeight="1" x14ac:dyDescent="0.15"/>
    <row r="41305" ht="13.5" customHeight="1" x14ac:dyDescent="0.15"/>
    <row r="41307" ht="13.5" customHeight="1" x14ac:dyDescent="0.15"/>
    <row r="41309" ht="13.5" customHeight="1" x14ac:dyDescent="0.15"/>
    <row r="41311" ht="13.5" customHeight="1" x14ac:dyDescent="0.15"/>
    <row r="41313" ht="13.5" customHeight="1" x14ac:dyDescent="0.15"/>
    <row r="41315" ht="13.5" customHeight="1" x14ac:dyDescent="0.15"/>
    <row r="41317" ht="13.5" customHeight="1" x14ac:dyDescent="0.15"/>
    <row r="41319" ht="13.5" customHeight="1" x14ac:dyDescent="0.15"/>
    <row r="41321" ht="13.5" customHeight="1" x14ac:dyDescent="0.15"/>
    <row r="41323" ht="13.5" customHeight="1" x14ac:dyDescent="0.15"/>
    <row r="41325" ht="13.5" customHeight="1" x14ac:dyDescent="0.15"/>
    <row r="41327" ht="13.5" customHeight="1" x14ac:dyDescent="0.15"/>
    <row r="41329" ht="13.5" customHeight="1" x14ac:dyDescent="0.15"/>
    <row r="41331" ht="13.5" customHeight="1" x14ac:dyDescent="0.15"/>
    <row r="41333" ht="13.5" customHeight="1" x14ac:dyDescent="0.15"/>
    <row r="41335" ht="13.5" customHeight="1" x14ac:dyDescent="0.15"/>
    <row r="41337" ht="13.5" customHeight="1" x14ac:dyDescent="0.15"/>
    <row r="41339" ht="13.5" customHeight="1" x14ac:dyDescent="0.15"/>
    <row r="41341" ht="13.5" customHeight="1" x14ac:dyDescent="0.15"/>
    <row r="41343" ht="13.5" customHeight="1" x14ac:dyDescent="0.15"/>
    <row r="41345" ht="13.5" customHeight="1" x14ac:dyDescent="0.15"/>
    <row r="41347" ht="13.5" customHeight="1" x14ac:dyDescent="0.15"/>
    <row r="41349" ht="13.5" customHeight="1" x14ac:dyDescent="0.15"/>
    <row r="41351" ht="13.5" customHeight="1" x14ac:dyDescent="0.15"/>
    <row r="41353" ht="13.5" customHeight="1" x14ac:dyDescent="0.15"/>
    <row r="41355" ht="13.5" customHeight="1" x14ac:dyDescent="0.15"/>
    <row r="41357" ht="13.5" customHeight="1" x14ac:dyDescent="0.15"/>
    <row r="41359" ht="13.5" customHeight="1" x14ac:dyDescent="0.15"/>
    <row r="41361" ht="13.5" customHeight="1" x14ac:dyDescent="0.15"/>
    <row r="41363" ht="13.5" customHeight="1" x14ac:dyDescent="0.15"/>
    <row r="41365" ht="13.5" customHeight="1" x14ac:dyDescent="0.15"/>
    <row r="41367" ht="13.5" customHeight="1" x14ac:dyDescent="0.15"/>
    <row r="41369" ht="13.5" customHeight="1" x14ac:dyDescent="0.15"/>
    <row r="41371" ht="13.5" customHeight="1" x14ac:dyDescent="0.15"/>
    <row r="41373" ht="13.5" customHeight="1" x14ac:dyDescent="0.15"/>
    <row r="41375" ht="13.5" customHeight="1" x14ac:dyDescent="0.15"/>
    <row r="41377" ht="13.5" customHeight="1" x14ac:dyDescent="0.15"/>
    <row r="41379" ht="13.5" customHeight="1" x14ac:dyDescent="0.15"/>
    <row r="41381" ht="13.5" customHeight="1" x14ac:dyDescent="0.15"/>
    <row r="41383" ht="13.5" customHeight="1" x14ac:dyDescent="0.15"/>
    <row r="41385" ht="13.5" customHeight="1" x14ac:dyDescent="0.15"/>
    <row r="41387" ht="13.5" customHeight="1" x14ac:dyDescent="0.15"/>
    <row r="41389" ht="13.5" customHeight="1" x14ac:dyDescent="0.15"/>
    <row r="41391" ht="13.5" customHeight="1" x14ac:dyDescent="0.15"/>
    <row r="41393" ht="13.5" customHeight="1" x14ac:dyDescent="0.15"/>
    <row r="41395" ht="13.5" customHeight="1" x14ac:dyDescent="0.15"/>
    <row r="41397" ht="13.5" customHeight="1" x14ac:dyDescent="0.15"/>
    <row r="41399" ht="13.5" customHeight="1" x14ac:dyDescent="0.15"/>
    <row r="41401" ht="13.5" customHeight="1" x14ac:dyDescent="0.15"/>
    <row r="41403" ht="13.5" customHeight="1" x14ac:dyDescent="0.15"/>
    <row r="41405" ht="13.5" customHeight="1" x14ac:dyDescent="0.15"/>
    <row r="41407" ht="13.5" customHeight="1" x14ac:dyDescent="0.15"/>
    <row r="41409" ht="13.5" customHeight="1" x14ac:dyDescent="0.15"/>
    <row r="41411" ht="13.5" customHeight="1" x14ac:dyDescent="0.15"/>
    <row r="41413" ht="13.5" customHeight="1" x14ac:dyDescent="0.15"/>
    <row r="41415" ht="13.5" customHeight="1" x14ac:dyDescent="0.15"/>
    <row r="41417" ht="13.5" customHeight="1" x14ac:dyDescent="0.15"/>
    <row r="41419" ht="13.5" customHeight="1" x14ac:dyDescent="0.15"/>
    <row r="41421" ht="13.5" customHeight="1" x14ac:dyDescent="0.15"/>
    <row r="41423" ht="13.5" customHeight="1" x14ac:dyDescent="0.15"/>
    <row r="41425" ht="13.5" customHeight="1" x14ac:dyDescent="0.15"/>
    <row r="41427" ht="13.5" customHeight="1" x14ac:dyDescent="0.15"/>
    <row r="41429" ht="13.5" customHeight="1" x14ac:dyDescent="0.15"/>
    <row r="41431" ht="13.5" customHeight="1" x14ac:dyDescent="0.15"/>
    <row r="41433" ht="13.5" customHeight="1" x14ac:dyDescent="0.15"/>
    <row r="41435" ht="13.5" customHeight="1" x14ac:dyDescent="0.15"/>
    <row r="41437" ht="13.5" customHeight="1" x14ac:dyDescent="0.15"/>
    <row r="41439" ht="13.5" customHeight="1" x14ac:dyDescent="0.15"/>
    <row r="41441" ht="13.5" customHeight="1" x14ac:dyDescent="0.15"/>
    <row r="41443" ht="13.5" customHeight="1" x14ac:dyDescent="0.15"/>
    <row r="41445" ht="13.5" customHeight="1" x14ac:dyDescent="0.15"/>
    <row r="41447" ht="13.5" customHeight="1" x14ac:dyDescent="0.15"/>
    <row r="41449" ht="13.5" customHeight="1" x14ac:dyDescent="0.15"/>
    <row r="41451" ht="13.5" customHeight="1" x14ac:dyDescent="0.15"/>
    <row r="41453" ht="13.5" customHeight="1" x14ac:dyDescent="0.15"/>
    <row r="41455" ht="13.5" customHeight="1" x14ac:dyDescent="0.15"/>
    <row r="41457" ht="13.5" customHeight="1" x14ac:dyDescent="0.15"/>
    <row r="41459" ht="13.5" customHeight="1" x14ac:dyDescent="0.15"/>
    <row r="41461" ht="13.5" customHeight="1" x14ac:dyDescent="0.15"/>
    <row r="41463" ht="13.5" customHeight="1" x14ac:dyDescent="0.15"/>
    <row r="41465" ht="13.5" customHeight="1" x14ac:dyDescent="0.15"/>
    <row r="41467" ht="13.5" customHeight="1" x14ac:dyDescent="0.15"/>
    <row r="41469" ht="13.5" customHeight="1" x14ac:dyDescent="0.15"/>
    <row r="41471" ht="13.5" customHeight="1" x14ac:dyDescent="0.15"/>
    <row r="41473" ht="13.5" customHeight="1" x14ac:dyDescent="0.15"/>
    <row r="41475" ht="13.5" customHeight="1" x14ac:dyDescent="0.15"/>
    <row r="41477" ht="13.5" customHeight="1" x14ac:dyDescent="0.15"/>
    <row r="41479" ht="13.5" customHeight="1" x14ac:dyDescent="0.15"/>
    <row r="41481" ht="13.5" customHeight="1" x14ac:dyDescent="0.15"/>
    <row r="41483" ht="13.5" customHeight="1" x14ac:dyDescent="0.15"/>
    <row r="41485" ht="13.5" customHeight="1" x14ac:dyDescent="0.15"/>
    <row r="41487" ht="13.5" customHeight="1" x14ac:dyDescent="0.15"/>
    <row r="41489" ht="13.5" customHeight="1" x14ac:dyDescent="0.15"/>
    <row r="41491" ht="13.5" customHeight="1" x14ac:dyDescent="0.15"/>
    <row r="41493" ht="13.5" customHeight="1" x14ac:dyDescent="0.15"/>
    <row r="41495" ht="13.5" customHeight="1" x14ac:dyDescent="0.15"/>
    <row r="41497" ht="13.5" customHeight="1" x14ac:dyDescent="0.15"/>
    <row r="41499" ht="13.5" customHeight="1" x14ac:dyDescent="0.15"/>
    <row r="41501" ht="13.5" customHeight="1" x14ac:dyDescent="0.15"/>
    <row r="41503" ht="13.5" customHeight="1" x14ac:dyDescent="0.15"/>
    <row r="41505" ht="13.5" customHeight="1" x14ac:dyDescent="0.15"/>
    <row r="41507" ht="13.5" customHeight="1" x14ac:dyDescent="0.15"/>
    <row r="41509" ht="13.5" customHeight="1" x14ac:dyDescent="0.15"/>
    <row r="41511" ht="13.5" customHeight="1" x14ac:dyDescent="0.15"/>
    <row r="41513" ht="13.5" customHeight="1" x14ac:dyDescent="0.15"/>
    <row r="41515" ht="13.5" customHeight="1" x14ac:dyDescent="0.15"/>
    <row r="41517" ht="13.5" customHeight="1" x14ac:dyDescent="0.15"/>
    <row r="41519" ht="13.5" customHeight="1" x14ac:dyDescent="0.15"/>
    <row r="41521" ht="13.5" customHeight="1" x14ac:dyDescent="0.15"/>
    <row r="41523" ht="13.5" customHeight="1" x14ac:dyDescent="0.15"/>
    <row r="41525" ht="13.5" customHeight="1" x14ac:dyDescent="0.15"/>
    <row r="41527" ht="13.5" customHeight="1" x14ac:dyDescent="0.15"/>
    <row r="41529" ht="13.5" customHeight="1" x14ac:dyDescent="0.15"/>
    <row r="41531" ht="13.5" customHeight="1" x14ac:dyDescent="0.15"/>
    <row r="41533" ht="13.5" customHeight="1" x14ac:dyDescent="0.15"/>
    <row r="41535" ht="13.5" customHeight="1" x14ac:dyDescent="0.15"/>
    <row r="41537" ht="13.5" customHeight="1" x14ac:dyDescent="0.15"/>
    <row r="41539" ht="13.5" customHeight="1" x14ac:dyDescent="0.15"/>
    <row r="41541" ht="13.5" customHeight="1" x14ac:dyDescent="0.15"/>
    <row r="41543" ht="13.5" customHeight="1" x14ac:dyDescent="0.15"/>
    <row r="41545" ht="13.5" customHeight="1" x14ac:dyDescent="0.15"/>
    <row r="41547" ht="13.5" customHeight="1" x14ac:dyDescent="0.15"/>
    <row r="41549" ht="13.5" customHeight="1" x14ac:dyDescent="0.15"/>
    <row r="41551" ht="13.5" customHeight="1" x14ac:dyDescent="0.15"/>
    <row r="41553" ht="13.5" customHeight="1" x14ac:dyDescent="0.15"/>
    <row r="41555" ht="13.5" customHeight="1" x14ac:dyDescent="0.15"/>
    <row r="41557" ht="13.5" customHeight="1" x14ac:dyDescent="0.15"/>
    <row r="41559" ht="13.5" customHeight="1" x14ac:dyDescent="0.15"/>
    <row r="41561" ht="13.5" customHeight="1" x14ac:dyDescent="0.15"/>
    <row r="41563" ht="13.5" customHeight="1" x14ac:dyDescent="0.15"/>
    <row r="41565" ht="13.5" customHeight="1" x14ac:dyDescent="0.15"/>
    <row r="41567" ht="13.5" customHeight="1" x14ac:dyDescent="0.15"/>
    <row r="41569" ht="13.5" customHeight="1" x14ac:dyDescent="0.15"/>
    <row r="41571" ht="13.5" customHeight="1" x14ac:dyDescent="0.15"/>
    <row r="41573" ht="13.5" customHeight="1" x14ac:dyDescent="0.15"/>
    <row r="41575" ht="13.5" customHeight="1" x14ac:dyDescent="0.15"/>
    <row r="41577" ht="13.5" customHeight="1" x14ac:dyDescent="0.15"/>
    <row r="41579" ht="13.5" customHeight="1" x14ac:dyDescent="0.15"/>
    <row r="41581" ht="13.5" customHeight="1" x14ac:dyDescent="0.15"/>
    <row r="41583" ht="13.5" customHeight="1" x14ac:dyDescent="0.15"/>
    <row r="41585" ht="13.5" customHeight="1" x14ac:dyDescent="0.15"/>
    <row r="41587" ht="13.5" customHeight="1" x14ac:dyDescent="0.15"/>
    <row r="41589" ht="13.5" customHeight="1" x14ac:dyDescent="0.15"/>
    <row r="41591" ht="13.5" customHeight="1" x14ac:dyDescent="0.15"/>
    <row r="41593" ht="13.5" customHeight="1" x14ac:dyDescent="0.15"/>
    <row r="41595" ht="13.5" customHeight="1" x14ac:dyDescent="0.15"/>
    <row r="41597" ht="13.5" customHeight="1" x14ac:dyDescent="0.15"/>
    <row r="41599" ht="13.5" customHeight="1" x14ac:dyDescent="0.15"/>
    <row r="41601" ht="13.5" customHeight="1" x14ac:dyDescent="0.15"/>
    <row r="41603" ht="13.5" customHeight="1" x14ac:dyDescent="0.15"/>
    <row r="41605" ht="13.5" customHeight="1" x14ac:dyDescent="0.15"/>
    <row r="41607" ht="13.5" customHeight="1" x14ac:dyDescent="0.15"/>
    <row r="41609" ht="13.5" customHeight="1" x14ac:dyDescent="0.15"/>
    <row r="41611" ht="13.5" customHeight="1" x14ac:dyDescent="0.15"/>
    <row r="41613" ht="13.5" customHeight="1" x14ac:dyDescent="0.15"/>
    <row r="41615" ht="13.5" customHeight="1" x14ac:dyDescent="0.15"/>
    <row r="41617" ht="13.5" customHeight="1" x14ac:dyDescent="0.15"/>
    <row r="41619" ht="13.5" customHeight="1" x14ac:dyDescent="0.15"/>
    <row r="41621" ht="13.5" customHeight="1" x14ac:dyDescent="0.15"/>
    <row r="41623" ht="13.5" customHeight="1" x14ac:dyDescent="0.15"/>
    <row r="41625" ht="13.5" customHeight="1" x14ac:dyDescent="0.15"/>
    <row r="41627" ht="13.5" customHeight="1" x14ac:dyDescent="0.15"/>
    <row r="41629" ht="13.5" customHeight="1" x14ac:dyDescent="0.15"/>
    <row r="41631" ht="13.5" customHeight="1" x14ac:dyDescent="0.15"/>
    <row r="41633" ht="13.5" customHeight="1" x14ac:dyDescent="0.15"/>
    <row r="41635" ht="13.5" customHeight="1" x14ac:dyDescent="0.15"/>
    <row r="41637" ht="13.5" customHeight="1" x14ac:dyDescent="0.15"/>
    <row r="41639" ht="13.5" customHeight="1" x14ac:dyDescent="0.15"/>
    <row r="41641" ht="13.5" customHeight="1" x14ac:dyDescent="0.15"/>
    <row r="41643" ht="13.5" customHeight="1" x14ac:dyDescent="0.15"/>
    <row r="41645" ht="13.5" customHeight="1" x14ac:dyDescent="0.15"/>
    <row r="41647" ht="13.5" customHeight="1" x14ac:dyDescent="0.15"/>
    <row r="41649" ht="13.5" customHeight="1" x14ac:dyDescent="0.15"/>
    <row r="41651" ht="13.5" customHeight="1" x14ac:dyDescent="0.15"/>
    <row r="41653" ht="13.5" customHeight="1" x14ac:dyDescent="0.15"/>
    <row r="41655" ht="13.5" customHeight="1" x14ac:dyDescent="0.15"/>
    <row r="41657" ht="13.5" customHeight="1" x14ac:dyDescent="0.15"/>
    <row r="41659" ht="13.5" customHeight="1" x14ac:dyDescent="0.15"/>
    <row r="41661" ht="13.5" customHeight="1" x14ac:dyDescent="0.15"/>
    <row r="41663" ht="13.5" customHeight="1" x14ac:dyDescent="0.15"/>
    <row r="41665" ht="13.5" customHeight="1" x14ac:dyDescent="0.15"/>
    <row r="41667" ht="13.5" customHeight="1" x14ac:dyDescent="0.15"/>
    <row r="41669" ht="13.5" customHeight="1" x14ac:dyDescent="0.15"/>
    <row r="41671" ht="13.5" customHeight="1" x14ac:dyDescent="0.15"/>
    <row r="41673" ht="13.5" customHeight="1" x14ac:dyDescent="0.15"/>
    <row r="41675" ht="13.5" customHeight="1" x14ac:dyDescent="0.15"/>
    <row r="41677" ht="13.5" customHeight="1" x14ac:dyDescent="0.15"/>
    <row r="41679" ht="13.5" customHeight="1" x14ac:dyDescent="0.15"/>
    <row r="41681" ht="13.5" customHeight="1" x14ac:dyDescent="0.15"/>
    <row r="41683" ht="13.5" customHeight="1" x14ac:dyDescent="0.15"/>
    <row r="41685" ht="13.5" customHeight="1" x14ac:dyDescent="0.15"/>
    <row r="41687" ht="13.5" customHeight="1" x14ac:dyDescent="0.15"/>
    <row r="41689" ht="13.5" customHeight="1" x14ac:dyDescent="0.15"/>
    <row r="41691" ht="13.5" customHeight="1" x14ac:dyDescent="0.15"/>
    <row r="41693" ht="13.5" customHeight="1" x14ac:dyDescent="0.15"/>
    <row r="41695" ht="13.5" customHeight="1" x14ac:dyDescent="0.15"/>
    <row r="41697" ht="13.5" customHeight="1" x14ac:dyDescent="0.15"/>
    <row r="41699" ht="13.5" customHeight="1" x14ac:dyDescent="0.15"/>
    <row r="41701" ht="13.5" customHeight="1" x14ac:dyDescent="0.15"/>
    <row r="41703" ht="13.5" customHeight="1" x14ac:dyDescent="0.15"/>
    <row r="41705" ht="13.5" customHeight="1" x14ac:dyDescent="0.15"/>
    <row r="41707" ht="13.5" customHeight="1" x14ac:dyDescent="0.15"/>
    <row r="41709" ht="13.5" customHeight="1" x14ac:dyDescent="0.15"/>
    <row r="41711" ht="13.5" customHeight="1" x14ac:dyDescent="0.15"/>
    <row r="41713" ht="13.5" customHeight="1" x14ac:dyDescent="0.15"/>
    <row r="41715" ht="13.5" customHeight="1" x14ac:dyDescent="0.15"/>
    <row r="41717" ht="13.5" customHeight="1" x14ac:dyDescent="0.15"/>
    <row r="41719" ht="13.5" customHeight="1" x14ac:dyDescent="0.15"/>
    <row r="41721" ht="13.5" customHeight="1" x14ac:dyDescent="0.15"/>
    <row r="41723" ht="13.5" customHeight="1" x14ac:dyDescent="0.15"/>
    <row r="41725" ht="13.5" customHeight="1" x14ac:dyDescent="0.15"/>
    <row r="41727" ht="13.5" customHeight="1" x14ac:dyDescent="0.15"/>
    <row r="41729" ht="13.5" customHeight="1" x14ac:dyDescent="0.15"/>
    <row r="41731" ht="13.5" customHeight="1" x14ac:dyDescent="0.15"/>
    <row r="41733" ht="13.5" customHeight="1" x14ac:dyDescent="0.15"/>
    <row r="41735" ht="13.5" customHeight="1" x14ac:dyDescent="0.15"/>
    <row r="41737" ht="13.5" customHeight="1" x14ac:dyDescent="0.15"/>
    <row r="41739" ht="13.5" customHeight="1" x14ac:dyDescent="0.15"/>
    <row r="41741" ht="13.5" customHeight="1" x14ac:dyDescent="0.15"/>
    <row r="41743" ht="13.5" customHeight="1" x14ac:dyDescent="0.15"/>
    <row r="41745" ht="13.5" customHeight="1" x14ac:dyDescent="0.15"/>
    <row r="41747" ht="13.5" customHeight="1" x14ac:dyDescent="0.15"/>
    <row r="41749" ht="13.5" customHeight="1" x14ac:dyDescent="0.15"/>
    <row r="41751" ht="13.5" customHeight="1" x14ac:dyDescent="0.15"/>
    <row r="41753" ht="13.5" customHeight="1" x14ac:dyDescent="0.15"/>
    <row r="41755" ht="13.5" customHeight="1" x14ac:dyDescent="0.15"/>
    <row r="41757" ht="13.5" customHeight="1" x14ac:dyDescent="0.15"/>
    <row r="41759" ht="13.5" customHeight="1" x14ac:dyDescent="0.15"/>
    <row r="41761" ht="13.5" customHeight="1" x14ac:dyDescent="0.15"/>
    <row r="41763" ht="13.5" customHeight="1" x14ac:dyDescent="0.15"/>
    <row r="41765" ht="13.5" customHeight="1" x14ac:dyDescent="0.15"/>
    <row r="41767" ht="13.5" customHeight="1" x14ac:dyDescent="0.15"/>
    <row r="41769" ht="13.5" customHeight="1" x14ac:dyDescent="0.15"/>
    <row r="41771" ht="13.5" customHeight="1" x14ac:dyDescent="0.15"/>
    <row r="41773" ht="13.5" customHeight="1" x14ac:dyDescent="0.15"/>
    <row r="41775" ht="13.5" customHeight="1" x14ac:dyDescent="0.15"/>
    <row r="41777" ht="13.5" customHeight="1" x14ac:dyDescent="0.15"/>
    <row r="41779" ht="13.5" customHeight="1" x14ac:dyDescent="0.15"/>
    <row r="41781" ht="13.5" customHeight="1" x14ac:dyDescent="0.15"/>
    <row r="41783" ht="13.5" customHeight="1" x14ac:dyDescent="0.15"/>
    <row r="41785" ht="13.5" customHeight="1" x14ac:dyDescent="0.15"/>
    <row r="41787" ht="13.5" customHeight="1" x14ac:dyDescent="0.15"/>
    <row r="41789" ht="13.5" customHeight="1" x14ac:dyDescent="0.15"/>
    <row r="41791" ht="13.5" customHeight="1" x14ac:dyDescent="0.15"/>
    <row r="41793" ht="13.5" customHeight="1" x14ac:dyDescent="0.15"/>
    <row r="41795" ht="13.5" customHeight="1" x14ac:dyDescent="0.15"/>
    <row r="41797" ht="13.5" customHeight="1" x14ac:dyDescent="0.15"/>
    <row r="41799" ht="13.5" customHeight="1" x14ac:dyDescent="0.15"/>
    <row r="41801" ht="13.5" customHeight="1" x14ac:dyDescent="0.15"/>
    <row r="41803" ht="13.5" customHeight="1" x14ac:dyDescent="0.15"/>
    <row r="41805" ht="13.5" customHeight="1" x14ac:dyDescent="0.15"/>
    <row r="41807" ht="13.5" customHeight="1" x14ac:dyDescent="0.15"/>
    <row r="41809" ht="13.5" customHeight="1" x14ac:dyDescent="0.15"/>
    <row r="41811" ht="13.5" customHeight="1" x14ac:dyDescent="0.15"/>
    <row r="41813" ht="13.5" customHeight="1" x14ac:dyDescent="0.15"/>
    <row r="41815" ht="13.5" customHeight="1" x14ac:dyDescent="0.15"/>
    <row r="41817" ht="13.5" customHeight="1" x14ac:dyDescent="0.15"/>
    <row r="41819" ht="13.5" customHeight="1" x14ac:dyDescent="0.15"/>
    <row r="41821" ht="13.5" customHeight="1" x14ac:dyDescent="0.15"/>
    <row r="41823" ht="13.5" customHeight="1" x14ac:dyDescent="0.15"/>
    <row r="41825" ht="13.5" customHeight="1" x14ac:dyDescent="0.15"/>
    <row r="41827" ht="13.5" customHeight="1" x14ac:dyDescent="0.15"/>
    <row r="41829" ht="13.5" customHeight="1" x14ac:dyDescent="0.15"/>
    <row r="41831" ht="13.5" customHeight="1" x14ac:dyDescent="0.15"/>
    <row r="41833" ht="13.5" customHeight="1" x14ac:dyDescent="0.15"/>
    <row r="41835" ht="13.5" customHeight="1" x14ac:dyDescent="0.15"/>
    <row r="41837" ht="13.5" customHeight="1" x14ac:dyDescent="0.15"/>
    <row r="41839" ht="13.5" customHeight="1" x14ac:dyDescent="0.15"/>
    <row r="41841" ht="13.5" customHeight="1" x14ac:dyDescent="0.15"/>
    <row r="41843" ht="13.5" customHeight="1" x14ac:dyDescent="0.15"/>
    <row r="41845" ht="13.5" customHeight="1" x14ac:dyDescent="0.15"/>
    <row r="41847" ht="13.5" customHeight="1" x14ac:dyDescent="0.15"/>
    <row r="41849" ht="13.5" customHeight="1" x14ac:dyDescent="0.15"/>
    <row r="41851" ht="13.5" customHeight="1" x14ac:dyDescent="0.15"/>
    <row r="41853" ht="13.5" customHeight="1" x14ac:dyDescent="0.15"/>
    <row r="41855" ht="13.5" customHeight="1" x14ac:dyDescent="0.15"/>
    <row r="41857" ht="13.5" customHeight="1" x14ac:dyDescent="0.15"/>
    <row r="41859" ht="13.5" customHeight="1" x14ac:dyDescent="0.15"/>
    <row r="41861" ht="13.5" customHeight="1" x14ac:dyDescent="0.15"/>
    <row r="41863" ht="13.5" customHeight="1" x14ac:dyDescent="0.15"/>
    <row r="41865" ht="13.5" customHeight="1" x14ac:dyDescent="0.15"/>
    <row r="41867" ht="13.5" customHeight="1" x14ac:dyDescent="0.15"/>
    <row r="41869" ht="13.5" customHeight="1" x14ac:dyDescent="0.15"/>
    <row r="41871" ht="13.5" customHeight="1" x14ac:dyDescent="0.15"/>
    <row r="41873" ht="13.5" customHeight="1" x14ac:dyDescent="0.15"/>
    <row r="41875" ht="13.5" customHeight="1" x14ac:dyDescent="0.15"/>
    <row r="41877" ht="13.5" customHeight="1" x14ac:dyDescent="0.15"/>
    <row r="41879" ht="13.5" customHeight="1" x14ac:dyDescent="0.15"/>
    <row r="41881" ht="13.5" customHeight="1" x14ac:dyDescent="0.15"/>
    <row r="41883" ht="13.5" customHeight="1" x14ac:dyDescent="0.15"/>
    <row r="41885" ht="13.5" customHeight="1" x14ac:dyDescent="0.15"/>
    <row r="41887" ht="13.5" customHeight="1" x14ac:dyDescent="0.15"/>
    <row r="41889" ht="13.5" customHeight="1" x14ac:dyDescent="0.15"/>
    <row r="41891" ht="13.5" customHeight="1" x14ac:dyDescent="0.15"/>
    <row r="41893" ht="13.5" customHeight="1" x14ac:dyDescent="0.15"/>
    <row r="41895" ht="13.5" customHeight="1" x14ac:dyDescent="0.15"/>
    <row r="41897" ht="13.5" customHeight="1" x14ac:dyDescent="0.15"/>
    <row r="41899" ht="13.5" customHeight="1" x14ac:dyDescent="0.15"/>
    <row r="41901" ht="13.5" customHeight="1" x14ac:dyDescent="0.15"/>
    <row r="41903" ht="13.5" customHeight="1" x14ac:dyDescent="0.15"/>
    <row r="41905" ht="13.5" customHeight="1" x14ac:dyDescent="0.15"/>
    <row r="41907" ht="13.5" customHeight="1" x14ac:dyDescent="0.15"/>
    <row r="41909" ht="13.5" customHeight="1" x14ac:dyDescent="0.15"/>
    <row r="41911" ht="13.5" customHeight="1" x14ac:dyDescent="0.15"/>
    <row r="41913" ht="13.5" customHeight="1" x14ac:dyDescent="0.15"/>
    <row r="41915" ht="13.5" customHeight="1" x14ac:dyDescent="0.15"/>
    <row r="41917" ht="13.5" customHeight="1" x14ac:dyDescent="0.15"/>
    <row r="41919" ht="13.5" customHeight="1" x14ac:dyDescent="0.15"/>
    <row r="41921" ht="13.5" customHeight="1" x14ac:dyDescent="0.15"/>
    <row r="41923" ht="13.5" customHeight="1" x14ac:dyDescent="0.15"/>
    <row r="41925" ht="13.5" customHeight="1" x14ac:dyDescent="0.15"/>
    <row r="41927" ht="13.5" customHeight="1" x14ac:dyDescent="0.15"/>
    <row r="41929" ht="13.5" customHeight="1" x14ac:dyDescent="0.15"/>
    <row r="41931" ht="13.5" customHeight="1" x14ac:dyDescent="0.15"/>
    <row r="41933" ht="13.5" customHeight="1" x14ac:dyDescent="0.15"/>
    <row r="41935" ht="13.5" customHeight="1" x14ac:dyDescent="0.15"/>
    <row r="41937" ht="13.5" customHeight="1" x14ac:dyDescent="0.15"/>
    <row r="41939" ht="13.5" customHeight="1" x14ac:dyDescent="0.15"/>
    <row r="41941" ht="13.5" customHeight="1" x14ac:dyDescent="0.15"/>
    <row r="41943" ht="13.5" customHeight="1" x14ac:dyDescent="0.15"/>
    <row r="41945" ht="13.5" customHeight="1" x14ac:dyDescent="0.15"/>
    <row r="41947" ht="13.5" customHeight="1" x14ac:dyDescent="0.15"/>
    <row r="41949" ht="13.5" customHeight="1" x14ac:dyDescent="0.15"/>
    <row r="41951" ht="13.5" customHeight="1" x14ac:dyDescent="0.15"/>
    <row r="41953" ht="13.5" customHeight="1" x14ac:dyDescent="0.15"/>
    <row r="41955" ht="13.5" customHeight="1" x14ac:dyDescent="0.15"/>
    <row r="41957" ht="13.5" customHeight="1" x14ac:dyDescent="0.15"/>
    <row r="41959" ht="13.5" customHeight="1" x14ac:dyDescent="0.15"/>
    <row r="41961" ht="13.5" customHeight="1" x14ac:dyDescent="0.15"/>
    <row r="41963" ht="13.5" customHeight="1" x14ac:dyDescent="0.15"/>
    <row r="41965" ht="13.5" customHeight="1" x14ac:dyDescent="0.15"/>
    <row r="41967" ht="13.5" customHeight="1" x14ac:dyDescent="0.15"/>
    <row r="41969" ht="13.5" customHeight="1" x14ac:dyDescent="0.15"/>
    <row r="41971" ht="13.5" customHeight="1" x14ac:dyDescent="0.15"/>
    <row r="41973" ht="13.5" customHeight="1" x14ac:dyDescent="0.15"/>
    <row r="41975" ht="13.5" customHeight="1" x14ac:dyDescent="0.15"/>
    <row r="41977" ht="13.5" customHeight="1" x14ac:dyDescent="0.15"/>
    <row r="41979" ht="13.5" customHeight="1" x14ac:dyDescent="0.15"/>
    <row r="41981" ht="13.5" customHeight="1" x14ac:dyDescent="0.15"/>
    <row r="41983" ht="13.5" customHeight="1" x14ac:dyDescent="0.15"/>
    <row r="41985" ht="13.5" customHeight="1" x14ac:dyDescent="0.15"/>
    <row r="41987" ht="13.5" customHeight="1" x14ac:dyDescent="0.15"/>
    <row r="41989" ht="13.5" customHeight="1" x14ac:dyDescent="0.15"/>
    <row r="41991" ht="13.5" customHeight="1" x14ac:dyDescent="0.15"/>
    <row r="41993" ht="13.5" customHeight="1" x14ac:dyDescent="0.15"/>
    <row r="41995" ht="13.5" customHeight="1" x14ac:dyDescent="0.15"/>
    <row r="41997" ht="13.5" customHeight="1" x14ac:dyDescent="0.15"/>
    <row r="41999" ht="13.5" customHeight="1" x14ac:dyDescent="0.15"/>
    <row r="42001" ht="13.5" customHeight="1" x14ac:dyDescent="0.15"/>
    <row r="42003" ht="13.5" customHeight="1" x14ac:dyDescent="0.15"/>
    <row r="42005" ht="13.5" customHeight="1" x14ac:dyDescent="0.15"/>
    <row r="42007" ht="13.5" customHeight="1" x14ac:dyDescent="0.15"/>
    <row r="42009" ht="13.5" customHeight="1" x14ac:dyDescent="0.15"/>
    <row r="42011" ht="13.5" customHeight="1" x14ac:dyDescent="0.15"/>
    <row r="42013" ht="13.5" customHeight="1" x14ac:dyDescent="0.15"/>
    <row r="42015" ht="13.5" customHeight="1" x14ac:dyDescent="0.15"/>
    <row r="42017" ht="13.5" customHeight="1" x14ac:dyDescent="0.15"/>
    <row r="42019" ht="13.5" customHeight="1" x14ac:dyDescent="0.15"/>
    <row r="42021" ht="13.5" customHeight="1" x14ac:dyDescent="0.15"/>
    <row r="42023" ht="13.5" customHeight="1" x14ac:dyDescent="0.15"/>
    <row r="42025" ht="13.5" customHeight="1" x14ac:dyDescent="0.15"/>
    <row r="42027" ht="13.5" customHeight="1" x14ac:dyDescent="0.15"/>
    <row r="42029" ht="13.5" customHeight="1" x14ac:dyDescent="0.15"/>
    <row r="42031" ht="13.5" customHeight="1" x14ac:dyDescent="0.15"/>
    <row r="42033" ht="13.5" customHeight="1" x14ac:dyDescent="0.15"/>
    <row r="42035" ht="13.5" customHeight="1" x14ac:dyDescent="0.15"/>
    <row r="42037" ht="13.5" customHeight="1" x14ac:dyDescent="0.15"/>
    <row r="42039" ht="13.5" customHeight="1" x14ac:dyDescent="0.15"/>
    <row r="42041" ht="13.5" customHeight="1" x14ac:dyDescent="0.15"/>
    <row r="42043" ht="13.5" customHeight="1" x14ac:dyDescent="0.15"/>
    <row r="42045" ht="13.5" customHeight="1" x14ac:dyDescent="0.15"/>
    <row r="42047" ht="13.5" customHeight="1" x14ac:dyDescent="0.15"/>
    <row r="42049" ht="13.5" customHeight="1" x14ac:dyDescent="0.15"/>
    <row r="42051" ht="13.5" customHeight="1" x14ac:dyDescent="0.15"/>
    <row r="42053" ht="13.5" customHeight="1" x14ac:dyDescent="0.15"/>
    <row r="42055" ht="13.5" customHeight="1" x14ac:dyDescent="0.15"/>
    <row r="42057" ht="13.5" customHeight="1" x14ac:dyDescent="0.15"/>
    <row r="42059" ht="13.5" customHeight="1" x14ac:dyDescent="0.15"/>
    <row r="42061" ht="13.5" customHeight="1" x14ac:dyDescent="0.15"/>
    <row r="42063" ht="13.5" customHeight="1" x14ac:dyDescent="0.15"/>
    <row r="42065" ht="13.5" customHeight="1" x14ac:dyDescent="0.15"/>
    <row r="42067" ht="13.5" customHeight="1" x14ac:dyDescent="0.15"/>
    <row r="42069" ht="13.5" customHeight="1" x14ac:dyDescent="0.15"/>
    <row r="42071" ht="13.5" customHeight="1" x14ac:dyDescent="0.15"/>
    <row r="42073" ht="13.5" customHeight="1" x14ac:dyDescent="0.15"/>
    <row r="42075" ht="13.5" customHeight="1" x14ac:dyDescent="0.15"/>
    <row r="42077" ht="13.5" customHeight="1" x14ac:dyDescent="0.15"/>
    <row r="42079" ht="13.5" customHeight="1" x14ac:dyDescent="0.15"/>
    <row r="42081" ht="13.5" customHeight="1" x14ac:dyDescent="0.15"/>
    <row r="42083" ht="13.5" customHeight="1" x14ac:dyDescent="0.15"/>
    <row r="42085" ht="13.5" customHeight="1" x14ac:dyDescent="0.15"/>
    <row r="42087" ht="13.5" customHeight="1" x14ac:dyDescent="0.15"/>
    <row r="42089" ht="13.5" customHeight="1" x14ac:dyDescent="0.15"/>
    <row r="42091" ht="13.5" customHeight="1" x14ac:dyDescent="0.15"/>
    <row r="42093" ht="13.5" customHeight="1" x14ac:dyDescent="0.15"/>
    <row r="42095" ht="13.5" customHeight="1" x14ac:dyDescent="0.15"/>
    <row r="42097" ht="13.5" customHeight="1" x14ac:dyDescent="0.15"/>
    <row r="42099" ht="13.5" customHeight="1" x14ac:dyDescent="0.15"/>
    <row r="42101" ht="13.5" customHeight="1" x14ac:dyDescent="0.15"/>
    <row r="42103" ht="13.5" customHeight="1" x14ac:dyDescent="0.15"/>
    <row r="42105" ht="13.5" customHeight="1" x14ac:dyDescent="0.15"/>
    <row r="42107" ht="13.5" customHeight="1" x14ac:dyDescent="0.15"/>
    <row r="42109" ht="13.5" customHeight="1" x14ac:dyDescent="0.15"/>
    <row r="42111" ht="13.5" customHeight="1" x14ac:dyDescent="0.15"/>
    <row r="42113" ht="13.5" customHeight="1" x14ac:dyDescent="0.15"/>
    <row r="42115" ht="13.5" customHeight="1" x14ac:dyDescent="0.15"/>
    <row r="42117" ht="13.5" customHeight="1" x14ac:dyDescent="0.15"/>
    <row r="42119" ht="13.5" customHeight="1" x14ac:dyDescent="0.15"/>
    <row r="42121" ht="13.5" customHeight="1" x14ac:dyDescent="0.15"/>
    <row r="42123" ht="13.5" customHeight="1" x14ac:dyDescent="0.15"/>
    <row r="42125" ht="13.5" customHeight="1" x14ac:dyDescent="0.15"/>
    <row r="42127" ht="13.5" customHeight="1" x14ac:dyDescent="0.15"/>
    <row r="42129" ht="13.5" customHeight="1" x14ac:dyDescent="0.15"/>
    <row r="42131" ht="13.5" customHeight="1" x14ac:dyDescent="0.15"/>
    <row r="42133" ht="13.5" customHeight="1" x14ac:dyDescent="0.15"/>
    <row r="42135" ht="13.5" customHeight="1" x14ac:dyDescent="0.15"/>
    <row r="42137" ht="13.5" customHeight="1" x14ac:dyDescent="0.15"/>
    <row r="42139" ht="13.5" customHeight="1" x14ac:dyDescent="0.15"/>
    <row r="42141" ht="13.5" customHeight="1" x14ac:dyDescent="0.15"/>
    <row r="42143" ht="13.5" customHeight="1" x14ac:dyDescent="0.15"/>
    <row r="42145" ht="13.5" customHeight="1" x14ac:dyDescent="0.15"/>
    <row r="42147" ht="13.5" customHeight="1" x14ac:dyDescent="0.15"/>
    <row r="42149" ht="13.5" customHeight="1" x14ac:dyDescent="0.15"/>
    <row r="42151" ht="13.5" customHeight="1" x14ac:dyDescent="0.15"/>
    <row r="42153" ht="13.5" customHeight="1" x14ac:dyDescent="0.15"/>
    <row r="42155" ht="13.5" customHeight="1" x14ac:dyDescent="0.15"/>
    <row r="42157" ht="13.5" customHeight="1" x14ac:dyDescent="0.15"/>
    <row r="42159" ht="13.5" customHeight="1" x14ac:dyDescent="0.15"/>
    <row r="42161" ht="13.5" customHeight="1" x14ac:dyDescent="0.15"/>
    <row r="42163" ht="13.5" customHeight="1" x14ac:dyDescent="0.15"/>
    <row r="42165" ht="13.5" customHeight="1" x14ac:dyDescent="0.15"/>
    <row r="42167" ht="13.5" customHeight="1" x14ac:dyDescent="0.15"/>
    <row r="42169" ht="13.5" customHeight="1" x14ac:dyDescent="0.15"/>
    <row r="42171" ht="13.5" customHeight="1" x14ac:dyDescent="0.15"/>
    <row r="42173" ht="13.5" customHeight="1" x14ac:dyDescent="0.15"/>
    <row r="42175" ht="13.5" customHeight="1" x14ac:dyDescent="0.15"/>
    <row r="42177" ht="13.5" customHeight="1" x14ac:dyDescent="0.15"/>
    <row r="42179" ht="13.5" customHeight="1" x14ac:dyDescent="0.15"/>
    <row r="42181" ht="13.5" customHeight="1" x14ac:dyDescent="0.15"/>
    <row r="42183" ht="13.5" customHeight="1" x14ac:dyDescent="0.15"/>
    <row r="42185" ht="13.5" customHeight="1" x14ac:dyDescent="0.15"/>
    <row r="42187" ht="13.5" customHeight="1" x14ac:dyDescent="0.15"/>
    <row r="42189" ht="13.5" customHeight="1" x14ac:dyDescent="0.15"/>
    <row r="42191" ht="13.5" customHeight="1" x14ac:dyDescent="0.15"/>
    <row r="42193" ht="13.5" customHeight="1" x14ac:dyDescent="0.15"/>
    <row r="42195" ht="13.5" customHeight="1" x14ac:dyDescent="0.15"/>
    <row r="42197" ht="13.5" customHeight="1" x14ac:dyDescent="0.15"/>
    <row r="42199" ht="13.5" customHeight="1" x14ac:dyDescent="0.15"/>
    <row r="42201" ht="13.5" customHeight="1" x14ac:dyDescent="0.15"/>
    <row r="42203" ht="13.5" customHeight="1" x14ac:dyDescent="0.15"/>
    <row r="42205" ht="13.5" customHeight="1" x14ac:dyDescent="0.15"/>
    <row r="42207" ht="13.5" customHeight="1" x14ac:dyDescent="0.15"/>
    <row r="42209" ht="13.5" customHeight="1" x14ac:dyDescent="0.15"/>
    <row r="42211" ht="13.5" customHeight="1" x14ac:dyDescent="0.15"/>
    <row r="42213" ht="13.5" customHeight="1" x14ac:dyDescent="0.15"/>
    <row r="42215" ht="13.5" customHeight="1" x14ac:dyDescent="0.15"/>
    <row r="42217" ht="13.5" customHeight="1" x14ac:dyDescent="0.15"/>
    <row r="42219" ht="13.5" customHeight="1" x14ac:dyDescent="0.15"/>
    <row r="42221" ht="13.5" customHeight="1" x14ac:dyDescent="0.15"/>
    <row r="42223" ht="13.5" customHeight="1" x14ac:dyDescent="0.15"/>
    <row r="42225" ht="13.5" customHeight="1" x14ac:dyDescent="0.15"/>
    <row r="42227" ht="13.5" customHeight="1" x14ac:dyDescent="0.15"/>
    <row r="42229" ht="13.5" customHeight="1" x14ac:dyDescent="0.15"/>
    <row r="42231" ht="13.5" customHeight="1" x14ac:dyDescent="0.15"/>
    <row r="42233" ht="13.5" customHeight="1" x14ac:dyDescent="0.15"/>
    <row r="42235" ht="13.5" customHeight="1" x14ac:dyDescent="0.15"/>
    <row r="42237" ht="13.5" customHeight="1" x14ac:dyDescent="0.15"/>
    <row r="42239" ht="13.5" customHeight="1" x14ac:dyDescent="0.15"/>
    <row r="42241" ht="13.5" customHeight="1" x14ac:dyDescent="0.15"/>
    <row r="42243" ht="13.5" customHeight="1" x14ac:dyDescent="0.15"/>
    <row r="42245" ht="13.5" customHeight="1" x14ac:dyDescent="0.15"/>
    <row r="42247" ht="13.5" customHeight="1" x14ac:dyDescent="0.15"/>
    <row r="42249" ht="13.5" customHeight="1" x14ac:dyDescent="0.15"/>
    <row r="42251" ht="13.5" customHeight="1" x14ac:dyDescent="0.15"/>
    <row r="42253" ht="13.5" customHeight="1" x14ac:dyDescent="0.15"/>
    <row r="42255" ht="13.5" customHeight="1" x14ac:dyDescent="0.15"/>
    <row r="42257" ht="13.5" customHeight="1" x14ac:dyDescent="0.15"/>
    <row r="42259" ht="13.5" customHeight="1" x14ac:dyDescent="0.15"/>
    <row r="42261" ht="13.5" customHeight="1" x14ac:dyDescent="0.15"/>
    <row r="42263" ht="13.5" customHeight="1" x14ac:dyDescent="0.15"/>
    <row r="42265" ht="13.5" customHeight="1" x14ac:dyDescent="0.15"/>
    <row r="42267" ht="13.5" customHeight="1" x14ac:dyDescent="0.15"/>
    <row r="42269" ht="13.5" customHeight="1" x14ac:dyDescent="0.15"/>
    <row r="42271" ht="13.5" customHeight="1" x14ac:dyDescent="0.15"/>
    <row r="42273" ht="13.5" customHeight="1" x14ac:dyDescent="0.15"/>
    <row r="42275" ht="13.5" customHeight="1" x14ac:dyDescent="0.15"/>
    <row r="42277" ht="13.5" customHeight="1" x14ac:dyDescent="0.15"/>
    <row r="42279" ht="13.5" customHeight="1" x14ac:dyDescent="0.15"/>
    <row r="42281" ht="13.5" customHeight="1" x14ac:dyDescent="0.15"/>
    <row r="42283" ht="13.5" customHeight="1" x14ac:dyDescent="0.15"/>
    <row r="42285" ht="13.5" customHeight="1" x14ac:dyDescent="0.15"/>
    <row r="42287" ht="13.5" customHeight="1" x14ac:dyDescent="0.15"/>
    <row r="42289" ht="13.5" customHeight="1" x14ac:dyDescent="0.15"/>
    <row r="42291" ht="13.5" customHeight="1" x14ac:dyDescent="0.15"/>
    <row r="42293" ht="13.5" customHeight="1" x14ac:dyDescent="0.15"/>
    <row r="42295" ht="13.5" customHeight="1" x14ac:dyDescent="0.15"/>
    <row r="42297" ht="13.5" customHeight="1" x14ac:dyDescent="0.15"/>
    <row r="42299" ht="13.5" customHeight="1" x14ac:dyDescent="0.15"/>
    <row r="42301" ht="13.5" customHeight="1" x14ac:dyDescent="0.15"/>
    <row r="42303" ht="13.5" customHeight="1" x14ac:dyDescent="0.15"/>
    <row r="42305" ht="13.5" customHeight="1" x14ac:dyDescent="0.15"/>
    <row r="42307" ht="13.5" customHeight="1" x14ac:dyDescent="0.15"/>
    <row r="42309" ht="13.5" customHeight="1" x14ac:dyDescent="0.15"/>
    <row r="42311" ht="13.5" customHeight="1" x14ac:dyDescent="0.15"/>
    <row r="42313" ht="13.5" customHeight="1" x14ac:dyDescent="0.15"/>
    <row r="42315" ht="13.5" customHeight="1" x14ac:dyDescent="0.15"/>
    <row r="42317" ht="13.5" customHeight="1" x14ac:dyDescent="0.15"/>
    <row r="42319" ht="13.5" customHeight="1" x14ac:dyDescent="0.15"/>
    <row r="42321" ht="13.5" customHeight="1" x14ac:dyDescent="0.15"/>
    <row r="42323" ht="13.5" customHeight="1" x14ac:dyDescent="0.15"/>
    <row r="42325" ht="13.5" customHeight="1" x14ac:dyDescent="0.15"/>
    <row r="42327" ht="13.5" customHeight="1" x14ac:dyDescent="0.15"/>
    <row r="42329" ht="13.5" customHeight="1" x14ac:dyDescent="0.15"/>
    <row r="42331" ht="13.5" customHeight="1" x14ac:dyDescent="0.15"/>
    <row r="42333" ht="13.5" customHeight="1" x14ac:dyDescent="0.15"/>
    <row r="42335" ht="13.5" customHeight="1" x14ac:dyDescent="0.15"/>
    <row r="42337" ht="13.5" customHeight="1" x14ac:dyDescent="0.15"/>
    <row r="42339" ht="13.5" customHeight="1" x14ac:dyDescent="0.15"/>
    <row r="42341" ht="13.5" customHeight="1" x14ac:dyDescent="0.15"/>
    <row r="42343" ht="13.5" customHeight="1" x14ac:dyDescent="0.15"/>
    <row r="42345" ht="13.5" customHeight="1" x14ac:dyDescent="0.15"/>
    <row r="42347" ht="13.5" customHeight="1" x14ac:dyDescent="0.15"/>
    <row r="42349" ht="13.5" customHeight="1" x14ac:dyDescent="0.15"/>
    <row r="42351" ht="13.5" customHeight="1" x14ac:dyDescent="0.15"/>
    <row r="42353" ht="13.5" customHeight="1" x14ac:dyDescent="0.15"/>
    <row r="42355" ht="13.5" customHeight="1" x14ac:dyDescent="0.15"/>
    <row r="42357" ht="13.5" customHeight="1" x14ac:dyDescent="0.15"/>
    <row r="42359" ht="13.5" customHeight="1" x14ac:dyDescent="0.15"/>
    <row r="42361" ht="13.5" customHeight="1" x14ac:dyDescent="0.15"/>
    <row r="42363" ht="13.5" customHeight="1" x14ac:dyDescent="0.15"/>
    <row r="42365" ht="13.5" customHeight="1" x14ac:dyDescent="0.15"/>
    <row r="42367" ht="13.5" customHeight="1" x14ac:dyDescent="0.15"/>
    <row r="42369" ht="13.5" customHeight="1" x14ac:dyDescent="0.15"/>
    <row r="42371" ht="13.5" customHeight="1" x14ac:dyDescent="0.15"/>
    <row r="42373" ht="13.5" customHeight="1" x14ac:dyDescent="0.15"/>
    <row r="42375" ht="13.5" customHeight="1" x14ac:dyDescent="0.15"/>
    <row r="42377" ht="13.5" customHeight="1" x14ac:dyDescent="0.15"/>
    <row r="42379" ht="13.5" customHeight="1" x14ac:dyDescent="0.15"/>
    <row r="42381" ht="13.5" customHeight="1" x14ac:dyDescent="0.15"/>
    <row r="42383" ht="13.5" customHeight="1" x14ac:dyDescent="0.15"/>
    <row r="42385" ht="13.5" customHeight="1" x14ac:dyDescent="0.15"/>
    <row r="42387" ht="13.5" customHeight="1" x14ac:dyDescent="0.15"/>
    <row r="42389" ht="13.5" customHeight="1" x14ac:dyDescent="0.15"/>
    <row r="42391" ht="13.5" customHeight="1" x14ac:dyDescent="0.15"/>
    <row r="42393" ht="13.5" customHeight="1" x14ac:dyDescent="0.15"/>
    <row r="42395" ht="13.5" customHeight="1" x14ac:dyDescent="0.15"/>
    <row r="42397" ht="13.5" customHeight="1" x14ac:dyDescent="0.15"/>
    <row r="42399" ht="13.5" customHeight="1" x14ac:dyDescent="0.15"/>
    <row r="42401" ht="13.5" customHeight="1" x14ac:dyDescent="0.15"/>
    <row r="42403" ht="13.5" customHeight="1" x14ac:dyDescent="0.15"/>
    <row r="42405" ht="13.5" customHeight="1" x14ac:dyDescent="0.15"/>
    <row r="42407" ht="13.5" customHeight="1" x14ac:dyDescent="0.15"/>
    <row r="42409" ht="13.5" customHeight="1" x14ac:dyDescent="0.15"/>
    <row r="42411" ht="13.5" customHeight="1" x14ac:dyDescent="0.15"/>
    <row r="42413" ht="13.5" customHeight="1" x14ac:dyDescent="0.15"/>
    <row r="42415" ht="13.5" customHeight="1" x14ac:dyDescent="0.15"/>
    <row r="42417" ht="13.5" customHeight="1" x14ac:dyDescent="0.15"/>
    <row r="42419" ht="13.5" customHeight="1" x14ac:dyDescent="0.15"/>
    <row r="42421" ht="13.5" customHeight="1" x14ac:dyDescent="0.15"/>
    <row r="42423" ht="13.5" customHeight="1" x14ac:dyDescent="0.15"/>
    <row r="42425" ht="13.5" customHeight="1" x14ac:dyDescent="0.15"/>
    <row r="42427" ht="13.5" customHeight="1" x14ac:dyDescent="0.15"/>
    <row r="42429" ht="13.5" customHeight="1" x14ac:dyDescent="0.15"/>
    <row r="42431" ht="13.5" customHeight="1" x14ac:dyDescent="0.15"/>
    <row r="42433" ht="13.5" customHeight="1" x14ac:dyDescent="0.15"/>
    <row r="42435" ht="13.5" customHeight="1" x14ac:dyDescent="0.15"/>
    <row r="42437" ht="13.5" customHeight="1" x14ac:dyDescent="0.15"/>
    <row r="42439" ht="13.5" customHeight="1" x14ac:dyDescent="0.15"/>
    <row r="42441" ht="13.5" customHeight="1" x14ac:dyDescent="0.15"/>
    <row r="42443" ht="13.5" customHeight="1" x14ac:dyDescent="0.15"/>
    <row r="42445" ht="13.5" customHeight="1" x14ac:dyDescent="0.15"/>
    <row r="42447" ht="13.5" customHeight="1" x14ac:dyDescent="0.15"/>
    <row r="42449" ht="13.5" customHeight="1" x14ac:dyDescent="0.15"/>
    <row r="42451" ht="13.5" customHeight="1" x14ac:dyDescent="0.15"/>
    <row r="42453" ht="13.5" customHeight="1" x14ac:dyDescent="0.15"/>
    <row r="42455" ht="13.5" customHeight="1" x14ac:dyDescent="0.15"/>
    <row r="42457" ht="13.5" customHeight="1" x14ac:dyDescent="0.15"/>
    <row r="42459" ht="13.5" customHeight="1" x14ac:dyDescent="0.15"/>
    <row r="42461" ht="13.5" customHeight="1" x14ac:dyDescent="0.15"/>
    <row r="42463" ht="13.5" customHeight="1" x14ac:dyDescent="0.15"/>
    <row r="42465" ht="13.5" customHeight="1" x14ac:dyDescent="0.15"/>
    <row r="42467" ht="13.5" customHeight="1" x14ac:dyDescent="0.15"/>
    <row r="42469" ht="13.5" customHeight="1" x14ac:dyDescent="0.15"/>
    <row r="42471" ht="13.5" customHeight="1" x14ac:dyDescent="0.15"/>
    <row r="42473" ht="13.5" customHeight="1" x14ac:dyDescent="0.15"/>
    <row r="42475" ht="13.5" customHeight="1" x14ac:dyDescent="0.15"/>
    <row r="42477" ht="13.5" customHeight="1" x14ac:dyDescent="0.15"/>
    <row r="42479" ht="13.5" customHeight="1" x14ac:dyDescent="0.15"/>
    <row r="42481" ht="13.5" customHeight="1" x14ac:dyDescent="0.15"/>
    <row r="42483" ht="13.5" customHeight="1" x14ac:dyDescent="0.15"/>
    <row r="42485" ht="13.5" customHeight="1" x14ac:dyDescent="0.15"/>
    <row r="42487" ht="13.5" customHeight="1" x14ac:dyDescent="0.15"/>
    <row r="42489" ht="13.5" customHeight="1" x14ac:dyDescent="0.15"/>
    <row r="42491" ht="13.5" customHeight="1" x14ac:dyDescent="0.15"/>
    <row r="42493" ht="13.5" customHeight="1" x14ac:dyDescent="0.15"/>
    <row r="42495" ht="13.5" customHeight="1" x14ac:dyDescent="0.15"/>
    <row r="42497" ht="13.5" customHeight="1" x14ac:dyDescent="0.15"/>
    <row r="42499" ht="13.5" customHeight="1" x14ac:dyDescent="0.15"/>
    <row r="42501" ht="13.5" customHeight="1" x14ac:dyDescent="0.15"/>
    <row r="42503" ht="13.5" customHeight="1" x14ac:dyDescent="0.15"/>
    <row r="42505" ht="13.5" customHeight="1" x14ac:dyDescent="0.15"/>
    <row r="42507" ht="13.5" customHeight="1" x14ac:dyDescent="0.15"/>
    <row r="42509" ht="13.5" customHeight="1" x14ac:dyDescent="0.15"/>
    <row r="42511" ht="13.5" customHeight="1" x14ac:dyDescent="0.15"/>
    <row r="42513" ht="13.5" customHeight="1" x14ac:dyDescent="0.15"/>
    <row r="42515" ht="13.5" customHeight="1" x14ac:dyDescent="0.15"/>
    <row r="42517" ht="13.5" customHeight="1" x14ac:dyDescent="0.15"/>
    <row r="42519" ht="13.5" customHeight="1" x14ac:dyDescent="0.15"/>
    <row r="42521" ht="13.5" customHeight="1" x14ac:dyDescent="0.15"/>
    <row r="42523" ht="13.5" customHeight="1" x14ac:dyDescent="0.15"/>
    <row r="42525" ht="13.5" customHeight="1" x14ac:dyDescent="0.15"/>
    <row r="42527" ht="13.5" customHeight="1" x14ac:dyDescent="0.15"/>
    <row r="42529" ht="13.5" customHeight="1" x14ac:dyDescent="0.15"/>
    <row r="42531" ht="13.5" customHeight="1" x14ac:dyDescent="0.15"/>
    <row r="42533" ht="13.5" customHeight="1" x14ac:dyDescent="0.15"/>
    <row r="42535" ht="13.5" customHeight="1" x14ac:dyDescent="0.15"/>
    <row r="42537" ht="13.5" customHeight="1" x14ac:dyDescent="0.15"/>
    <row r="42539" ht="13.5" customHeight="1" x14ac:dyDescent="0.15"/>
    <row r="42541" ht="13.5" customHeight="1" x14ac:dyDescent="0.15"/>
    <row r="42543" ht="13.5" customHeight="1" x14ac:dyDescent="0.15"/>
    <row r="42545" ht="13.5" customHeight="1" x14ac:dyDescent="0.15"/>
    <row r="42547" ht="13.5" customHeight="1" x14ac:dyDescent="0.15"/>
    <row r="42549" ht="13.5" customHeight="1" x14ac:dyDescent="0.15"/>
    <row r="42551" ht="13.5" customHeight="1" x14ac:dyDescent="0.15"/>
    <row r="42553" ht="13.5" customHeight="1" x14ac:dyDescent="0.15"/>
    <row r="42555" ht="13.5" customHeight="1" x14ac:dyDescent="0.15"/>
    <row r="42557" ht="13.5" customHeight="1" x14ac:dyDescent="0.15"/>
    <row r="42559" ht="13.5" customHeight="1" x14ac:dyDescent="0.15"/>
    <row r="42561" ht="13.5" customHeight="1" x14ac:dyDescent="0.15"/>
    <row r="42563" ht="13.5" customHeight="1" x14ac:dyDescent="0.15"/>
    <row r="42565" ht="13.5" customHeight="1" x14ac:dyDescent="0.15"/>
    <row r="42567" ht="13.5" customHeight="1" x14ac:dyDescent="0.15"/>
    <row r="42569" ht="13.5" customHeight="1" x14ac:dyDescent="0.15"/>
    <row r="42571" ht="13.5" customHeight="1" x14ac:dyDescent="0.15"/>
    <row r="42573" ht="13.5" customHeight="1" x14ac:dyDescent="0.15"/>
    <row r="42575" ht="13.5" customHeight="1" x14ac:dyDescent="0.15"/>
    <row r="42577" ht="13.5" customHeight="1" x14ac:dyDescent="0.15"/>
    <row r="42579" ht="13.5" customHeight="1" x14ac:dyDescent="0.15"/>
    <row r="42581" ht="13.5" customHeight="1" x14ac:dyDescent="0.15"/>
    <row r="42583" ht="13.5" customHeight="1" x14ac:dyDescent="0.15"/>
    <row r="42585" ht="13.5" customHeight="1" x14ac:dyDescent="0.15"/>
    <row r="42587" ht="13.5" customHeight="1" x14ac:dyDescent="0.15"/>
    <row r="42589" ht="13.5" customHeight="1" x14ac:dyDescent="0.15"/>
    <row r="42591" ht="13.5" customHeight="1" x14ac:dyDescent="0.15"/>
    <row r="42593" ht="13.5" customHeight="1" x14ac:dyDescent="0.15"/>
    <row r="42595" ht="13.5" customHeight="1" x14ac:dyDescent="0.15"/>
    <row r="42597" ht="13.5" customHeight="1" x14ac:dyDescent="0.15"/>
    <row r="42599" ht="13.5" customHeight="1" x14ac:dyDescent="0.15"/>
    <row r="42601" ht="13.5" customHeight="1" x14ac:dyDescent="0.15"/>
    <row r="42603" ht="13.5" customHeight="1" x14ac:dyDescent="0.15"/>
    <row r="42605" ht="13.5" customHeight="1" x14ac:dyDescent="0.15"/>
    <row r="42607" ht="13.5" customHeight="1" x14ac:dyDescent="0.15"/>
    <row r="42609" ht="13.5" customHeight="1" x14ac:dyDescent="0.15"/>
    <row r="42611" ht="13.5" customHeight="1" x14ac:dyDescent="0.15"/>
    <row r="42613" ht="13.5" customHeight="1" x14ac:dyDescent="0.15"/>
    <row r="42615" ht="13.5" customHeight="1" x14ac:dyDescent="0.15"/>
    <row r="42617" ht="13.5" customHeight="1" x14ac:dyDescent="0.15"/>
    <row r="42619" ht="13.5" customHeight="1" x14ac:dyDescent="0.15"/>
    <row r="42621" ht="13.5" customHeight="1" x14ac:dyDescent="0.15"/>
    <row r="42623" ht="13.5" customHeight="1" x14ac:dyDescent="0.15"/>
    <row r="42625" ht="13.5" customHeight="1" x14ac:dyDescent="0.15"/>
    <row r="42627" ht="13.5" customHeight="1" x14ac:dyDescent="0.15"/>
    <row r="42629" ht="13.5" customHeight="1" x14ac:dyDescent="0.15"/>
    <row r="42631" ht="13.5" customHeight="1" x14ac:dyDescent="0.15"/>
    <row r="42633" ht="13.5" customHeight="1" x14ac:dyDescent="0.15"/>
    <row r="42635" ht="13.5" customHeight="1" x14ac:dyDescent="0.15"/>
    <row r="42637" ht="13.5" customHeight="1" x14ac:dyDescent="0.15"/>
    <row r="42639" ht="13.5" customHeight="1" x14ac:dyDescent="0.15"/>
    <row r="42641" ht="13.5" customHeight="1" x14ac:dyDescent="0.15"/>
    <row r="42643" ht="13.5" customHeight="1" x14ac:dyDescent="0.15"/>
    <row r="42645" ht="13.5" customHeight="1" x14ac:dyDescent="0.15"/>
    <row r="42647" ht="13.5" customHeight="1" x14ac:dyDescent="0.15"/>
    <row r="42649" ht="13.5" customHeight="1" x14ac:dyDescent="0.15"/>
    <row r="42651" ht="13.5" customHeight="1" x14ac:dyDescent="0.15"/>
    <row r="42653" ht="13.5" customHeight="1" x14ac:dyDescent="0.15"/>
    <row r="42655" ht="13.5" customHeight="1" x14ac:dyDescent="0.15"/>
    <row r="42657" ht="13.5" customHeight="1" x14ac:dyDescent="0.15"/>
    <row r="42659" ht="13.5" customHeight="1" x14ac:dyDescent="0.15"/>
    <row r="42661" ht="13.5" customHeight="1" x14ac:dyDescent="0.15"/>
    <row r="42663" ht="13.5" customHeight="1" x14ac:dyDescent="0.15"/>
    <row r="42665" ht="13.5" customHeight="1" x14ac:dyDescent="0.15"/>
    <row r="42667" ht="13.5" customHeight="1" x14ac:dyDescent="0.15"/>
    <row r="42669" ht="13.5" customHeight="1" x14ac:dyDescent="0.15"/>
    <row r="42671" ht="13.5" customHeight="1" x14ac:dyDescent="0.15"/>
    <row r="42673" ht="13.5" customHeight="1" x14ac:dyDescent="0.15"/>
    <row r="42675" ht="13.5" customHeight="1" x14ac:dyDescent="0.15"/>
    <row r="42677" ht="13.5" customHeight="1" x14ac:dyDescent="0.15"/>
    <row r="42679" ht="13.5" customHeight="1" x14ac:dyDescent="0.15"/>
    <row r="42681" ht="13.5" customHeight="1" x14ac:dyDescent="0.15"/>
    <row r="42683" ht="13.5" customHeight="1" x14ac:dyDescent="0.15"/>
    <row r="42685" ht="13.5" customHeight="1" x14ac:dyDescent="0.15"/>
    <row r="42687" ht="13.5" customHeight="1" x14ac:dyDescent="0.15"/>
    <row r="42689" ht="13.5" customHeight="1" x14ac:dyDescent="0.15"/>
    <row r="42691" ht="13.5" customHeight="1" x14ac:dyDescent="0.15"/>
    <row r="42693" ht="13.5" customHeight="1" x14ac:dyDescent="0.15"/>
    <row r="42695" ht="13.5" customHeight="1" x14ac:dyDescent="0.15"/>
    <row r="42697" ht="13.5" customHeight="1" x14ac:dyDescent="0.15"/>
    <row r="42699" ht="13.5" customHeight="1" x14ac:dyDescent="0.15"/>
    <row r="42701" ht="13.5" customHeight="1" x14ac:dyDescent="0.15"/>
    <row r="42703" ht="13.5" customHeight="1" x14ac:dyDescent="0.15"/>
    <row r="42705" ht="13.5" customHeight="1" x14ac:dyDescent="0.15"/>
    <row r="42707" ht="13.5" customHeight="1" x14ac:dyDescent="0.15"/>
    <row r="42709" ht="13.5" customHeight="1" x14ac:dyDescent="0.15"/>
    <row r="42711" ht="13.5" customHeight="1" x14ac:dyDescent="0.15"/>
    <row r="42713" ht="13.5" customHeight="1" x14ac:dyDescent="0.15"/>
    <row r="42715" ht="13.5" customHeight="1" x14ac:dyDescent="0.15"/>
    <row r="42717" ht="13.5" customHeight="1" x14ac:dyDescent="0.15"/>
    <row r="42719" ht="13.5" customHeight="1" x14ac:dyDescent="0.15"/>
    <row r="42721" ht="13.5" customHeight="1" x14ac:dyDescent="0.15"/>
    <row r="42723" ht="13.5" customHeight="1" x14ac:dyDescent="0.15"/>
    <row r="42725" ht="13.5" customHeight="1" x14ac:dyDescent="0.15"/>
    <row r="42727" ht="13.5" customHeight="1" x14ac:dyDescent="0.15"/>
    <row r="42729" ht="13.5" customHeight="1" x14ac:dyDescent="0.15"/>
    <row r="42731" ht="13.5" customHeight="1" x14ac:dyDescent="0.15"/>
    <row r="42733" ht="13.5" customHeight="1" x14ac:dyDescent="0.15"/>
    <row r="42735" ht="13.5" customHeight="1" x14ac:dyDescent="0.15"/>
    <row r="42737" ht="13.5" customHeight="1" x14ac:dyDescent="0.15"/>
    <row r="42739" ht="13.5" customHeight="1" x14ac:dyDescent="0.15"/>
    <row r="42741" ht="13.5" customHeight="1" x14ac:dyDescent="0.15"/>
    <row r="42743" ht="13.5" customHeight="1" x14ac:dyDescent="0.15"/>
    <row r="42745" ht="13.5" customHeight="1" x14ac:dyDescent="0.15"/>
    <row r="42747" ht="13.5" customHeight="1" x14ac:dyDescent="0.15"/>
    <row r="42749" ht="13.5" customHeight="1" x14ac:dyDescent="0.15"/>
    <row r="42751" ht="13.5" customHeight="1" x14ac:dyDescent="0.15"/>
    <row r="42753" ht="13.5" customHeight="1" x14ac:dyDescent="0.15"/>
    <row r="42755" ht="13.5" customHeight="1" x14ac:dyDescent="0.15"/>
    <row r="42757" ht="13.5" customHeight="1" x14ac:dyDescent="0.15"/>
    <row r="42759" ht="13.5" customHeight="1" x14ac:dyDescent="0.15"/>
    <row r="42761" ht="13.5" customHeight="1" x14ac:dyDescent="0.15"/>
    <row r="42763" ht="13.5" customHeight="1" x14ac:dyDescent="0.15"/>
    <row r="42765" ht="13.5" customHeight="1" x14ac:dyDescent="0.15"/>
    <row r="42767" ht="13.5" customHeight="1" x14ac:dyDescent="0.15"/>
    <row r="42769" ht="13.5" customHeight="1" x14ac:dyDescent="0.15"/>
    <row r="42771" ht="13.5" customHeight="1" x14ac:dyDescent="0.15"/>
    <row r="42773" ht="13.5" customHeight="1" x14ac:dyDescent="0.15"/>
    <row r="42775" ht="13.5" customHeight="1" x14ac:dyDescent="0.15"/>
    <row r="42777" ht="13.5" customHeight="1" x14ac:dyDescent="0.15"/>
    <row r="42779" ht="13.5" customHeight="1" x14ac:dyDescent="0.15"/>
    <row r="42781" ht="13.5" customHeight="1" x14ac:dyDescent="0.15"/>
    <row r="42783" ht="13.5" customHeight="1" x14ac:dyDescent="0.15"/>
    <row r="42785" ht="13.5" customHeight="1" x14ac:dyDescent="0.15"/>
    <row r="42787" ht="13.5" customHeight="1" x14ac:dyDescent="0.15"/>
    <row r="42789" ht="13.5" customHeight="1" x14ac:dyDescent="0.15"/>
    <row r="42791" ht="13.5" customHeight="1" x14ac:dyDescent="0.15"/>
    <row r="42793" ht="13.5" customHeight="1" x14ac:dyDescent="0.15"/>
    <row r="42795" ht="13.5" customHeight="1" x14ac:dyDescent="0.15"/>
    <row r="42797" ht="13.5" customHeight="1" x14ac:dyDescent="0.15"/>
    <row r="42799" ht="13.5" customHeight="1" x14ac:dyDescent="0.15"/>
    <row r="42801" ht="13.5" customHeight="1" x14ac:dyDescent="0.15"/>
    <row r="42803" ht="13.5" customHeight="1" x14ac:dyDescent="0.15"/>
    <row r="42805" ht="13.5" customHeight="1" x14ac:dyDescent="0.15"/>
    <row r="42807" ht="13.5" customHeight="1" x14ac:dyDescent="0.15"/>
    <row r="42809" ht="13.5" customHeight="1" x14ac:dyDescent="0.15"/>
    <row r="42811" ht="13.5" customHeight="1" x14ac:dyDescent="0.15"/>
    <row r="42813" ht="13.5" customHeight="1" x14ac:dyDescent="0.15"/>
    <row r="42815" ht="13.5" customHeight="1" x14ac:dyDescent="0.15"/>
    <row r="42817" ht="13.5" customHeight="1" x14ac:dyDescent="0.15"/>
    <row r="42819" ht="13.5" customHeight="1" x14ac:dyDescent="0.15"/>
    <row r="42821" ht="13.5" customHeight="1" x14ac:dyDescent="0.15"/>
    <row r="42823" ht="13.5" customHeight="1" x14ac:dyDescent="0.15"/>
    <row r="42825" ht="13.5" customHeight="1" x14ac:dyDescent="0.15"/>
    <row r="42827" ht="13.5" customHeight="1" x14ac:dyDescent="0.15"/>
    <row r="42829" ht="13.5" customHeight="1" x14ac:dyDescent="0.15"/>
    <row r="42831" ht="13.5" customHeight="1" x14ac:dyDescent="0.15"/>
    <row r="42833" ht="13.5" customHeight="1" x14ac:dyDescent="0.15"/>
    <row r="42835" ht="13.5" customHeight="1" x14ac:dyDescent="0.15"/>
    <row r="42837" ht="13.5" customHeight="1" x14ac:dyDescent="0.15"/>
    <row r="42839" ht="13.5" customHeight="1" x14ac:dyDescent="0.15"/>
    <row r="42841" ht="13.5" customHeight="1" x14ac:dyDescent="0.15"/>
    <row r="42843" ht="13.5" customHeight="1" x14ac:dyDescent="0.15"/>
    <row r="42845" ht="13.5" customHeight="1" x14ac:dyDescent="0.15"/>
    <row r="42847" ht="13.5" customHeight="1" x14ac:dyDescent="0.15"/>
    <row r="42849" ht="13.5" customHeight="1" x14ac:dyDescent="0.15"/>
    <row r="42851" ht="13.5" customHeight="1" x14ac:dyDescent="0.15"/>
    <row r="42853" ht="13.5" customHeight="1" x14ac:dyDescent="0.15"/>
    <row r="42855" ht="13.5" customHeight="1" x14ac:dyDescent="0.15"/>
    <row r="42857" ht="13.5" customHeight="1" x14ac:dyDescent="0.15"/>
    <row r="42859" ht="13.5" customHeight="1" x14ac:dyDescent="0.15"/>
    <row r="42861" ht="13.5" customHeight="1" x14ac:dyDescent="0.15"/>
    <row r="42863" ht="13.5" customHeight="1" x14ac:dyDescent="0.15"/>
    <row r="42865" ht="13.5" customHeight="1" x14ac:dyDescent="0.15"/>
    <row r="42867" ht="13.5" customHeight="1" x14ac:dyDescent="0.15"/>
    <row r="42869" ht="13.5" customHeight="1" x14ac:dyDescent="0.15"/>
    <row r="42871" ht="13.5" customHeight="1" x14ac:dyDescent="0.15"/>
    <row r="42873" ht="13.5" customHeight="1" x14ac:dyDescent="0.15"/>
    <row r="42875" ht="13.5" customHeight="1" x14ac:dyDescent="0.15"/>
    <row r="42877" ht="13.5" customHeight="1" x14ac:dyDescent="0.15"/>
    <row r="42879" ht="13.5" customHeight="1" x14ac:dyDescent="0.15"/>
    <row r="42881" ht="13.5" customHeight="1" x14ac:dyDescent="0.15"/>
    <row r="42883" ht="13.5" customHeight="1" x14ac:dyDescent="0.15"/>
    <row r="42885" ht="13.5" customHeight="1" x14ac:dyDescent="0.15"/>
    <row r="42887" ht="13.5" customHeight="1" x14ac:dyDescent="0.15"/>
    <row r="42889" ht="13.5" customHeight="1" x14ac:dyDescent="0.15"/>
    <row r="42891" ht="13.5" customHeight="1" x14ac:dyDescent="0.15"/>
    <row r="42893" ht="13.5" customHeight="1" x14ac:dyDescent="0.15"/>
    <row r="42895" ht="13.5" customHeight="1" x14ac:dyDescent="0.15"/>
    <row r="42897" ht="13.5" customHeight="1" x14ac:dyDescent="0.15"/>
    <row r="42899" ht="13.5" customHeight="1" x14ac:dyDescent="0.15"/>
    <row r="42901" ht="13.5" customHeight="1" x14ac:dyDescent="0.15"/>
    <row r="42903" ht="13.5" customHeight="1" x14ac:dyDescent="0.15"/>
    <row r="42905" ht="13.5" customHeight="1" x14ac:dyDescent="0.15"/>
    <row r="42907" ht="13.5" customHeight="1" x14ac:dyDescent="0.15"/>
    <row r="42909" ht="13.5" customHeight="1" x14ac:dyDescent="0.15"/>
    <row r="42911" ht="13.5" customHeight="1" x14ac:dyDescent="0.15"/>
    <row r="42913" ht="13.5" customHeight="1" x14ac:dyDescent="0.15"/>
    <row r="42915" ht="13.5" customHeight="1" x14ac:dyDescent="0.15"/>
    <row r="42917" ht="13.5" customHeight="1" x14ac:dyDescent="0.15"/>
    <row r="42919" ht="13.5" customHeight="1" x14ac:dyDescent="0.15"/>
    <row r="42921" ht="13.5" customHeight="1" x14ac:dyDescent="0.15"/>
    <row r="42923" ht="13.5" customHeight="1" x14ac:dyDescent="0.15"/>
    <row r="42925" ht="13.5" customHeight="1" x14ac:dyDescent="0.15"/>
    <row r="42927" ht="13.5" customHeight="1" x14ac:dyDescent="0.15"/>
    <row r="42929" ht="13.5" customHeight="1" x14ac:dyDescent="0.15"/>
    <row r="42931" ht="13.5" customHeight="1" x14ac:dyDescent="0.15"/>
    <row r="42933" ht="13.5" customHeight="1" x14ac:dyDescent="0.15"/>
    <row r="42935" ht="13.5" customHeight="1" x14ac:dyDescent="0.15"/>
    <row r="42937" ht="13.5" customHeight="1" x14ac:dyDescent="0.15"/>
    <row r="42939" ht="13.5" customHeight="1" x14ac:dyDescent="0.15"/>
    <row r="42941" ht="13.5" customHeight="1" x14ac:dyDescent="0.15"/>
    <row r="42943" ht="13.5" customHeight="1" x14ac:dyDescent="0.15"/>
    <row r="42945" ht="13.5" customHeight="1" x14ac:dyDescent="0.15"/>
    <row r="42947" ht="13.5" customHeight="1" x14ac:dyDescent="0.15"/>
    <row r="42949" ht="13.5" customHeight="1" x14ac:dyDescent="0.15"/>
    <row r="42951" ht="13.5" customHeight="1" x14ac:dyDescent="0.15"/>
    <row r="42953" ht="13.5" customHeight="1" x14ac:dyDescent="0.15"/>
    <row r="42955" ht="13.5" customHeight="1" x14ac:dyDescent="0.15"/>
    <row r="42957" ht="13.5" customHeight="1" x14ac:dyDescent="0.15"/>
    <row r="42959" ht="13.5" customHeight="1" x14ac:dyDescent="0.15"/>
    <row r="42961" ht="13.5" customHeight="1" x14ac:dyDescent="0.15"/>
    <row r="42963" ht="13.5" customHeight="1" x14ac:dyDescent="0.15"/>
    <row r="42965" ht="13.5" customHeight="1" x14ac:dyDescent="0.15"/>
    <row r="42967" ht="13.5" customHeight="1" x14ac:dyDescent="0.15"/>
    <row r="42969" ht="13.5" customHeight="1" x14ac:dyDescent="0.15"/>
    <row r="42971" ht="13.5" customHeight="1" x14ac:dyDescent="0.15"/>
    <row r="42973" ht="13.5" customHeight="1" x14ac:dyDescent="0.15"/>
    <row r="42975" ht="13.5" customHeight="1" x14ac:dyDescent="0.15"/>
    <row r="42977" ht="13.5" customHeight="1" x14ac:dyDescent="0.15"/>
    <row r="42979" ht="13.5" customHeight="1" x14ac:dyDescent="0.15"/>
    <row r="42981" ht="13.5" customHeight="1" x14ac:dyDescent="0.15"/>
    <row r="42983" ht="13.5" customHeight="1" x14ac:dyDescent="0.15"/>
    <row r="42985" ht="13.5" customHeight="1" x14ac:dyDescent="0.15"/>
    <row r="42987" ht="13.5" customHeight="1" x14ac:dyDescent="0.15"/>
    <row r="42989" ht="13.5" customHeight="1" x14ac:dyDescent="0.15"/>
    <row r="42991" ht="13.5" customHeight="1" x14ac:dyDescent="0.15"/>
    <row r="42993" ht="13.5" customHeight="1" x14ac:dyDescent="0.15"/>
    <row r="42995" ht="13.5" customHeight="1" x14ac:dyDescent="0.15"/>
    <row r="42997" ht="13.5" customHeight="1" x14ac:dyDescent="0.15"/>
    <row r="42999" ht="13.5" customHeight="1" x14ac:dyDescent="0.15"/>
    <row r="43001" ht="13.5" customHeight="1" x14ac:dyDescent="0.15"/>
    <row r="43003" ht="13.5" customHeight="1" x14ac:dyDescent="0.15"/>
    <row r="43005" ht="13.5" customHeight="1" x14ac:dyDescent="0.15"/>
    <row r="43007" ht="13.5" customHeight="1" x14ac:dyDescent="0.15"/>
    <row r="43009" ht="13.5" customHeight="1" x14ac:dyDescent="0.15"/>
    <row r="43011" ht="13.5" customHeight="1" x14ac:dyDescent="0.15"/>
    <row r="43013" ht="13.5" customHeight="1" x14ac:dyDescent="0.15"/>
    <row r="43015" ht="13.5" customHeight="1" x14ac:dyDescent="0.15"/>
    <row r="43017" ht="13.5" customHeight="1" x14ac:dyDescent="0.15"/>
    <row r="43019" ht="13.5" customHeight="1" x14ac:dyDescent="0.15"/>
    <row r="43021" ht="13.5" customHeight="1" x14ac:dyDescent="0.15"/>
    <row r="43023" ht="13.5" customHeight="1" x14ac:dyDescent="0.15"/>
    <row r="43025" ht="13.5" customHeight="1" x14ac:dyDescent="0.15"/>
    <row r="43027" ht="13.5" customHeight="1" x14ac:dyDescent="0.15"/>
    <row r="43029" ht="13.5" customHeight="1" x14ac:dyDescent="0.15"/>
    <row r="43031" ht="13.5" customHeight="1" x14ac:dyDescent="0.15"/>
    <row r="43033" ht="13.5" customHeight="1" x14ac:dyDescent="0.15"/>
    <row r="43035" ht="13.5" customHeight="1" x14ac:dyDescent="0.15"/>
    <row r="43037" ht="13.5" customHeight="1" x14ac:dyDescent="0.15"/>
    <row r="43039" ht="13.5" customHeight="1" x14ac:dyDescent="0.15"/>
    <row r="43041" ht="13.5" customHeight="1" x14ac:dyDescent="0.15"/>
    <row r="43043" ht="13.5" customHeight="1" x14ac:dyDescent="0.15"/>
    <row r="43045" ht="13.5" customHeight="1" x14ac:dyDescent="0.15"/>
    <row r="43047" ht="13.5" customHeight="1" x14ac:dyDescent="0.15"/>
    <row r="43049" ht="13.5" customHeight="1" x14ac:dyDescent="0.15"/>
    <row r="43051" ht="13.5" customHeight="1" x14ac:dyDescent="0.15"/>
    <row r="43053" ht="13.5" customHeight="1" x14ac:dyDescent="0.15"/>
    <row r="43055" ht="13.5" customHeight="1" x14ac:dyDescent="0.15"/>
    <row r="43057" ht="13.5" customHeight="1" x14ac:dyDescent="0.15"/>
    <row r="43059" ht="13.5" customHeight="1" x14ac:dyDescent="0.15"/>
    <row r="43061" ht="13.5" customHeight="1" x14ac:dyDescent="0.15"/>
    <row r="43063" ht="13.5" customHeight="1" x14ac:dyDescent="0.15"/>
    <row r="43065" ht="13.5" customHeight="1" x14ac:dyDescent="0.15"/>
    <row r="43067" ht="13.5" customHeight="1" x14ac:dyDescent="0.15"/>
    <row r="43069" ht="13.5" customHeight="1" x14ac:dyDescent="0.15"/>
    <row r="43071" ht="13.5" customHeight="1" x14ac:dyDescent="0.15"/>
    <row r="43073" ht="13.5" customHeight="1" x14ac:dyDescent="0.15"/>
    <row r="43075" ht="13.5" customHeight="1" x14ac:dyDescent="0.15"/>
    <row r="43077" ht="13.5" customHeight="1" x14ac:dyDescent="0.15"/>
    <row r="43079" ht="13.5" customHeight="1" x14ac:dyDescent="0.15"/>
    <row r="43081" ht="13.5" customHeight="1" x14ac:dyDescent="0.15"/>
    <row r="43083" ht="13.5" customHeight="1" x14ac:dyDescent="0.15"/>
    <row r="43085" ht="13.5" customHeight="1" x14ac:dyDescent="0.15"/>
    <row r="43087" ht="13.5" customHeight="1" x14ac:dyDescent="0.15"/>
    <row r="43089" ht="13.5" customHeight="1" x14ac:dyDescent="0.15"/>
    <row r="43091" ht="13.5" customHeight="1" x14ac:dyDescent="0.15"/>
    <row r="43093" ht="13.5" customHeight="1" x14ac:dyDescent="0.15"/>
    <row r="43095" ht="13.5" customHeight="1" x14ac:dyDescent="0.15"/>
    <row r="43097" ht="13.5" customHeight="1" x14ac:dyDescent="0.15"/>
    <row r="43099" ht="13.5" customHeight="1" x14ac:dyDescent="0.15"/>
    <row r="43101" ht="13.5" customHeight="1" x14ac:dyDescent="0.15"/>
    <row r="43103" ht="13.5" customHeight="1" x14ac:dyDescent="0.15"/>
    <row r="43105" ht="13.5" customHeight="1" x14ac:dyDescent="0.15"/>
    <row r="43107" ht="13.5" customHeight="1" x14ac:dyDescent="0.15"/>
    <row r="43109" ht="13.5" customHeight="1" x14ac:dyDescent="0.15"/>
    <row r="43111" ht="13.5" customHeight="1" x14ac:dyDescent="0.15"/>
    <row r="43113" ht="13.5" customHeight="1" x14ac:dyDescent="0.15"/>
    <row r="43115" ht="13.5" customHeight="1" x14ac:dyDescent="0.15"/>
    <row r="43117" ht="13.5" customHeight="1" x14ac:dyDescent="0.15"/>
    <row r="43119" ht="13.5" customHeight="1" x14ac:dyDescent="0.15"/>
    <row r="43121" ht="13.5" customHeight="1" x14ac:dyDescent="0.15"/>
    <row r="43123" ht="13.5" customHeight="1" x14ac:dyDescent="0.15"/>
    <row r="43125" ht="13.5" customHeight="1" x14ac:dyDescent="0.15"/>
    <row r="43127" ht="13.5" customHeight="1" x14ac:dyDescent="0.15"/>
    <row r="43129" ht="13.5" customHeight="1" x14ac:dyDescent="0.15"/>
    <row r="43131" ht="13.5" customHeight="1" x14ac:dyDescent="0.15"/>
    <row r="43133" ht="13.5" customHeight="1" x14ac:dyDescent="0.15"/>
    <row r="43135" ht="13.5" customHeight="1" x14ac:dyDescent="0.15"/>
    <row r="43137" ht="13.5" customHeight="1" x14ac:dyDescent="0.15"/>
    <row r="43139" ht="13.5" customHeight="1" x14ac:dyDescent="0.15"/>
    <row r="43141" ht="13.5" customHeight="1" x14ac:dyDescent="0.15"/>
    <row r="43143" ht="13.5" customHeight="1" x14ac:dyDescent="0.15"/>
    <row r="43145" ht="13.5" customHeight="1" x14ac:dyDescent="0.15"/>
    <row r="43147" ht="13.5" customHeight="1" x14ac:dyDescent="0.15"/>
    <row r="43149" ht="13.5" customHeight="1" x14ac:dyDescent="0.15"/>
    <row r="43151" ht="13.5" customHeight="1" x14ac:dyDescent="0.15"/>
    <row r="43153" ht="13.5" customHeight="1" x14ac:dyDescent="0.15"/>
    <row r="43155" ht="13.5" customHeight="1" x14ac:dyDescent="0.15"/>
    <row r="43157" ht="13.5" customHeight="1" x14ac:dyDescent="0.15"/>
    <row r="43159" ht="13.5" customHeight="1" x14ac:dyDescent="0.15"/>
    <row r="43161" ht="13.5" customHeight="1" x14ac:dyDescent="0.15"/>
    <row r="43163" ht="13.5" customHeight="1" x14ac:dyDescent="0.15"/>
    <row r="43165" ht="13.5" customHeight="1" x14ac:dyDescent="0.15"/>
    <row r="43167" ht="13.5" customHeight="1" x14ac:dyDescent="0.15"/>
    <row r="43169" ht="13.5" customHeight="1" x14ac:dyDescent="0.15"/>
    <row r="43171" ht="13.5" customHeight="1" x14ac:dyDescent="0.15"/>
    <row r="43173" ht="13.5" customHeight="1" x14ac:dyDescent="0.15"/>
    <row r="43175" ht="13.5" customHeight="1" x14ac:dyDescent="0.15"/>
    <row r="43177" ht="13.5" customHeight="1" x14ac:dyDescent="0.15"/>
    <row r="43179" ht="13.5" customHeight="1" x14ac:dyDescent="0.15"/>
    <row r="43181" ht="13.5" customHeight="1" x14ac:dyDescent="0.15"/>
    <row r="43183" ht="13.5" customHeight="1" x14ac:dyDescent="0.15"/>
    <row r="43185" ht="13.5" customHeight="1" x14ac:dyDescent="0.15"/>
    <row r="43187" ht="13.5" customHeight="1" x14ac:dyDescent="0.15"/>
    <row r="43189" ht="13.5" customHeight="1" x14ac:dyDescent="0.15"/>
    <row r="43191" ht="13.5" customHeight="1" x14ac:dyDescent="0.15"/>
    <row r="43193" ht="13.5" customHeight="1" x14ac:dyDescent="0.15"/>
    <row r="43195" ht="13.5" customHeight="1" x14ac:dyDescent="0.15"/>
    <row r="43197" ht="13.5" customHeight="1" x14ac:dyDescent="0.15"/>
    <row r="43199" ht="13.5" customHeight="1" x14ac:dyDescent="0.15"/>
    <row r="43201" ht="13.5" customHeight="1" x14ac:dyDescent="0.15"/>
    <row r="43203" ht="13.5" customHeight="1" x14ac:dyDescent="0.15"/>
    <row r="43205" ht="13.5" customHeight="1" x14ac:dyDescent="0.15"/>
    <row r="43207" ht="13.5" customHeight="1" x14ac:dyDescent="0.15"/>
    <row r="43209" ht="13.5" customHeight="1" x14ac:dyDescent="0.15"/>
    <row r="43211" ht="13.5" customHeight="1" x14ac:dyDescent="0.15"/>
    <row r="43213" ht="13.5" customHeight="1" x14ac:dyDescent="0.15"/>
    <row r="43215" ht="13.5" customHeight="1" x14ac:dyDescent="0.15"/>
    <row r="43217" ht="13.5" customHeight="1" x14ac:dyDescent="0.15"/>
    <row r="43219" ht="13.5" customHeight="1" x14ac:dyDescent="0.15"/>
    <row r="43221" ht="13.5" customHeight="1" x14ac:dyDescent="0.15"/>
    <row r="43223" ht="13.5" customHeight="1" x14ac:dyDescent="0.15"/>
    <row r="43225" ht="13.5" customHeight="1" x14ac:dyDescent="0.15"/>
    <row r="43227" ht="13.5" customHeight="1" x14ac:dyDescent="0.15"/>
    <row r="43229" ht="13.5" customHeight="1" x14ac:dyDescent="0.15"/>
    <row r="43231" ht="13.5" customHeight="1" x14ac:dyDescent="0.15"/>
    <row r="43233" ht="13.5" customHeight="1" x14ac:dyDescent="0.15"/>
    <row r="43235" ht="13.5" customHeight="1" x14ac:dyDescent="0.15"/>
    <row r="43237" ht="13.5" customHeight="1" x14ac:dyDescent="0.15"/>
    <row r="43239" ht="13.5" customHeight="1" x14ac:dyDescent="0.15"/>
    <row r="43241" ht="13.5" customHeight="1" x14ac:dyDescent="0.15"/>
    <row r="43243" ht="13.5" customHeight="1" x14ac:dyDescent="0.15"/>
    <row r="43245" ht="13.5" customHeight="1" x14ac:dyDescent="0.15"/>
    <row r="43247" ht="13.5" customHeight="1" x14ac:dyDescent="0.15"/>
    <row r="43249" ht="13.5" customHeight="1" x14ac:dyDescent="0.15"/>
    <row r="43251" ht="13.5" customHeight="1" x14ac:dyDescent="0.15"/>
    <row r="43253" ht="13.5" customHeight="1" x14ac:dyDescent="0.15"/>
    <row r="43255" ht="13.5" customHeight="1" x14ac:dyDescent="0.15"/>
    <row r="43257" ht="13.5" customHeight="1" x14ac:dyDescent="0.15"/>
    <row r="43259" ht="13.5" customHeight="1" x14ac:dyDescent="0.15"/>
    <row r="43261" ht="13.5" customHeight="1" x14ac:dyDescent="0.15"/>
    <row r="43263" ht="13.5" customHeight="1" x14ac:dyDescent="0.15"/>
    <row r="43265" ht="13.5" customHeight="1" x14ac:dyDescent="0.15"/>
    <row r="43267" ht="13.5" customHeight="1" x14ac:dyDescent="0.15"/>
    <row r="43269" ht="13.5" customHeight="1" x14ac:dyDescent="0.15"/>
    <row r="43271" ht="13.5" customHeight="1" x14ac:dyDescent="0.15"/>
    <row r="43273" ht="13.5" customHeight="1" x14ac:dyDescent="0.15"/>
    <row r="43275" ht="13.5" customHeight="1" x14ac:dyDescent="0.15"/>
    <row r="43277" ht="13.5" customHeight="1" x14ac:dyDescent="0.15"/>
    <row r="43279" ht="13.5" customHeight="1" x14ac:dyDescent="0.15"/>
    <row r="43281" ht="13.5" customHeight="1" x14ac:dyDescent="0.15"/>
    <row r="43283" ht="13.5" customHeight="1" x14ac:dyDescent="0.15"/>
    <row r="43285" ht="13.5" customHeight="1" x14ac:dyDescent="0.15"/>
    <row r="43287" ht="13.5" customHeight="1" x14ac:dyDescent="0.15"/>
    <row r="43289" ht="13.5" customHeight="1" x14ac:dyDescent="0.15"/>
    <row r="43291" ht="13.5" customHeight="1" x14ac:dyDescent="0.15"/>
    <row r="43293" ht="13.5" customHeight="1" x14ac:dyDescent="0.15"/>
    <row r="43295" ht="13.5" customHeight="1" x14ac:dyDescent="0.15"/>
    <row r="43297" ht="13.5" customHeight="1" x14ac:dyDescent="0.15"/>
    <row r="43299" ht="13.5" customHeight="1" x14ac:dyDescent="0.15"/>
    <row r="43301" ht="13.5" customHeight="1" x14ac:dyDescent="0.15"/>
    <row r="43303" ht="13.5" customHeight="1" x14ac:dyDescent="0.15"/>
    <row r="43305" ht="13.5" customHeight="1" x14ac:dyDescent="0.15"/>
    <row r="43307" ht="13.5" customHeight="1" x14ac:dyDescent="0.15"/>
    <row r="43309" ht="13.5" customHeight="1" x14ac:dyDescent="0.15"/>
    <row r="43311" ht="13.5" customHeight="1" x14ac:dyDescent="0.15"/>
    <row r="43313" ht="13.5" customHeight="1" x14ac:dyDescent="0.15"/>
    <row r="43315" ht="13.5" customHeight="1" x14ac:dyDescent="0.15"/>
    <row r="43317" ht="13.5" customHeight="1" x14ac:dyDescent="0.15"/>
    <row r="43319" ht="13.5" customHeight="1" x14ac:dyDescent="0.15"/>
    <row r="43321" ht="13.5" customHeight="1" x14ac:dyDescent="0.15"/>
    <row r="43323" ht="13.5" customHeight="1" x14ac:dyDescent="0.15"/>
    <row r="43325" ht="13.5" customHeight="1" x14ac:dyDescent="0.15"/>
    <row r="43327" ht="13.5" customHeight="1" x14ac:dyDescent="0.15"/>
    <row r="43329" ht="13.5" customHeight="1" x14ac:dyDescent="0.15"/>
    <row r="43331" ht="13.5" customHeight="1" x14ac:dyDescent="0.15"/>
    <row r="43333" ht="13.5" customHeight="1" x14ac:dyDescent="0.15"/>
    <row r="43335" ht="13.5" customHeight="1" x14ac:dyDescent="0.15"/>
    <row r="43337" ht="13.5" customHeight="1" x14ac:dyDescent="0.15"/>
    <row r="43339" ht="13.5" customHeight="1" x14ac:dyDescent="0.15"/>
    <row r="43341" ht="13.5" customHeight="1" x14ac:dyDescent="0.15"/>
    <row r="43343" ht="13.5" customHeight="1" x14ac:dyDescent="0.15"/>
    <row r="43345" ht="13.5" customHeight="1" x14ac:dyDescent="0.15"/>
    <row r="43347" ht="13.5" customHeight="1" x14ac:dyDescent="0.15"/>
    <row r="43349" ht="13.5" customHeight="1" x14ac:dyDescent="0.15"/>
    <row r="43351" ht="13.5" customHeight="1" x14ac:dyDescent="0.15"/>
    <row r="43353" ht="13.5" customHeight="1" x14ac:dyDescent="0.15"/>
    <row r="43355" ht="13.5" customHeight="1" x14ac:dyDescent="0.15"/>
    <row r="43357" ht="13.5" customHeight="1" x14ac:dyDescent="0.15"/>
    <row r="43359" ht="13.5" customHeight="1" x14ac:dyDescent="0.15"/>
    <row r="43361" ht="13.5" customHeight="1" x14ac:dyDescent="0.15"/>
    <row r="43363" ht="13.5" customHeight="1" x14ac:dyDescent="0.15"/>
    <row r="43365" ht="13.5" customHeight="1" x14ac:dyDescent="0.15"/>
    <row r="43367" ht="13.5" customHeight="1" x14ac:dyDescent="0.15"/>
    <row r="43369" ht="13.5" customHeight="1" x14ac:dyDescent="0.15"/>
    <row r="43371" ht="13.5" customHeight="1" x14ac:dyDescent="0.15"/>
    <row r="43373" ht="13.5" customHeight="1" x14ac:dyDescent="0.15"/>
    <row r="43375" ht="13.5" customHeight="1" x14ac:dyDescent="0.15"/>
    <row r="43377" ht="13.5" customHeight="1" x14ac:dyDescent="0.15"/>
    <row r="43379" ht="13.5" customHeight="1" x14ac:dyDescent="0.15"/>
    <row r="43381" ht="13.5" customHeight="1" x14ac:dyDescent="0.15"/>
    <row r="43383" ht="13.5" customHeight="1" x14ac:dyDescent="0.15"/>
    <row r="43385" ht="13.5" customHeight="1" x14ac:dyDescent="0.15"/>
    <row r="43387" ht="13.5" customHeight="1" x14ac:dyDescent="0.15"/>
    <row r="43389" ht="13.5" customHeight="1" x14ac:dyDescent="0.15"/>
    <row r="43391" ht="13.5" customHeight="1" x14ac:dyDescent="0.15"/>
    <row r="43393" ht="13.5" customHeight="1" x14ac:dyDescent="0.15"/>
    <row r="43395" ht="13.5" customHeight="1" x14ac:dyDescent="0.15"/>
    <row r="43397" ht="13.5" customHeight="1" x14ac:dyDescent="0.15"/>
    <row r="43399" ht="13.5" customHeight="1" x14ac:dyDescent="0.15"/>
    <row r="43401" ht="13.5" customHeight="1" x14ac:dyDescent="0.15"/>
    <row r="43403" ht="13.5" customHeight="1" x14ac:dyDescent="0.15"/>
    <row r="43405" ht="13.5" customHeight="1" x14ac:dyDescent="0.15"/>
    <row r="43407" ht="13.5" customHeight="1" x14ac:dyDescent="0.15"/>
    <row r="43409" ht="13.5" customHeight="1" x14ac:dyDescent="0.15"/>
    <row r="43411" ht="13.5" customHeight="1" x14ac:dyDescent="0.15"/>
    <row r="43413" ht="13.5" customHeight="1" x14ac:dyDescent="0.15"/>
    <row r="43415" ht="13.5" customHeight="1" x14ac:dyDescent="0.15"/>
    <row r="43417" ht="13.5" customHeight="1" x14ac:dyDescent="0.15"/>
    <row r="43419" ht="13.5" customHeight="1" x14ac:dyDescent="0.15"/>
    <row r="43421" ht="13.5" customHeight="1" x14ac:dyDescent="0.15"/>
    <row r="43423" ht="13.5" customHeight="1" x14ac:dyDescent="0.15"/>
    <row r="43425" ht="13.5" customHeight="1" x14ac:dyDescent="0.15"/>
    <row r="43427" ht="13.5" customHeight="1" x14ac:dyDescent="0.15"/>
    <row r="43429" ht="13.5" customHeight="1" x14ac:dyDescent="0.15"/>
    <row r="43431" ht="13.5" customHeight="1" x14ac:dyDescent="0.15"/>
    <row r="43433" ht="13.5" customHeight="1" x14ac:dyDescent="0.15"/>
    <row r="43435" ht="13.5" customHeight="1" x14ac:dyDescent="0.15"/>
    <row r="43437" ht="13.5" customHeight="1" x14ac:dyDescent="0.15"/>
    <row r="43439" ht="13.5" customHeight="1" x14ac:dyDescent="0.15"/>
    <row r="43441" ht="13.5" customHeight="1" x14ac:dyDescent="0.15"/>
    <row r="43443" ht="13.5" customHeight="1" x14ac:dyDescent="0.15"/>
    <row r="43445" ht="13.5" customHeight="1" x14ac:dyDescent="0.15"/>
    <row r="43447" ht="13.5" customHeight="1" x14ac:dyDescent="0.15"/>
    <row r="43449" ht="13.5" customHeight="1" x14ac:dyDescent="0.15"/>
    <row r="43451" ht="13.5" customHeight="1" x14ac:dyDescent="0.15"/>
    <row r="43453" ht="13.5" customHeight="1" x14ac:dyDescent="0.15"/>
    <row r="43455" ht="13.5" customHeight="1" x14ac:dyDescent="0.15"/>
    <row r="43457" ht="13.5" customHeight="1" x14ac:dyDescent="0.15"/>
    <row r="43459" ht="13.5" customHeight="1" x14ac:dyDescent="0.15"/>
    <row r="43461" ht="13.5" customHeight="1" x14ac:dyDescent="0.15"/>
    <row r="43463" ht="13.5" customHeight="1" x14ac:dyDescent="0.15"/>
    <row r="43465" ht="13.5" customHeight="1" x14ac:dyDescent="0.15"/>
    <row r="43467" ht="13.5" customHeight="1" x14ac:dyDescent="0.15"/>
    <row r="43469" ht="13.5" customHeight="1" x14ac:dyDescent="0.15"/>
    <row r="43471" ht="13.5" customHeight="1" x14ac:dyDescent="0.15"/>
    <row r="43473" ht="13.5" customHeight="1" x14ac:dyDescent="0.15"/>
    <row r="43475" ht="13.5" customHeight="1" x14ac:dyDescent="0.15"/>
    <row r="43477" ht="13.5" customHeight="1" x14ac:dyDescent="0.15"/>
    <row r="43479" ht="13.5" customHeight="1" x14ac:dyDescent="0.15"/>
    <row r="43481" ht="13.5" customHeight="1" x14ac:dyDescent="0.15"/>
    <row r="43483" ht="13.5" customHeight="1" x14ac:dyDescent="0.15"/>
    <row r="43485" ht="13.5" customHeight="1" x14ac:dyDescent="0.15"/>
    <row r="43487" ht="13.5" customHeight="1" x14ac:dyDescent="0.15"/>
    <row r="43489" ht="13.5" customHeight="1" x14ac:dyDescent="0.15"/>
    <row r="43491" ht="13.5" customHeight="1" x14ac:dyDescent="0.15"/>
    <row r="43493" ht="13.5" customHeight="1" x14ac:dyDescent="0.15"/>
    <row r="43495" ht="13.5" customHeight="1" x14ac:dyDescent="0.15"/>
    <row r="43497" ht="13.5" customHeight="1" x14ac:dyDescent="0.15"/>
    <row r="43499" ht="13.5" customHeight="1" x14ac:dyDescent="0.15"/>
    <row r="43501" ht="13.5" customHeight="1" x14ac:dyDescent="0.15"/>
    <row r="43503" ht="13.5" customHeight="1" x14ac:dyDescent="0.15"/>
    <row r="43505" ht="13.5" customHeight="1" x14ac:dyDescent="0.15"/>
    <row r="43507" ht="13.5" customHeight="1" x14ac:dyDescent="0.15"/>
    <row r="43509" ht="13.5" customHeight="1" x14ac:dyDescent="0.15"/>
    <row r="43511" ht="13.5" customHeight="1" x14ac:dyDescent="0.15"/>
    <row r="43513" ht="13.5" customHeight="1" x14ac:dyDescent="0.15"/>
    <row r="43515" ht="13.5" customHeight="1" x14ac:dyDescent="0.15"/>
    <row r="43517" ht="13.5" customHeight="1" x14ac:dyDescent="0.15"/>
    <row r="43519" ht="13.5" customHeight="1" x14ac:dyDescent="0.15"/>
    <row r="43521" ht="13.5" customHeight="1" x14ac:dyDescent="0.15"/>
    <row r="43523" ht="13.5" customHeight="1" x14ac:dyDescent="0.15"/>
    <row r="43525" ht="13.5" customHeight="1" x14ac:dyDescent="0.15"/>
    <row r="43527" ht="13.5" customHeight="1" x14ac:dyDescent="0.15"/>
    <row r="43529" ht="13.5" customHeight="1" x14ac:dyDescent="0.15"/>
    <row r="43531" ht="13.5" customHeight="1" x14ac:dyDescent="0.15"/>
    <row r="43533" ht="13.5" customHeight="1" x14ac:dyDescent="0.15"/>
    <row r="43535" ht="13.5" customHeight="1" x14ac:dyDescent="0.15"/>
    <row r="43537" ht="13.5" customHeight="1" x14ac:dyDescent="0.15"/>
    <row r="43539" ht="13.5" customHeight="1" x14ac:dyDescent="0.15"/>
    <row r="43541" ht="13.5" customHeight="1" x14ac:dyDescent="0.15"/>
    <row r="43543" ht="13.5" customHeight="1" x14ac:dyDescent="0.15"/>
    <row r="43545" ht="13.5" customHeight="1" x14ac:dyDescent="0.15"/>
    <row r="43547" ht="13.5" customHeight="1" x14ac:dyDescent="0.15"/>
    <row r="43549" ht="13.5" customHeight="1" x14ac:dyDescent="0.15"/>
    <row r="43551" ht="13.5" customHeight="1" x14ac:dyDescent="0.15"/>
    <row r="43553" ht="13.5" customHeight="1" x14ac:dyDescent="0.15"/>
    <row r="43555" ht="13.5" customHeight="1" x14ac:dyDescent="0.15"/>
    <row r="43557" ht="13.5" customHeight="1" x14ac:dyDescent="0.15"/>
    <row r="43559" ht="13.5" customHeight="1" x14ac:dyDescent="0.15"/>
    <row r="43561" ht="13.5" customHeight="1" x14ac:dyDescent="0.15"/>
    <row r="43563" ht="13.5" customHeight="1" x14ac:dyDescent="0.15"/>
    <row r="43565" ht="13.5" customHeight="1" x14ac:dyDescent="0.15"/>
    <row r="43567" ht="13.5" customHeight="1" x14ac:dyDescent="0.15"/>
    <row r="43569" ht="13.5" customHeight="1" x14ac:dyDescent="0.15"/>
    <row r="43571" ht="13.5" customHeight="1" x14ac:dyDescent="0.15"/>
    <row r="43573" ht="13.5" customHeight="1" x14ac:dyDescent="0.15"/>
    <row r="43575" ht="13.5" customHeight="1" x14ac:dyDescent="0.15"/>
    <row r="43577" ht="13.5" customHeight="1" x14ac:dyDescent="0.15"/>
    <row r="43579" ht="13.5" customHeight="1" x14ac:dyDescent="0.15"/>
    <row r="43581" ht="13.5" customHeight="1" x14ac:dyDescent="0.15"/>
    <row r="43583" ht="13.5" customHeight="1" x14ac:dyDescent="0.15"/>
    <row r="43585" ht="13.5" customHeight="1" x14ac:dyDescent="0.15"/>
    <row r="43587" ht="13.5" customHeight="1" x14ac:dyDescent="0.15"/>
    <row r="43589" ht="13.5" customHeight="1" x14ac:dyDescent="0.15"/>
    <row r="43591" ht="13.5" customHeight="1" x14ac:dyDescent="0.15"/>
    <row r="43593" ht="13.5" customHeight="1" x14ac:dyDescent="0.15"/>
    <row r="43595" ht="13.5" customHeight="1" x14ac:dyDescent="0.15"/>
    <row r="43597" ht="13.5" customHeight="1" x14ac:dyDescent="0.15"/>
    <row r="43599" ht="13.5" customHeight="1" x14ac:dyDescent="0.15"/>
    <row r="43601" ht="13.5" customHeight="1" x14ac:dyDescent="0.15"/>
    <row r="43603" ht="13.5" customHeight="1" x14ac:dyDescent="0.15"/>
    <row r="43605" ht="13.5" customHeight="1" x14ac:dyDescent="0.15"/>
    <row r="43607" ht="13.5" customHeight="1" x14ac:dyDescent="0.15"/>
    <row r="43609" ht="13.5" customHeight="1" x14ac:dyDescent="0.15"/>
    <row r="43611" ht="13.5" customHeight="1" x14ac:dyDescent="0.15"/>
    <row r="43613" ht="13.5" customHeight="1" x14ac:dyDescent="0.15"/>
    <row r="43615" ht="13.5" customHeight="1" x14ac:dyDescent="0.15"/>
    <row r="43617" ht="13.5" customHeight="1" x14ac:dyDescent="0.15"/>
    <row r="43619" ht="13.5" customHeight="1" x14ac:dyDescent="0.15"/>
    <row r="43621" ht="13.5" customHeight="1" x14ac:dyDescent="0.15"/>
    <row r="43623" ht="13.5" customHeight="1" x14ac:dyDescent="0.15"/>
    <row r="43625" ht="13.5" customHeight="1" x14ac:dyDescent="0.15"/>
    <row r="43627" ht="13.5" customHeight="1" x14ac:dyDescent="0.15"/>
    <row r="43629" ht="13.5" customHeight="1" x14ac:dyDescent="0.15"/>
    <row r="43631" ht="13.5" customHeight="1" x14ac:dyDescent="0.15"/>
    <row r="43633" ht="13.5" customHeight="1" x14ac:dyDescent="0.15"/>
    <row r="43635" ht="13.5" customHeight="1" x14ac:dyDescent="0.15"/>
    <row r="43637" ht="13.5" customHeight="1" x14ac:dyDescent="0.15"/>
    <row r="43639" ht="13.5" customHeight="1" x14ac:dyDescent="0.15"/>
    <row r="43641" ht="13.5" customHeight="1" x14ac:dyDescent="0.15"/>
    <row r="43643" ht="13.5" customHeight="1" x14ac:dyDescent="0.15"/>
    <row r="43645" ht="13.5" customHeight="1" x14ac:dyDescent="0.15"/>
    <row r="43647" ht="13.5" customHeight="1" x14ac:dyDescent="0.15"/>
    <row r="43649" ht="13.5" customHeight="1" x14ac:dyDescent="0.15"/>
    <row r="43651" ht="13.5" customHeight="1" x14ac:dyDescent="0.15"/>
    <row r="43653" ht="13.5" customHeight="1" x14ac:dyDescent="0.15"/>
    <row r="43655" ht="13.5" customHeight="1" x14ac:dyDescent="0.15"/>
    <row r="43657" ht="13.5" customHeight="1" x14ac:dyDescent="0.15"/>
    <row r="43659" ht="13.5" customHeight="1" x14ac:dyDescent="0.15"/>
    <row r="43661" ht="13.5" customHeight="1" x14ac:dyDescent="0.15"/>
    <row r="43663" ht="13.5" customHeight="1" x14ac:dyDescent="0.15"/>
    <row r="43665" ht="13.5" customHeight="1" x14ac:dyDescent="0.15"/>
    <row r="43667" ht="13.5" customHeight="1" x14ac:dyDescent="0.15"/>
    <row r="43669" ht="13.5" customHeight="1" x14ac:dyDescent="0.15"/>
    <row r="43671" ht="13.5" customHeight="1" x14ac:dyDescent="0.15"/>
    <row r="43673" ht="13.5" customHeight="1" x14ac:dyDescent="0.15"/>
    <row r="43675" ht="13.5" customHeight="1" x14ac:dyDescent="0.15"/>
    <row r="43677" ht="13.5" customHeight="1" x14ac:dyDescent="0.15"/>
    <row r="43679" ht="13.5" customHeight="1" x14ac:dyDescent="0.15"/>
    <row r="43681" ht="13.5" customHeight="1" x14ac:dyDescent="0.15"/>
    <row r="43683" ht="13.5" customHeight="1" x14ac:dyDescent="0.15"/>
    <row r="43685" ht="13.5" customHeight="1" x14ac:dyDescent="0.15"/>
    <row r="43687" ht="13.5" customHeight="1" x14ac:dyDescent="0.15"/>
    <row r="43689" ht="13.5" customHeight="1" x14ac:dyDescent="0.15"/>
    <row r="43691" ht="13.5" customHeight="1" x14ac:dyDescent="0.15"/>
    <row r="43693" ht="13.5" customHeight="1" x14ac:dyDescent="0.15"/>
    <row r="43695" ht="13.5" customHeight="1" x14ac:dyDescent="0.15"/>
    <row r="43697" ht="13.5" customHeight="1" x14ac:dyDescent="0.15"/>
    <row r="43699" ht="13.5" customHeight="1" x14ac:dyDescent="0.15"/>
    <row r="43701" ht="13.5" customHeight="1" x14ac:dyDescent="0.15"/>
    <row r="43703" ht="13.5" customHeight="1" x14ac:dyDescent="0.15"/>
    <row r="43705" ht="13.5" customHeight="1" x14ac:dyDescent="0.15"/>
    <row r="43707" ht="13.5" customHeight="1" x14ac:dyDescent="0.15"/>
    <row r="43709" ht="13.5" customHeight="1" x14ac:dyDescent="0.15"/>
    <row r="43711" ht="13.5" customHeight="1" x14ac:dyDescent="0.15"/>
    <row r="43713" ht="13.5" customHeight="1" x14ac:dyDescent="0.15"/>
    <row r="43715" ht="13.5" customHeight="1" x14ac:dyDescent="0.15"/>
    <row r="43717" ht="13.5" customHeight="1" x14ac:dyDescent="0.15"/>
    <row r="43719" ht="13.5" customHeight="1" x14ac:dyDescent="0.15"/>
    <row r="43721" ht="13.5" customHeight="1" x14ac:dyDescent="0.15"/>
    <row r="43723" ht="13.5" customHeight="1" x14ac:dyDescent="0.15"/>
    <row r="43725" ht="13.5" customHeight="1" x14ac:dyDescent="0.15"/>
    <row r="43727" ht="13.5" customHeight="1" x14ac:dyDescent="0.15"/>
    <row r="43729" ht="13.5" customHeight="1" x14ac:dyDescent="0.15"/>
    <row r="43731" ht="13.5" customHeight="1" x14ac:dyDescent="0.15"/>
    <row r="43733" ht="13.5" customHeight="1" x14ac:dyDescent="0.15"/>
    <row r="43735" ht="13.5" customHeight="1" x14ac:dyDescent="0.15"/>
    <row r="43737" ht="13.5" customHeight="1" x14ac:dyDescent="0.15"/>
    <row r="43739" ht="13.5" customHeight="1" x14ac:dyDescent="0.15"/>
    <row r="43741" ht="13.5" customHeight="1" x14ac:dyDescent="0.15"/>
    <row r="43743" ht="13.5" customHeight="1" x14ac:dyDescent="0.15"/>
    <row r="43745" ht="13.5" customHeight="1" x14ac:dyDescent="0.15"/>
    <row r="43747" ht="13.5" customHeight="1" x14ac:dyDescent="0.15"/>
    <row r="43749" ht="13.5" customHeight="1" x14ac:dyDescent="0.15"/>
    <row r="43751" ht="13.5" customHeight="1" x14ac:dyDescent="0.15"/>
    <row r="43753" ht="13.5" customHeight="1" x14ac:dyDescent="0.15"/>
    <row r="43755" ht="13.5" customHeight="1" x14ac:dyDescent="0.15"/>
    <row r="43757" ht="13.5" customHeight="1" x14ac:dyDescent="0.15"/>
    <row r="43759" ht="13.5" customHeight="1" x14ac:dyDescent="0.15"/>
    <row r="43761" ht="13.5" customHeight="1" x14ac:dyDescent="0.15"/>
    <row r="43763" ht="13.5" customHeight="1" x14ac:dyDescent="0.15"/>
    <row r="43765" ht="13.5" customHeight="1" x14ac:dyDescent="0.15"/>
    <row r="43767" ht="13.5" customHeight="1" x14ac:dyDescent="0.15"/>
    <row r="43769" ht="13.5" customHeight="1" x14ac:dyDescent="0.15"/>
    <row r="43771" ht="13.5" customHeight="1" x14ac:dyDescent="0.15"/>
    <row r="43773" ht="13.5" customHeight="1" x14ac:dyDescent="0.15"/>
    <row r="43775" ht="13.5" customHeight="1" x14ac:dyDescent="0.15"/>
    <row r="43777" ht="13.5" customHeight="1" x14ac:dyDescent="0.15"/>
    <row r="43779" ht="13.5" customHeight="1" x14ac:dyDescent="0.15"/>
    <row r="43781" ht="13.5" customHeight="1" x14ac:dyDescent="0.15"/>
    <row r="43783" ht="13.5" customHeight="1" x14ac:dyDescent="0.15"/>
    <row r="43785" ht="13.5" customHeight="1" x14ac:dyDescent="0.15"/>
    <row r="43787" ht="13.5" customHeight="1" x14ac:dyDescent="0.15"/>
    <row r="43789" ht="13.5" customHeight="1" x14ac:dyDescent="0.15"/>
    <row r="43791" ht="13.5" customHeight="1" x14ac:dyDescent="0.15"/>
    <row r="43793" ht="13.5" customHeight="1" x14ac:dyDescent="0.15"/>
    <row r="43795" ht="13.5" customHeight="1" x14ac:dyDescent="0.15"/>
    <row r="43797" ht="13.5" customHeight="1" x14ac:dyDescent="0.15"/>
    <row r="43799" ht="13.5" customHeight="1" x14ac:dyDescent="0.15"/>
    <row r="43801" ht="13.5" customHeight="1" x14ac:dyDescent="0.15"/>
    <row r="43803" ht="13.5" customHeight="1" x14ac:dyDescent="0.15"/>
    <row r="43805" ht="13.5" customHeight="1" x14ac:dyDescent="0.15"/>
    <row r="43807" ht="13.5" customHeight="1" x14ac:dyDescent="0.15"/>
    <row r="43809" ht="13.5" customHeight="1" x14ac:dyDescent="0.15"/>
    <row r="43811" ht="13.5" customHeight="1" x14ac:dyDescent="0.15"/>
    <row r="43813" ht="13.5" customHeight="1" x14ac:dyDescent="0.15"/>
    <row r="43815" ht="13.5" customHeight="1" x14ac:dyDescent="0.15"/>
    <row r="43817" ht="13.5" customHeight="1" x14ac:dyDescent="0.15"/>
    <row r="43819" ht="13.5" customHeight="1" x14ac:dyDescent="0.15"/>
    <row r="43821" ht="13.5" customHeight="1" x14ac:dyDescent="0.15"/>
    <row r="43823" ht="13.5" customHeight="1" x14ac:dyDescent="0.15"/>
    <row r="43825" ht="13.5" customHeight="1" x14ac:dyDescent="0.15"/>
    <row r="43827" ht="13.5" customHeight="1" x14ac:dyDescent="0.15"/>
    <row r="43829" ht="13.5" customHeight="1" x14ac:dyDescent="0.15"/>
    <row r="43831" ht="13.5" customHeight="1" x14ac:dyDescent="0.15"/>
    <row r="43833" ht="13.5" customHeight="1" x14ac:dyDescent="0.15"/>
    <row r="43835" ht="13.5" customHeight="1" x14ac:dyDescent="0.15"/>
    <row r="43837" ht="13.5" customHeight="1" x14ac:dyDescent="0.15"/>
    <row r="43839" ht="13.5" customHeight="1" x14ac:dyDescent="0.15"/>
    <row r="43841" ht="13.5" customHeight="1" x14ac:dyDescent="0.15"/>
    <row r="43843" ht="13.5" customHeight="1" x14ac:dyDescent="0.15"/>
    <row r="43845" ht="13.5" customHeight="1" x14ac:dyDescent="0.15"/>
    <row r="43847" ht="13.5" customHeight="1" x14ac:dyDescent="0.15"/>
    <row r="43849" ht="13.5" customHeight="1" x14ac:dyDescent="0.15"/>
    <row r="43851" ht="13.5" customHeight="1" x14ac:dyDescent="0.15"/>
    <row r="43853" ht="13.5" customHeight="1" x14ac:dyDescent="0.15"/>
    <row r="43855" ht="13.5" customHeight="1" x14ac:dyDescent="0.15"/>
    <row r="43857" ht="13.5" customHeight="1" x14ac:dyDescent="0.15"/>
    <row r="43859" ht="13.5" customHeight="1" x14ac:dyDescent="0.15"/>
    <row r="43861" ht="13.5" customHeight="1" x14ac:dyDescent="0.15"/>
    <row r="43863" ht="13.5" customHeight="1" x14ac:dyDescent="0.15"/>
    <row r="43865" ht="13.5" customHeight="1" x14ac:dyDescent="0.15"/>
    <row r="43867" ht="13.5" customHeight="1" x14ac:dyDescent="0.15"/>
    <row r="43869" ht="13.5" customHeight="1" x14ac:dyDescent="0.15"/>
    <row r="43871" ht="13.5" customHeight="1" x14ac:dyDescent="0.15"/>
    <row r="43873" ht="13.5" customHeight="1" x14ac:dyDescent="0.15"/>
    <row r="43875" ht="13.5" customHeight="1" x14ac:dyDescent="0.15"/>
    <row r="43877" ht="13.5" customHeight="1" x14ac:dyDescent="0.15"/>
    <row r="43879" ht="13.5" customHeight="1" x14ac:dyDescent="0.15"/>
    <row r="43881" ht="13.5" customHeight="1" x14ac:dyDescent="0.15"/>
    <row r="43883" ht="13.5" customHeight="1" x14ac:dyDescent="0.15"/>
    <row r="43885" ht="13.5" customHeight="1" x14ac:dyDescent="0.15"/>
    <row r="43887" ht="13.5" customHeight="1" x14ac:dyDescent="0.15"/>
    <row r="43889" ht="13.5" customHeight="1" x14ac:dyDescent="0.15"/>
    <row r="43891" ht="13.5" customHeight="1" x14ac:dyDescent="0.15"/>
    <row r="43893" ht="13.5" customHeight="1" x14ac:dyDescent="0.15"/>
    <row r="43895" ht="13.5" customHeight="1" x14ac:dyDescent="0.15"/>
    <row r="43897" ht="13.5" customHeight="1" x14ac:dyDescent="0.15"/>
    <row r="43899" ht="13.5" customHeight="1" x14ac:dyDescent="0.15"/>
    <row r="43901" ht="13.5" customHeight="1" x14ac:dyDescent="0.15"/>
    <row r="43903" ht="13.5" customHeight="1" x14ac:dyDescent="0.15"/>
    <row r="43905" ht="13.5" customHeight="1" x14ac:dyDescent="0.15"/>
    <row r="43907" ht="13.5" customHeight="1" x14ac:dyDescent="0.15"/>
    <row r="43909" ht="13.5" customHeight="1" x14ac:dyDescent="0.15"/>
    <row r="43911" ht="13.5" customHeight="1" x14ac:dyDescent="0.15"/>
    <row r="43913" ht="13.5" customHeight="1" x14ac:dyDescent="0.15"/>
    <row r="43915" ht="13.5" customHeight="1" x14ac:dyDescent="0.15"/>
    <row r="43917" ht="13.5" customHeight="1" x14ac:dyDescent="0.15"/>
    <row r="43919" ht="13.5" customHeight="1" x14ac:dyDescent="0.15"/>
    <row r="43921" ht="13.5" customHeight="1" x14ac:dyDescent="0.15"/>
    <row r="43923" ht="13.5" customHeight="1" x14ac:dyDescent="0.15"/>
    <row r="43925" ht="13.5" customHeight="1" x14ac:dyDescent="0.15"/>
    <row r="43927" ht="13.5" customHeight="1" x14ac:dyDescent="0.15"/>
    <row r="43929" ht="13.5" customHeight="1" x14ac:dyDescent="0.15"/>
    <row r="43931" ht="13.5" customHeight="1" x14ac:dyDescent="0.15"/>
    <row r="43933" ht="13.5" customHeight="1" x14ac:dyDescent="0.15"/>
    <row r="43935" ht="13.5" customHeight="1" x14ac:dyDescent="0.15"/>
    <row r="43937" ht="13.5" customHeight="1" x14ac:dyDescent="0.15"/>
    <row r="43939" ht="13.5" customHeight="1" x14ac:dyDescent="0.15"/>
    <row r="43941" ht="13.5" customHeight="1" x14ac:dyDescent="0.15"/>
    <row r="43943" ht="13.5" customHeight="1" x14ac:dyDescent="0.15"/>
    <row r="43945" ht="13.5" customHeight="1" x14ac:dyDescent="0.15"/>
    <row r="43947" ht="13.5" customHeight="1" x14ac:dyDescent="0.15"/>
    <row r="43949" ht="13.5" customHeight="1" x14ac:dyDescent="0.15"/>
    <row r="43951" ht="13.5" customHeight="1" x14ac:dyDescent="0.15"/>
    <row r="43953" ht="13.5" customHeight="1" x14ac:dyDescent="0.15"/>
    <row r="43955" ht="13.5" customHeight="1" x14ac:dyDescent="0.15"/>
    <row r="43957" ht="13.5" customHeight="1" x14ac:dyDescent="0.15"/>
    <row r="43959" ht="13.5" customHeight="1" x14ac:dyDescent="0.15"/>
    <row r="43961" ht="13.5" customHeight="1" x14ac:dyDescent="0.15"/>
    <row r="43963" ht="13.5" customHeight="1" x14ac:dyDescent="0.15"/>
    <row r="43965" ht="13.5" customHeight="1" x14ac:dyDescent="0.15"/>
    <row r="43967" ht="13.5" customHeight="1" x14ac:dyDescent="0.15"/>
    <row r="43969" ht="13.5" customHeight="1" x14ac:dyDescent="0.15"/>
    <row r="43971" ht="13.5" customHeight="1" x14ac:dyDescent="0.15"/>
    <row r="43973" ht="13.5" customHeight="1" x14ac:dyDescent="0.15"/>
    <row r="43975" ht="13.5" customHeight="1" x14ac:dyDescent="0.15"/>
    <row r="43977" ht="13.5" customHeight="1" x14ac:dyDescent="0.15"/>
    <row r="43979" ht="13.5" customHeight="1" x14ac:dyDescent="0.15"/>
    <row r="43981" ht="13.5" customHeight="1" x14ac:dyDescent="0.15"/>
    <row r="43983" ht="13.5" customHeight="1" x14ac:dyDescent="0.15"/>
    <row r="43985" ht="13.5" customHeight="1" x14ac:dyDescent="0.15"/>
    <row r="43987" ht="13.5" customHeight="1" x14ac:dyDescent="0.15"/>
    <row r="43989" ht="13.5" customHeight="1" x14ac:dyDescent="0.15"/>
    <row r="43991" ht="13.5" customHeight="1" x14ac:dyDescent="0.15"/>
    <row r="43993" ht="13.5" customHeight="1" x14ac:dyDescent="0.15"/>
    <row r="43995" ht="13.5" customHeight="1" x14ac:dyDescent="0.15"/>
    <row r="43997" ht="13.5" customHeight="1" x14ac:dyDescent="0.15"/>
    <row r="43999" ht="13.5" customHeight="1" x14ac:dyDescent="0.15"/>
    <row r="44001" ht="13.5" customHeight="1" x14ac:dyDescent="0.15"/>
    <row r="44003" ht="13.5" customHeight="1" x14ac:dyDescent="0.15"/>
    <row r="44005" ht="13.5" customHeight="1" x14ac:dyDescent="0.15"/>
    <row r="44007" ht="13.5" customHeight="1" x14ac:dyDescent="0.15"/>
    <row r="44009" ht="13.5" customHeight="1" x14ac:dyDescent="0.15"/>
    <row r="44011" ht="13.5" customHeight="1" x14ac:dyDescent="0.15"/>
    <row r="44013" ht="13.5" customHeight="1" x14ac:dyDescent="0.15"/>
    <row r="44015" ht="13.5" customHeight="1" x14ac:dyDescent="0.15"/>
    <row r="44017" ht="13.5" customHeight="1" x14ac:dyDescent="0.15"/>
    <row r="44019" ht="13.5" customHeight="1" x14ac:dyDescent="0.15"/>
    <row r="44021" ht="13.5" customHeight="1" x14ac:dyDescent="0.15"/>
    <row r="44023" ht="13.5" customHeight="1" x14ac:dyDescent="0.15"/>
    <row r="44025" ht="13.5" customHeight="1" x14ac:dyDescent="0.15"/>
    <row r="44027" ht="13.5" customHeight="1" x14ac:dyDescent="0.15"/>
    <row r="44029" ht="13.5" customHeight="1" x14ac:dyDescent="0.15"/>
    <row r="44031" ht="13.5" customHeight="1" x14ac:dyDescent="0.15"/>
    <row r="44033" ht="13.5" customHeight="1" x14ac:dyDescent="0.15"/>
    <row r="44035" ht="13.5" customHeight="1" x14ac:dyDescent="0.15"/>
    <row r="44037" ht="13.5" customHeight="1" x14ac:dyDescent="0.15"/>
    <row r="44039" ht="13.5" customHeight="1" x14ac:dyDescent="0.15"/>
    <row r="44041" ht="13.5" customHeight="1" x14ac:dyDescent="0.15"/>
    <row r="44043" ht="13.5" customHeight="1" x14ac:dyDescent="0.15"/>
    <row r="44045" ht="13.5" customHeight="1" x14ac:dyDescent="0.15"/>
    <row r="44047" ht="13.5" customHeight="1" x14ac:dyDescent="0.15"/>
    <row r="44049" ht="13.5" customHeight="1" x14ac:dyDescent="0.15"/>
    <row r="44051" ht="13.5" customHeight="1" x14ac:dyDescent="0.15"/>
    <row r="44053" ht="13.5" customHeight="1" x14ac:dyDescent="0.15"/>
    <row r="44055" ht="13.5" customHeight="1" x14ac:dyDescent="0.15"/>
    <row r="44057" ht="13.5" customHeight="1" x14ac:dyDescent="0.15"/>
    <row r="44059" ht="13.5" customHeight="1" x14ac:dyDescent="0.15"/>
    <row r="44061" ht="13.5" customHeight="1" x14ac:dyDescent="0.15"/>
    <row r="44063" ht="13.5" customHeight="1" x14ac:dyDescent="0.15"/>
    <row r="44065" ht="13.5" customHeight="1" x14ac:dyDescent="0.15"/>
    <row r="44067" ht="13.5" customHeight="1" x14ac:dyDescent="0.15"/>
    <row r="44069" ht="13.5" customHeight="1" x14ac:dyDescent="0.15"/>
    <row r="44071" ht="13.5" customHeight="1" x14ac:dyDescent="0.15"/>
    <row r="44073" ht="13.5" customHeight="1" x14ac:dyDescent="0.15"/>
    <row r="44075" ht="13.5" customHeight="1" x14ac:dyDescent="0.15"/>
    <row r="44077" ht="13.5" customHeight="1" x14ac:dyDescent="0.15"/>
    <row r="44079" ht="13.5" customHeight="1" x14ac:dyDescent="0.15"/>
    <row r="44081" ht="13.5" customHeight="1" x14ac:dyDescent="0.15"/>
    <row r="44083" ht="13.5" customHeight="1" x14ac:dyDescent="0.15"/>
    <row r="44085" ht="13.5" customHeight="1" x14ac:dyDescent="0.15"/>
    <row r="44087" ht="13.5" customHeight="1" x14ac:dyDescent="0.15"/>
    <row r="44089" ht="13.5" customHeight="1" x14ac:dyDescent="0.15"/>
    <row r="44091" ht="13.5" customHeight="1" x14ac:dyDescent="0.15"/>
    <row r="44093" ht="13.5" customHeight="1" x14ac:dyDescent="0.15"/>
    <row r="44095" ht="13.5" customHeight="1" x14ac:dyDescent="0.15"/>
    <row r="44097" ht="13.5" customHeight="1" x14ac:dyDescent="0.15"/>
    <row r="44099" ht="13.5" customHeight="1" x14ac:dyDescent="0.15"/>
    <row r="44101" ht="13.5" customHeight="1" x14ac:dyDescent="0.15"/>
    <row r="44103" ht="13.5" customHeight="1" x14ac:dyDescent="0.15"/>
    <row r="44105" ht="13.5" customHeight="1" x14ac:dyDescent="0.15"/>
    <row r="44107" ht="13.5" customHeight="1" x14ac:dyDescent="0.15"/>
    <row r="44109" ht="13.5" customHeight="1" x14ac:dyDescent="0.15"/>
    <row r="44111" ht="13.5" customHeight="1" x14ac:dyDescent="0.15"/>
    <row r="44113" ht="13.5" customHeight="1" x14ac:dyDescent="0.15"/>
    <row r="44115" ht="13.5" customHeight="1" x14ac:dyDescent="0.15"/>
    <row r="44117" ht="13.5" customHeight="1" x14ac:dyDescent="0.15"/>
    <row r="44119" ht="13.5" customHeight="1" x14ac:dyDescent="0.15"/>
    <row r="44121" ht="13.5" customHeight="1" x14ac:dyDescent="0.15"/>
    <row r="44123" ht="13.5" customHeight="1" x14ac:dyDescent="0.15"/>
    <row r="44125" ht="13.5" customHeight="1" x14ac:dyDescent="0.15"/>
    <row r="44127" ht="13.5" customHeight="1" x14ac:dyDescent="0.15"/>
    <row r="44129" ht="13.5" customHeight="1" x14ac:dyDescent="0.15"/>
    <row r="44131" ht="13.5" customHeight="1" x14ac:dyDescent="0.15"/>
    <row r="44133" ht="13.5" customHeight="1" x14ac:dyDescent="0.15"/>
    <row r="44135" ht="13.5" customHeight="1" x14ac:dyDescent="0.15"/>
    <row r="44137" ht="13.5" customHeight="1" x14ac:dyDescent="0.15"/>
    <row r="44139" ht="13.5" customHeight="1" x14ac:dyDescent="0.15"/>
    <row r="44141" ht="13.5" customHeight="1" x14ac:dyDescent="0.15"/>
    <row r="44143" ht="13.5" customHeight="1" x14ac:dyDescent="0.15"/>
    <row r="44145" ht="13.5" customHeight="1" x14ac:dyDescent="0.15"/>
    <row r="44147" ht="13.5" customHeight="1" x14ac:dyDescent="0.15"/>
    <row r="44149" ht="13.5" customHeight="1" x14ac:dyDescent="0.15"/>
    <row r="44151" ht="13.5" customHeight="1" x14ac:dyDescent="0.15"/>
    <row r="44153" ht="13.5" customHeight="1" x14ac:dyDescent="0.15"/>
    <row r="44155" ht="13.5" customHeight="1" x14ac:dyDescent="0.15"/>
    <row r="44157" ht="13.5" customHeight="1" x14ac:dyDescent="0.15"/>
    <row r="44159" ht="13.5" customHeight="1" x14ac:dyDescent="0.15"/>
    <row r="44161" ht="13.5" customHeight="1" x14ac:dyDescent="0.15"/>
    <row r="44163" ht="13.5" customHeight="1" x14ac:dyDescent="0.15"/>
    <row r="44165" ht="13.5" customHeight="1" x14ac:dyDescent="0.15"/>
    <row r="44167" ht="13.5" customHeight="1" x14ac:dyDescent="0.15"/>
    <row r="44169" ht="13.5" customHeight="1" x14ac:dyDescent="0.15"/>
    <row r="44171" ht="13.5" customHeight="1" x14ac:dyDescent="0.15"/>
    <row r="44173" ht="13.5" customHeight="1" x14ac:dyDescent="0.15"/>
    <row r="44175" ht="13.5" customHeight="1" x14ac:dyDescent="0.15"/>
    <row r="44177" ht="13.5" customHeight="1" x14ac:dyDescent="0.15"/>
    <row r="44179" ht="13.5" customHeight="1" x14ac:dyDescent="0.15"/>
    <row r="44181" ht="13.5" customHeight="1" x14ac:dyDescent="0.15"/>
    <row r="44183" ht="13.5" customHeight="1" x14ac:dyDescent="0.15"/>
    <row r="44185" ht="13.5" customHeight="1" x14ac:dyDescent="0.15"/>
    <row r="44187" ht="13.5" customHeight="1" x14ac:dyDescent="0.15"/>
    <row r="44189" ht="13.5" customHeight="1" x14ac:dyDescent="0.15"/>
    <row r="44191" ht="13.5" customHeight="1" x14ac:dyDescent="0.15"/>
    <row r="44193" ht="13.5" customHeight="1" x14ac:dyDescent="0.15"/>
    <row r="44195" ht="13.5" customHeight="1" x14ac:dyDescent="0.15"/>
    <row r="44197" ht="13.5" customHeight="1" x14ac:dyDescent="0.15"/>
    <row r="44199" ht="13.5" customHeight="1" x14ac:dyDescent="0.15"/>
    <row r="44201" ht="13.5" customHeight="1" x14ac:dyDescent="0.15"/>
    <row r="44203" ht="13.5" customHeight="1" x14ac:dyDescent="0.15"/>
    <row r="44205" ht="13.5" customHeight="1" x14ac:dyDescent="0.15"/>
    <row r="44207" ht="13.5" customHeight="1" x14ac:dyDescent="0.15"/>
    <row r="44209" ht="13.5" customHeight="1" x14ac:dyDescent="0.15"/>
    <row r="44211" ht="13.5" customHeight="1" x14ac:dyDescent="0.15"/>
    <row r="44213" ht="13.5" customHeight="1" x14ac:dyDescent="0.15"/>
    <row r="44215" ht="13.5" customHeight="1" x14ac:dyDescent="0.15"/>
    <row r="44217" ht="13.5" customHeight="1" x14ac:dyDescent="0.15"/>
    <row r="44219" ht="13.5" customHeight="1" x14ac:dyDescent="0.15"/>
    <row r="44221" ht="13.5" customHeight="1" x14ac:dyDescent="0.15"/>
    <row r="44223" ht="13.5" customHeight="1" x14ac:dyDescent="0.15"/>
    <row r="44225" ht="13.5" customHeight="1" x14ac:dyDescent="0.15"/>
    <row r="44227" ht="13.5" customHeight="1" x14ac:dyDescent="0.15"/>
    <row r="44229" ht="13.5" customHeight="1" x14ac:dyDescent="0.15"/>
    <row r="44231" ht="13.5" customHeight="1" x14ac:dyDescent="0.15"/>
    <row r="44233" ht="13.5" customHeight="1" x14ac:dyDescent="0.15"/>
    <row r="44235" ht="13.5" customHeight="1" x14ac:dyDescent="0.15"/>
    <row r="44237" ht="13.5" customHeight="1" x14ac:dyDescent="0.15"/>
    <row r="44239" ht="13.5" customHeight="1" x14ac:dyDescent="0.15"/>
    <row r="44241" ht="13.5" customHeight="1" x14ac:dyDescent="0.15"/>
    <row r="44243" ht="13.5" customHeight="1" x14ac:dyDescent="0.15"/>
    <row r="44245" ht="13.5" customHeight="1" x14ac:dyDescent="0.15"/>
    <row r="44247" ht="13.5" customHeight="1" x14ac:dyDescent="0.15"/>
    <row r="44249" ht="13.5" customHeight="1" x14ac:dyDescent="0.15"/>
    <row r="44251" ht="13.5" customHeight="1" x14ac:dyDescent="0.15"/>
    <row r="44253" ht="13.5" customHeight="1" x14ac:dyDescent="0.15"/>
    <row r="44255" ht="13.5" customHeight="1" x14ac:dyDescent="0.15"/>
    <row r="44257" ht="13.5" customHeight="1" x14ac:dyDescent="0.15"/>
    <row r="44259" ht="13.5" customHeight="1" x14ac:dyDescent="0.15"/>
    <row r="44261" ht="13.5" customHeight="1" x14ac:dyDescent="0.15"/>
    <row r="44263" ht="13.5" customHeight="1" x14ac:dyDescent="0.15"/>
    <row r="44265" ht="13.5" customHeight="1" x14ac:dyDescent="0.15"/>
    <row r="44267" ht="13.5" customHeight="1" x14ac:dyDescent="0.15"/>
    <row r="44269" ht="13.5" customHeight="1" x14ac:dyDescent="0.15"/>
    <row r="44271" ht="13.5" customHeight="1" x14ac:dyDescent="0.15"/>
    <row r="44273" ht="13.5" customHeight="1" x14ac:dyDescent="0.15"/>
    <row r="44275" ht="13.5" customHeight="1" x14ac:dyDescent="0.15"/>
    <row r="44277" ht="13.5" customHeight="1" x14ac:dyDescent="0.15"/>
    <row r="44279" ht="13.5" customHeight="1" x14ac:dyDescent="0.15"/>
    <row r="44281" ht="13.5" customHeight="1" x14ac:dyDescent="0.15"/>
    <row r="44283" ht="13.5" customHeight="1" x14ac:dyDescent="0.15"/>
    <row r="44285" ht="13.5" customHeight="1" x14ac:dyDescent="0.15"/>
    <row r="44287" ht="13.5" customHeight="1" x14ac:dyDescent="0.15"/>
    <row r="44289" ht="13.5" customHeight="1" x14ac:dyDescent="0.15"/>
    <row r="44291" ht="13.5" customHeight="1" x14ac:dyDescent="0.15"/>
    <row r="44293" ht="13.5" customHeight="1" x14ac:dyDescent="0.15"/>
    <row r="44295" ht="13.5" customHeight="1" x14ac:dyDescent="0.15"/>
    <row r="44297" ht="13.5" customHeight="1" x14ac:dyDescent="0.15"/>
    <row r="44299" ht="13.5" customHeight="1" x14ac:dyDescent="0.15"/>
    <row r="44301" ht="13.5" customHeight="1" x14ac:dyDescent="0.15"/>
    <row r="44303" ht="13.5" customHeight="1" x14ac:dyDescent="0.15"/>
    <row r="44305" ht="13.5" customHeight="1" x14ac:dyDescent="0.15"/>
    <row r="44307" ht="13.5" customHeight="1" x14ac:dyDescent="0.15"/>
    <row r="44309" ht="13.5" customHeight="1" x14ac:dyDescent="0.15"/>
    <row r="44311" ht="13.5" customHeight="1" x14ac:dyDescent="0.15"/>
    <row r="44313" ht="13.5" customHeight="1" x14ac:dyDescent="0.15"/>
    <row r="44315" ht="13.5" customHeight="1" x14ac:dyDescent="0.15"/>
    <row r="44317" ht="13.5" customHeight="1" x14ac:dyDescent="0.15"/>
    <row r="44319" ht="13.5" customHeight="1" x14ac:dyDescent="0.15"/>
    <row r="44321" ht="13.5" customHeight="1" x14ac:dyDescent="0.15"/>
    <row r="44323" ht="13.5" customHeight="1" x14ac:dyDescent="0.15"/>
    <row r="44325" ht="13.5" customHeight="1" x14ac:dyDescent="0.15"/>
    <row r="44327" ht="13.5" customHeight="1" x14ac:dyDescent="0.15"/>
    <row r="44329" ht="13.5" customHeight="1" x14ac:dyDescent="0.15"/>
    <row r="44331" ht="13.5" customHeight="1" x14ac:dyDescent="0.15"/>
    <row r="44333" ht="13.5" customHeight="1" x14ac:dyDescent="0.15"/>
    <row r="44335" ht="13.5" customHeight="1" x14ac:dyDescent="0.15"/>
    <row r="44337" ht="13.5" customHeight="1" x14ac:dyDescent="0.15"/>
    <row r="44339" ht="13.5" customHeight="1" x14ac:dyDescent="0.15"/>
    <row r="44341" ht="13.5" customHeight="1" x14ac:dyDescent="0.15"/>
    <row r="44343" ht="13.5" customHeight="1" x14ac:dyDescent="0.15"/>
    <row r="44345" ht="13.5" customHeight="1" x14ac:dyDescent="0.15"/>
    <row r="44347" ht="13.5" customHeight="1" x14ac:dyDescent="0.15"/>
    <row r="44349" ht="13.5" customHeight="1" x14ac:dyDescent="0.15"/>
    <row r="44351" ht="13.5" customHeight="1" x14ac:dyDescent="0.15"/>
    <row r="44353" ht="13.5" customHeight="1" x14ac:dyDescent="0.15"/>
    <row r="44355" ht="13.5" customHeight="1" x14ac:dyDescent="0.15"/>
    <row r="44357" ht="13.5" customHeight="1" x14ac:dyDescent="0.15"/>
    <row r="44359" ht="13.5" customHeight="1" x14ac:dyDescent="0.15"/>
    <row r="44361" ht="13.5" customHeight="1" x14ac:dyDescent="0.15"/>
    <row r="44363" ht="13.5" customHeight="1" x14ac:dyDescent="0.15"/>
    <row r="44365" ht="13.5" customHeight="1" x14ac:dyDescent="0.15"/>
    <row r="44367" ht="13.5" customHeight="1" x14ac:dyDescent="0.15"/>
    <row r="44369" ht="13.5" customHeight="1" x14ac:dyDescent="0.15"/>
    <row r="44371" ht="13.5" customHeight="1" x14ac:dyDescent="0.15"/>
    <row r="44373" ht="13.5" customHeight="1" x14ac:dyDescent="0.15"/>
    <row r="44375" ht="13.5" customHeight="1" x14ac:dyDescent="0.15"/>
    <row r="44377" ht="13.5" customHeight="1" x14ac:dyDescent="0.15"/>
    <row r="44379" ht="13.5" customHeight="1" x14ac:dyDescent="0.15"/>
    <row r="44381" ht="13.5" customHeight="1" x14ac:dyDescent="0.15"/>
    <row r="44383" ht="13.5" customHeight="1" x14ac:dyDescent="0.15"/>
    <row r="44385" ht="13.5" customHeight="1" x14ac:dyDescent="0.15"/>
    <row r="44387" ht="13.5" customHeight="1" x14ac:dyDescent="0.15"/>
    <row r="44389" ht="13.5" customHeight="1" x14ac:dyDescent="0.15"/>
    <row r="44391" ht="13.5" customHeight="1" x14ac:dyDescent="0.15"/>
    <row r="44393" ht="13.5" customHeight="1" x14ac:dyDescent="0.15"/>
    <row r="44395" ht="13.5" customHeight="1" x14ac:dyDescent="0.15"/>
    <row r="44397" ht="13.5" customHeight="1" x14ac:dyDescent="0.15"/>
    <row r="44399" ht="13.5" customHeight="1" x14ac:dyDescent="0.15"/>
    <row r="44401" ht="13.5" customHeight="1" x14ac:dyDescent="0.15"/>
    <row r="44403" ht="13.5" customHeight="1" x14ac:dyDescent="0.15"/>
    <row r="44405" ht="13.5" customHeight="1" x14ac:dyDescent="0.15"/>
    <row r="44407" ht="13.5" customHeight="1" x14ac:dyDescent="0.15"/>
    <row r="44409" ht="13.5" customHeight="1" x14ac:dyDescent="0.15"/>
    <row r="44411" ht="13.5" customHeight="1" x14ac:dyDescent="0.15"/>
    <row r="44413" ht="13.5" customHeight="1" x14ac:dyDescent="0.15"/>
    <row r="44415" ht="13.5" customHeight="1" x14ac:dyDescent="0.15"/>
    <row r="44417" ht="13.5" customHeight="1" x14ac:dyDescent="0.15"/>
    <row r="44419" ht="13.5" customHeight="1" x14ac:dyDescent="0.15"/>
    <row r="44421" ht="13.5" customHeight="1" x14ac:dyDescent="0.15"/>
    <row r="44423" ht="13.5" customHeight="1" x14ac:dyDescent="0.15"/>
    <row r="44425" ht="13.5" customHeight="1" x14ac:dyDescent="0.15"/>
    <row r="44427" ht="13.5" customHeight="1" x14ac:dyDescent="0.15"/>
    <row r="44429" ht="13.5" customHeight="1" x14ac:dyDescent="0.15"/>
    <row r="44431" ht="13.5" customHeight="1" x14ac:dyDescent="0.15"/>
    <row r="44433" ht="13.5" customHeight="1" x14ac:dyDescent="0.15"/>
    <row r="44435" ht="13.5" customHeight="1" x14ac:dyDescent="0.15"/>
    <row r="44437" ht="13.5" customHeight="1" x14ac:dyDescent="0.15"/>
    <row r="44439" ht="13.5" customHeight="1" x14ac:dyDescent="0.15"/>
    <row r="44441" ht="13.5" customHeight="1" x14ac:dyDescent="0.15"/>
    <row r="44443" ht="13.5" customHeight="1" x14ac:dyDescent="0.15"/>
    <row r="44445" ht="13.5" customHeight="1" x14ac:dyDescent="0.15"/>
    <row r="44447" ht="13.5" customHeight="1" x14ac:dyDescent="0.15"/>
    <row r="44449" ht="13.5" customHeight="1" x14ac:dyDescent="0.15"/>
    <row r="44451" ht="13.5" customHeight="1" x14ac:dyDescent="0.15"/>
    <row r="44453" ht="13.5" customHeight="1" x14ac:dyDescent="0.15"/>
    <row r="44455" ht="13.5" customHeight="1" x14ac:dyDescent="0.15"/>
    <row r="44457" ht="13.5" customHeight="1" x14ac:dyDescent="0.15"/>
    <row r="44459" ht="13.5" customHeight="1" x14ac:dyDescent="0.15"/>
    <row r="44461" ht="13.5" customHeight="1" x14ac:dyDescent="0.15"/>
    <row r="44463" ht="13.5" customHeight="1" x14ac:dyDescent="0.15"/>
    <row r="44465" ht="13.5" customHeight="1" x14ac:dyDescent="0.15"/>
    <row r="44467" ht="13.5" customHeight="1" x14ac:dyDescent="0.15"/>
    <row r="44469" ht="13.5" customHeight="1" x14ac:dyDescent="0.15"/>
    <row r="44471" ht="13.5" customHeight="1" x14ac:dyDescent="0.15"/>
    <row r="44473" ht="13.5" customHeight="1" x14ac:dyDescent="0.15"/>
    <row r="44475" ht="13.5" customHeight="1" x14ac:dyDescent="0.15"/>
    <row r="44477" ht="13.5" customHeight="1" x14ac:dyDescent="0.15"/>
    <row r="44479" ht="13.5" customHeight="1" x14ac:dyDescent="0.15"/>
    <row r="44481" ht="13.5" customHeight="1" x14ac:dyDescent="0.15"/>
    <row r="44483" ht="13.5" customHeight="1" x14ac:dyDescent="0.15"/>
    <row r="44485" ht="13.5" customHeight="1" x14ac:dyDescent="0.15"/>
    <row r="44487" ht="13.5" customHeight="1" x14ac:dyDescent="0.15"/>
    <row r="44489" ht="13.5" customHeight="1" x14ac:dyDescent="0.15"/>
    <row r="44491" ht="13.5" customHeight="1" x14ac:dyDescent="0.15"/>
    <row r="44493" ht="13.5" customHeight="1" x14ac:dyDescent="0.15"/>
    <row r="44495" ht="13.5" customHeight="1" x14ac:dyDescent="0.15"/>
    <row r="44497" ht="13.5" customHeight="1" x14ac:dyDescent="0.15"/>
    <row r="44499" ht="13.5" customHeight="1" x14ac:dyDescent="0.15"/>
    <row r="44501" ht="13.5" customHeight="1" x14ac:dyDescent="0.15"/>
    <row r="44503" ht="13.5" customHeight="1" x14ac:dyDescent="0.15"/>
    <row r="44505" ht="13.5" customHeight="1" x14ac:dyDescent="0.15"/>
    <row r="44507" ht="13.5" customHeight="1" x14ac:dyDescent="0.15"/>
    <row r="44509" ht="13.5" customHeight="1" x14ac:dyDescent="0.15"/>
    <row r="44511" ht="13.5" customHeight="1" x14ac:dyDescent="0.15"/>
    <row r="44513" ht="13.5" customHeight="1" x14ac:dyDescent="0.15"/>
    <row r="44515" ht="13.5" customHeight="1" x14ac:dyDescent="0.15"/>
    <row r="44517" ht="13.5" customHeight="1" x14ac:dyDescent="0.15"/>
    <row r="44519" ht="13.5" customHeight="1" x14ac:dyDescent="0.15"/>
    <row r="44521" ht="13.5" customHeight="1" x14ac:dyDescent="0.15"/>
    <row r="44523" ht="13.5" customHeight="1" x14ac:dyDescent="0.15"/>
    <row r="44525" ht="13.5" customHeight="1" x14ac:dyDescent="0.15"/>
    <row r="44527" ht="13.5" customHeight="1" x14ac:dyDescent="0.15"/>
    <row r="44529" ht="13.5" customHeight="1" x14ac:dyDescent="0.15"/>
    <row r="44531" ht="13.5" customHeight="1" x14ac:dyDescent="0.15"/>
    <row r="44533" ht="13.5" customHeight="1" x14ac:dyDescent="0.15"/>
    <row r="44535" ht="13.5" customHeight="1" x14ac:dyDescent="0.15"/>
    <row r="44537" ht="13.5" customHeight="1" x14ac:dyDescent="0.15"/>
    <row r="44539" ht="13.5" customHeight="1" x14ac:dyDescent="0.15"/>
    <row r="44541" ht="13.5" customHeight="1" x14ac:dyDescent="0.15"/>
    <row r="44543" ht="13.5" customHeight="1" x14ac:dyDescent="0.15"/>
    <row r="44545" ht="13.5" customHeight="1" x14ac:dyDescent="0.15"/>
    <row r="44547" ht="13.5" customHeight="1" x14ac:dyDescent="0.15"/>
    <row r="44549" ht="13.5" customHeight="1" x14ac:dyDescent="0.15"/>
    <row r="44551" ht="13.5" customHeight="1" x14ac:dyDescent="0.15"/>
    <row r="44553" ht="13.5" customHeight="1" x14ac:dyDescent="0.15"/>
    <row r="44555" ht="13.5" customHeight="1" x14ac:dyDescent="0.15"/>
    <row r="44557" ht="13.5" customHeight="1" x14ac:dyDescent="0.15"/>
    <row r="44559" ht="13.5" customHeight="1" x14ac:dyDescent="0.15"/>
    <row r="44561" ht="13.5" customHeight="1" x14ac:dyDescent="0.15"/>
    <row r="44563" ht="13.5" customHeight="1" x14ac:dyDescent="0.15"/>
    <row r="44565" ht="13.5" customHeight="1" x14ac:dyDescent="0.15"/>
    <row r="44567" ht="13.5" customHeight="1" x14ac:dyDescent="0.15"/>
    <row r="44569" ht="13.5" customHeight="1" x14ac:dyDescent="0.15"/>
    <row r="44571" ht="13.5" customHeight="1" x14ac:dyDescent="0.15"/>
    <row r="44573" ht="13.5" customHeight="1" x14ac:dyDescent="0.15"/>
    <row r="44575" ht="13.5" customHeight="1" x14ac:dyDescent="0.15"/>
    <row r="44577" ht="13.5" customHeight="1" x14ac:dyDescent="0.15"/>
    <row r="44579" ht="13.5" customHeight="1" x14ac:dyDescent="0.15"/>
    <row r="44581" ht="13.5" customHeight="1" x14ac:dyDescent="0.15"/>
    <row r="44583" ht="13.5" customHeight="1" x14ac:dyDescent="0.15"/>
    <row r="44585" ht="13.5" customHeight="1" x14ac:dyDescent="0.15"/>
    <row r="44587" ht="13.5" customHeight="1" x14ac:dyDescent="0.15"/>
    <row r="44589" ht="13.5" customHeight="1" x14ac:dyDescent="0.15"/>
    <row r="44591" ht="13.5" customHeight="1" x14ac:dyDescent="0.15"/>
    <row r="44593" ht="13.5" customHeight="1" x14ac:dyDescent="0.15"/>
    <row r="44595" ht="13.5" customHeight="1" x14ac:dyDescent="0.15"/>
    <row r="44597" ht="13.5" customHeight="1" x14ac:dyDescent="0.15"/>
    <row r="44599" ht="13.5" customHeight="1" x14ac:dyDescent="0.15"/>
    <row r="44601" ht="13.5" customHeight="1" x14ac:dyDescent="0.15"/>
    <row r="44603" ht="13.5" customHeight="1" x14ac:dyDescent="0.15"/>
    <row r="44605" ht="13.5" customHeight="1" x14ac:dyDescent="0.15"/>
    <row r="44607" ht="13.5" customHeight="1" x14ac:dyDescent="0.15"/>
    <row r="44609" ht="13.5" customHeight="1" x14ac:dyDescent="0.15"/>
    <row r="44611" ht="13.5" customHeight="1" x14ac:dyDescent="0.15"/>
    <row r="44613" ht="13.5" customHeight="1" x14ac:dyDescent="0.15"/>
    <row r="44615" ht="13.5" customHeight="1" x14ac:dyDescent="0.15"/>
    <row r="44617" ht="13.5" customHeight="1" x14ac:dyDescent="0.15"/>
    <row r="44619" ht="13.5" customHeight="1" x14ac:dyDescent="0.15"/>
    <row r="44621" ht="13.5" customHeight="1" x14ac:dyDescent="0.15"/>
    <row r="44623" ht="13.5" customHeight="1" x14ac:dyDescent="0.15"/>
    <row r="44625" ht="13.5" customHeight="1" x14ac:dyDescent="0.15"/>
    <row r="44627" ht="13.5" customHeight="1" x14ac:dyDescent="0.15"/>
    <row r="44629" ht="13.5" customHeight="1" x14ac:dyDescent="0.15"/>
    <row r="44631" ht="13.5" customHeight="1" x14ac:dyDescent="0.15"/>
    <row r="44633" ht="13.5" customHeight="1" x14ac:dyDescent="0.15"/>
    <row r="44635" ht="13.5" customHeight="1" x14ac:dyDescent="0.15"/>
    <row r="44637" ht="13.5" customHeight="1" x14ac:dyDescent="0.15"/>
    <row r="44639" ht="13.5" customHeight="1" x14ac:dyDescent="0.15"/>
    <row r="44641" ht="13.5" customHeight="1" x14ac:dyDescent="0.15"/>
    <row r="44643" ht="13.5" customHeight="1" x14ac:dyDescent="0.15"/>
    <row r="44645" ht="13.5" customHeight="1" x14ac:dyDescent="0.15"/>
    <row r="44647" ht="13.5" customHeight="1" x14ac:dyDescent="0.15"/>
    <row r="44649" ht="13.5" customHeight="1" x14ac:dyDescent="0.15"/>
    <row r="44651" ht="13.5" customHeight="1" x14ac:dyDescent="0.15"/>
    <row r="44653" ht="13.5" customHeight="1" x14ac:dyDescent="0.15"/>
    <row r="44655" ht="13.5" customHeight="1" x14ac:dyDescent="0.15"/>
    <row r="44657" ht="13.5" customHeight="1" x14ac:dyDescent="0.15"/>
    <row r="44659" ht="13.5" customHeight="1" x14ac:dyDescent="0.15"/>
    <row r="44661" ht="13.5" customHeight="1" x14ac:dyDescent="0.15"/>
    <row r="44663" ht="13.5" customHeight="1" x14ac:dyDescent="0.15"/>
    <row r="44665" ht="13.5" customHeight="1" x14ac:dyDescent="0.15"/>
    <row r="44667" ht="13.5" customHeight="1" x14ac:dyDescent="0.15"/>
    <row r="44669" ht="13.5" customHeight="1" x14ac:dyDescent="0.15"/>
    <row r="44671" ht="13.5" customHeight="1" x14ac:dyDescent="0.15"/>
    <row r="44673" ht="13.5" customHeight="1" x14ac:dyDescent="0.15"/>
    <row r="44675" ht="13.5" customHeight="1" x14ac:dyDescent="0.15"/>
    <row r="44677" ht="13.5" customHeight="1" x14ac:dyDescent="0.15"/>
    <row r="44679" ht="13.5" customHeight="1" x14ac:dyDescent="0.15"/>
    <row r="44681" ht="13.5" customHeight="1" x14ac:dyDescent="0.15"/>
    <row r="44683" ht="13.5" customHeight="1" x14ac:dyDescent="0.15"/>
    <row r="44685" ht="13.5" customHeight="1" x14ac:dyDescent="0.15"/>
    <row r="44687" ht="13.5" customHeight="1" x14ac:dyDescent="0.15"/>
    <row r="44689" ht="13.5" customHeight="1" x14ac:dyDescent="0.15"/>
    <row r="44691" ht="13.5" customHeight="1" x14ac:dyDescent="0.15"/>
    <row r="44693" ht="13.5" customHeight="1" x14ac:dyDescent="0.15"/>
    <row r="44695" ht="13.5" customHeight="1" x14ac:dyDescent="0.15"/>
    <row r="44697" ht="13.5" customHeight="1" x14ac:dyDescent="0.15"/>
    <row r="44699" ht="13.5" customHeight="1" x14ac:dyDescent="0.15"/>
    <row r="44701" ht="13.5" customHeight="1" x14ac:dyDescent="0.15"/>
    <row r="44703" ht="13.5" customHeight="1" x14ac:dyDescent="0.15"/>
    <row r="44705" ht="13.5" customHeight="1" x14ac:dyDescent="0.15"/>
    <row r="44707" ht="13.5" customHeight="1" x14ac:dyDescent="0.15"/>
    <row r="44709" ht="13.5" customHeight="1" x14ac:dyDescent="0.15"/>
    <row r="44711" ht="13.5" customHeight="1" x14ac:dyDescent="0.15"/>
    <row r="44713" ht="13.5" customHeight="1" x14ac:dyDescent="0.15"/>
    <row r="44715" ht="13.5" customHeight="1" x14ac:dyDescent="0.15"/>
    <row r="44717" ht="13.5" customHeight="1" x14ac:dyDescent="0.15"/>
    <row r="44719" ht="13.5" customHeight="1" x14ac:dyDescent="0.15"/>
    <row r="44721" ht="13.5" customHeight="1" x14ac:dyDescent="0.15"/>
    <row r="44723" ht="13.5" customHeight="1" x14ac:dyDescent="0.15"/>
    <row r="44725" ht="13.5" customHeight="1" x14ac:dyDescent="0.15"/>
    <row r="44727" ht="13.5" customHeight="1" x14ac:dyDescent="0.15"/>
    <row r="44729" ht="13.5" customHeight="1" x14ac:dyDescent="0.15"/>
    <row r="44731" ht="13.5" customHeight="1" x14ac:dyDescent="0.15"/>
    <row r="44733" ht="13.5" customHeight="1" x14ac:dyDescent="0.15"/>
    <row r="44735" ht="13.5" customHeight="1" x14ac:dyDescent="0.15"/>
    <row r="44737" ht="13.5" customHeight="1" x14ac:dyDescent="0.15"/>
    <row r="44739" ht="13.5" customHeight="1" x14ac:dyDescent="0.15"/>
    <row r="44741" ht="13.5" customHeight="1" x14ac:dyDescent="0.15"/>
    <row r="44743" ht="13.5" customHeight="1" x14ac:dyDescent="0.15"/>
    <row r="44745" ht="13.5" customHeight="1" x14ac:dyDescent="0.15"/>
    <row r="44747" ht="13.5" customHeight="1" x14ac:dyDescent="0.15"/>
    <row r="44749" ht="13.5" customHeight="1" x14ac:dyDescent="0.15"/>
    <row r="44751" ht="13.5" customHeight="1" x14ac:dyDescent="0.15"/>
    <row r="44753" ht="13.5" customHeight="1" x14ac:dyDescent="0.15"/>
    <row r="44755" ht="13.5" customHeight="1" x14ac:dyDescent="0.15"/>
    <row r="44757" ht="13.5" customHeight="1" x14ac:dyDescent="0.15"/>
    <row r="44759" ht="13.5" customHeight="1" x14ac:dyDescent="0.15"/>
    <row r="44761" ht="13.5" customHeight="1" x14ac:dyDescent="0.15"/>
    <row r="44763" ht="13.5" customHeight="1" x14ac:dyDescent="0.15"/>
    <row r="44765" ht="13.5" customHeight="1" x14ac:dyDescent="0.15"/>
    <row r="44767" ht="13.5" customHeight="1" x14ac:dyDescent="0.15"/>
    <row r="44769" ht="13.5" customHeight="1" x14ac:dyDescent="0.15"/>
    <row r="44771" ht="13.5" customHeight="1" x14ac:dyDescent="0.15"/>
    <row r="44773" ht="13.5" customHeight="1" x14ac:dyDescent="0.15"/>
    <row r="44775" ht="13.5" customHeight="1" x14ac:dyDescent="0.15"/>
    <row r="44777" ht="13.5" customHeight="1" x14ac:dyDescent="0.15"/>
    <row r="44779" ht="13.5" customHeight="1" x14ac:dyDescent="0.15"/>
    <row r="44781" ht="13.5" customHeight="1" x14ac:dyDescent="0.15"/>
    <row r="44783" ht="13.5" customHeight="1" x14ac:dyDescent="0.15"/>
    <row r="44785" ht="13.5" customHeight="1" x14ac:dyDescent="0.15"/>
    <row r="44787" ht="13.5" customHeight="1" x14ac:dyDescent="0.15"/>
    <row r="44789" ht="13.5" customHeight="1" x14ac:dyDescent="0.15"/>
    <row r="44791" ht="13.5" customHeight="1" x14ac:dyDescent="0.15"/>
    <row r="44793" ht="13.5" customHeight="1" x14ac:dyDescent="0.15"/>
    <row r="44795" ht="13.5" customHeight="1" x14ac:dyDescent="0.15"/>
    <row r="44797" ht="13.5" customHeight="1" x14ac:dyDescent="0.15"/>
    <row r="44799" ht="13.5" customHeight="1" x14ac:dyDescent="0.15"/>
    <row r="44801" ht="13.5" customHeight="1" x14ac:dyDescent="0.15"/>
    <row r="44803" ht="13.5" customHeight="1" x14ac:dyDescent="0.15"/>
    <row r="44805" ht="13.5" customHeight="1" x14ac:dyDescent="0.15"/>
    <row r="44807" ht="13.5" customHeight="1" x14ac:dyDescent="0.15"/>
    <row r="44809" ht="13.5" customHeight="1" x14ac:dyDescent="0.15"/>
    <row r="44811" ht="13.5" customHeight="1" x14ac:dyDescent="0.15"/>
    <row r="44813" ht="13.5" customHeight="1" x14ac:dyDescent="0.15"/>
    <row r="44815" ht="13.5" customHeight="1" x14ac:dyDescent="0.15"/>
    <row r="44817" ht="13.5" customHeight="1" x14ac:dyDescent="0.15"/>
    <row r="44819" ht="13.5" customHeight="1" x14ac:dyDescent="0.15"/>
    <row r="44821" ht="13.5" customHeight="1" x14ac:dyDescent="0.15"/>
    <row r="44823" ht="13.5" customHeight="1" x14ac:dyDescent="0.15"/>
    <row r="44825" ht="13.5" customHeight="1" x14ac:dyDescent="0.15"/>
    <row r="44827" ht="13.5" customHeight="1" x14ac:dyDescent="0.15"/>
    <row r="44829" ht="13.5" customHeight="1" x14ac:dyDescent="0.15"/>
    <row r="44831" ht="13.5" customHeight="1" x14ac:dyDescent="0.15"/>
    <row r="44833" ht="13.5" customHeight="1" x14ac:dyDescent="0.15"/>
    <row r="44835" ht="13.5" customHeight="1" x14ac:dyDescent="0.15"/>
    <row r="44837" ht="13.5" customHeight="1" x14ac:dyDescent="0.15"/>
    <row r="44839" ht="13.5" customHeight="1" x14ac:dyDescent="0.15"/>
    <row r="44841" ht="13.5" customHeight="1" x14ac:dyDescent="0.15"/>
    <row r="44843" ht="13.5" customHeight="1" x14ac:dyDescent="0.15"/>
    <row r="44845" ht="13.5" customHeight="1" x14ac:dyDescent="0.15"/>
    <row r="44847" ht="13.5" customHeight="1" x14ac:dyDescent="0.15"/>
    <row r="44849" ht="13.5" customHeight="1" x14ac:dyDescent="0.15"/>
    <row r="44851" ht="13.5" customHeight="1" x14ac:dyDescent="0.15"/>
    <row r="44853" ht="13.5" customHeight="1" x14ac:dyDescent="0.15"/>
    <row r="44855" ht="13.5" customHeight="1" x14ac:dyDescent="0.15"/>
    <row r="44857" ht="13.5" customHeight="1" x14ac:dyDescent="0.15"/>
    <row r="44859" ht="13.5" customHeight="1" x14ac:dyDescent="0.15"/>
    <row r="44861" ht="13.5" customHeight="1" x14ac:dyDescent="0.15"/>
    <row r="44863" ht="13.5" customHeight="1" x14ac:dyDescent="0.15"/>
    <row r="44865" ht="13.5" customHeight="1" x14ac:dyDescent="0.15"/>
    <row r="44867" ht="13.5" customHeight="1" x14ac:dyDescent="0.15"/>
    <row r="44869" ht="13.5" customHeight="1" x14ac:dyDescent="0.15"/>
    <row r="44871" ht="13.5" customHeight="1" x14ac:dyDescent="0.15"/>
    <row r="44873" ht="13.5" customHeight="1" x14ac:dyDescent="0.15"/>
    <row r="44875" ht="13.5" customHeight="1" x14ac:dyDescent="0.15"/>
    <row r="44877" ht="13.5" customHeight="1" x14ac:dyDescent="0.15"/>
    <row r="44879" ht="13.5" customHeight="1" x14ac:dyDescent="0.15"/>
    <row r="44881" ht="13.5" customHeight="1" x14ac:dyDescent="0.15"/>
    <row r="44883" ht="13.5" customHeight="1" x14ac:dyDescent="0.15"/>
    <row r="44885" ht="13.5" customHeight="1" x14ac:dyDescent="0.15"/>
    <row r="44887" ht="13.5" customHeight="1" x14ac:dyDescent="0.15"/>
    <row r="44889" ht="13.5" customHeight="1" x14ac:dyDescent="0.15"/>
    <row r="44891" ht="13.5" customHeight="1" x14ac:dyDescent="0.15"/>
    <row r="44893" ht="13.5" customHeight="1" x14ac:dyDescent="0.15"/>
    <row r="44895" ht="13.5" customHeight="1" x14ac:dyDescent="0.15"/>
    <row r="44897" ht="13.5" customHeight="1" x14ac:dyDescent="0.15"/>
    <row r="44899" ht="13.5" customHeight="1" x14ac:dyDescent="0.15"/>
    <row r="44901" ht="13.5" customHeight="1" x14ac:dyDescent="0.15"/>
    <row r="44903" ht="13.5" customHeight="1" x14ac:dyDescent="0.15"/>
    <row r="44905" ht="13.5" customHeight="1" x14ac:dyDescent="0.15"/>
    <row r="44907" ht="13.5" customHeight="1" x14ac:dyDescent="0.15"/>
    <row r="44909" ht="13.5" customHeight="1" x14ac:dyDescent="0.15"/>
    <row r="44911" ht="13.5" customHeight="1" x14ac:dyDescent="0.15"/>
    <row r="44913" ht="13.5" customHeight="1" x14ac:dyDescent="0.15"/>
    <row r="44915" ht="13.5" customHeight="1" x14ac:dyDescent="0.15"/>
    <row r="44917" ht="13.5" customHeight="1" x14ac:dyDescent="0.15"/>
    <row r="44919" ht="13.5" customHeight="1" x14ac:dyDescent="0.15"/>
    <row r="44921" ht="13.5" customHeight="1" x14ac:dyDescent="0.15"/>
    <row r="44923" ht="13.5" customHeight="1" x14ac:dyDescent="0.15"/>
    <row r="44925" ht="13.5" customHeight="1" x14ac:dyDescent="0.15"/>
    <row r="44927" ht="13.5" customHeight="1" x14ac:dyDescent="0.15"/>
    <row r="44929" ht="13.5" customHeight="1" x14ac:dyDescent="0.15"/>
    <row r="44931" ht="13.5" customHeight="1" x14ac:dyDescent="0.15"/>
    <row r="44933" ht="13.5" customHeight="1" x14ac:dyDescent="0.15"/>
    <row r="44935" ht="13.5" customHeight="1" x14ac:dyDescent="0.15"/>
    <row r="44937" ht="13.5" customHeight="1" x14ac:dyDescent="0.15"/>
    <row r="44939" ht="13.5" customHeight="1" x14ac:dyDescent="0.15"/>
    <row r="44941" ht="13.5" customHeight="1" x14ac:dyDescent="0.15"/>
    <row r="44943" ht="13.5" customHeight="1" x14ac:dyDescent="0.15"/>
    <row r="44945" ht="13.5" customHeight="1" x14ac:dyDescent="0.15"/>
    <row r="44947" ht="13.5" customHeight="1" x14ac:dyDescent="0.15"/>
    <row r="44949" ht="13.5" customHeight="1" x14ac:dyDescent="0.15"/>
    <row r="44951" ht="13.5" customHeight="1" x14ac:dyDescent="0.15"/>
    <row r="44953" ht="13.5" customHeight="1" x14ac:dyDescent="0.15"/>
    <row r="44955" ht="13.5" customHeight="1" x14ac:dyDescent="0.15"/>
    <row r="44957" ht="13.5" customHeight="1" x14ac:dyDescent="0.15"/>
    <row r="44959" ht="13.5" customHeight="1" x14ac:dyDescent="0.15"/>
    <row r="44961" ht="13.5" customHeight="1" x14ac:dyDescent="0.15"/>
    <row r="44963" ht="13.5" customHeight="1" x14ac:dyDescent="0.15"/>
    <row r="44965" ht="13.5" customHeight="1" x14ac:dyDescent="0.15"/>
    <row r="44967" ht="13.5" customHeight="1" x14ac:dyDescent="0.15"/>
    <row r="44969" ht="13.5" customHeight="1" x14ac:dyDescent="0.15"/>
    <row r="44971" ht="13.5" customHeight="1" x14ac:dyDescent="0.15"/>
    <row r="44973" ht="13.5" customHeight="1" x14ac:dyDescent="0.15"/>
    <row r="44975" ht="13.5" customHeight="1" x14ac:dyDescent="0.15"/>
    <row r="44977" ht="13.5" customHeight="1" x14ac:dyDescent="0.15"/>
    <row r="44979" ht="13.5" customHeight="1" x14ac:dyDescent="0.15"/>
    <row r="44981" ht="13.5" customHeight="1" x14ac:dyDescent="0.15"/>
    <row r="44983" ht="13.5" customHeight="1" x14ac:dyDescent="0.15"/>
    <row r="44985" ht="13.5" customHeight="1" x14ac:dyDescent="0.15"/>
    <row r="44987" ht="13.5" customHeight="1" x14ac:dyDescent="0.15"/>
    <row r="44989" ht="13.5" customHeight="1" x14ac:dyDescent="0.15"/>
    <row r="44991" ht="13.5" customHeight="1" x14ac:dyDescent="0.15"/>
    <row r="44993" ht="13.5" customHeight="1" x14ac:dyDescent="0.15"/>
    <row r="44995" ht="13.5" customHeight="1" x14ac:dyDescent="0.15"/>
    <row r="44997" ht="13.5" customHeight="1" x14ac:dyDescent="0.15"/>
    <row r="44999" ht="13.5" customHeight="1" x14ac:dyDescent="0.15"/>
    <row r="45001" ht="13.5" customHeight="1" x14ac:dyDescent="0.15"/>
    <row r="45003" ht="13.5" customHeight="1" x14ac:dyDescent="0.15"/>
    <row r="45005" ht="13.5" customHeight="1" x14ac:dyDescent="0.15"/>
    <row r="45007" ht="13.5" customHeight="1" x14ac:dyDescent="0.15"/>
    <row r="45009" ht="13.5" customHeight="1" x14ac:dyDescent="0.15"/>
    <row r="45011" ht="13.5" customHeight="1" x14ac:dyDescent="0.15"/>
    <row r="45013" ht="13.5" customHeight="1" x14ac:dyDescent="0.15"/>
    <row r="45015" ht="13.5" customHeight="1" x14ac:dyDescent="0.15"/>
    <row r="45017" ht="13.5" customHeight="1" x14ac:dyDescent="0.15"/>
    <row r="45019" ht="13.5" customHeight="1" x14ac:dyDescent="0.15"/>
    <row r="45021" ht="13.5" customHeight="1" x14ac:dyDescent="0.15"/>
    <row r="45023" ht="13.5" customHeight="1" x14ac:dyDescent="0.15"/>
    <row r="45025" ht="13.5" customHeight="1" x14ac:dyDescent="0.15"/>
    <row r="45027" ht="13.5" customHeight="1" x14ac:dyDescent="0.15"/>
    <row r="45029" ht="13.5" customHeight="1" x14ac:dyDescent="0.15"/>
    <row r="45031" ht="13.5" customHeight="1" x14ac:dyDescent="0.15"/>
    <row r="45033" ht="13.5" customHeight="1" x14ac:dyDescent="0.15"/>
    <row r="45035" ht="13.5" customHeight="1" x14ac:dyDescent="0.15"/>
    <row r="45037" ht="13.5" customHeight="1" x14ac:dyDescent="0.15"/>
    <row r="45039" ht="13.5" customHeight="1" x14ac:dyDescent="0.15"/>
    <row r="45041" ht="13.5" customHeight="1" x14ac:dyDescent="0.15"/>
    <row r="45043" ht="13.5" customHeight="1" x14ac:dyDescent="0.15"/>
    <row r="45045" ht="13.5" customHeight="1" x14ac:dyDescent="0.15"/>
    <row r="45047" ht="13.5" customHeight="1" x14ac:dyDescent="0.15"/>
    <row r="45049" ht="13.5" customHeight="1" x14ac:dyDescent="0.15"/>
    <row r="45051" ht="13.5" customHeight="1" x14ac:dyDescent="0.15"/>
    <row r="45053" ht="13.5" customHeight="1" x14ac:dyDescent="0.15"/>
    <row r="45055" ht="13.5" customHeight="1" x14ac:dyDescent="0.15"/>
    <row r="45057" ht="13.5" customHeight="1" x14ac:dyDescent="0.15"/>
    <row r="45059" ht="13.5" customHeight="1" x14ac:dyDescent="0.15"/>
    <row r="45061" ht="13.5" customHeight="1" x14ac:dyDescent="0.15"/>
    <row r="45063" ht="13.5" customHeight="1" x14ac:dyDescent="0.15"/>
    <row r="45065" ht="13.5" customHeight="1" x14ac:dyDescent="0.15"/>
    <row r="45067" ht="13.5" customHeight="1" x14ac:dyDescent="0.15"/>
    <row r="45069" ht="13.5" customHeight="1" x14ac:dyDescent="0.15"/>
    <row r="45071" ht="13.5" customHeight="1" x14ac:dyDescent="0.15"/>
    <row r="45073" ht="13.5" customHeight="1" x14ac:dyDescent="0.15"/>
    <row r="45075" ht="13.5" customHeight="1" x14ac:dyDescent="0.15"/>
    <row r="45077" ht="13.5" customHeight="1" x14ac:dyDescent="0.15"/>
    <row r="45079" ht="13.5" customHeight="1" x14ac:dyDescent="0.15"/>
    <row r="45081" ht="13.5" customHeight="1" x14ac:dyDescent="0.15"/>
    <row r="45083" ht="13.5" customHeight="1" x14ac:dyDescent="0.15"/>
    <row r="45085" ht="13.5" customHeight="1" x14ac:dyDescent="0.15"/>
    <row r="45087" ht="13.5" customHeight="1" x14ac:dyDescent="0.15"/>
    <row r="45089" ht="13.5" customHeight="1" x14ac:dyDescent="0.15"/>
    <row r="45091" ht="13.5" customHeight="1" x14ac:dyDescent="0.15"/>
    <row r="45093" ht="13.5" customHeight="1" x14ac:dyDescent="0.15"/>
    <row r="45095" ht="13.5" customHeight="1" x14ac:dyDescent="0.15"/>
    <row r="45097" ht="13.5" customHeight="1" x14ac:dyDescent="0.15"/>
    <row r="45099" ht="13.5" customHeight="1" x14ac:dyDescent="0.15"/>
    <row r="45101" ht="13.5" customHeight="1" x14ac:dyDescent="0.15"/>
    <row r="45103" ht="13.5" customHeight="1" x14ac:dyDescent="0.15"/>
    <row r="45105" ht="13.5" customHeight="1" x14ac:dyDescent="0.15"/>
    <row r="45107" ht="13.5" customHeight="1" x14ac:dyDescent="0.15"/>
    <row r="45109" ht="13.5" customHeight="1" x14ac:dyDescent="0.15"/>
    <row r="45111" ht="13.5" customHeight="1" x14ac:dyDescent="0.15"/>
    <row r="45113" ht="13.5" customHeight="1" x14ac:dyDescent="0.15"/>
    <row r="45115" ht="13.5" customHeight="1" x14ac:dyDescent="0.15"/>
    <row r="45117" ht="13.5" customHeight="1" x14ac:dyDescent="0.15"/>
    <row r="45119" ht="13.5" customHeight="1" x14ac:dyDescent="0.15"/>
    <row r="45121" ht="13.5" customHeight="1" x14ac:dyDescent="0.15"/>
    <row r="45123" ht="13.5" customHeight="1" x14ac:dyDescent="0.15"/>
    <row r="45125" ht="13.5" customHeight="1" x14ac:dyDescent="0.15"/>
    <row r="45127" ht="13.5" customHeight="1" x14ac:dyDescent="0.15"/>
    <row r="45129" ht="13.5" customHeight="1" x14ac:dyDescent="0.15"/>
    <row r="45131" ht="13.5" customHeight="1" x14ac:dyDescent="0.15"/>
    <row r="45133" ht="13.5" customHeight="1" x14ac:dyDescent="0.15"/>
    <row r="45135" ht="13.5" customHeight="1" x14ac:dyDescent="0.15"/>
    <row r="45137" ht="13.5" customHeight="1" x14ac:dyDescent="0.15"/>
    <row r="45139" ht="13.5" customHeight="1" x14ac:dyDescent="0.15"/>
    <row r="45141" ht="13.5" customHeight="1" x14ac:dyDescent="0.15"/>
    <row r="45143" ht="13.5" customHeight="1" x14ac:dyDescent="0.15"/>
    <row r="45145" ht="13.5" customHeight="1" x14ac:dyDescent="0.15"/>
    <row r="45147" ht="13.5" customHeight="1" x14ac:dyDescent="0.15"/>
    <row r="45149" ht="13.5" customHeight="1" x14ac:dyDescent="0.15"/>
    <row r="45151" ht="13.5" customHeight="1" x14ac:dyDescent="0.15"/>
    <row r="45153" ht="13.5" customHeight="1" x14ac:dyDescent="0.15"/>
    <row r="45155" ht="13.5" customHeight="1" x14ac:dyDescent="0.15"/>
    <row r="45157" ht="13.5" customHeight="1" x14ac:dyDescent="0.15"/>
    <row r="45159" ht="13.5" customHeight="1" x14ac:dyDescent="0.15"/>
    <row r="45161" ht="13.5" customHeight="1" x14ac:dyDescent="0.15"/>
    <row r="45163" ht="13.5" customHeight="1" x14ac:dyDescent="0.15"/>
    <row r="45165" ht="13.5" customHeight="1" x14ac:dyDescent="0.15"/>
    <row r="45167" ht="13.5" customHeight="1" x14ac:dyDescent="0.15"/>
    <row r="45169" ht="13.5" customHeight="1" x14ac:dyDescent="0.15"/>
    <row r="45171" ht="13.5" customHeight="1" x14ac:dyDescent="0.15"/>
    <row r="45173" ht="13.5" customHeight="1" x14ac:dyDescent="0.15"/>
    <row r="45175" ht="13.5" customHeight="1" x14ac:dyDescent="0.15"/>
    <row r="45177" ht="13.5" customHeight="1" x14ac:dyDescent="0.15"/>
    <row r="45179" ht="13.5" customHeight="1" x14ac:dyDescent="0.15"/>
    <row r="45181" ht="13.5" customHeight="1" x14ac:dyDescent="0.15"/>
    <row r="45183" ht="13.5" customHeight="1" x14ac:dyDescent="0.15"/>
    <row r="45185" ht="13.5" customHeight="1" x14ac:dyDescent="0.15"/>
    <row r="45187" ht="13.5" customHeight="1" x14ac:dyDescent="0.15"/>
    <row r="45189" ht="13.5" customHeight="1" x14ac:dyDescent="0.15"/>
    <row r="45191" ht="13.5" customHeight="1" x14ac:dyDescent="0.15"/>
    <row r="45193" ht="13.5" customHeight="1" x14ac:dyDescent="0.15"/>
    <row r="45195" ht="13.5" customHeight="1" x14ac:dyDescent="0.15"/>
    <row r="45197" ht="13.5" customHeight="1" x14ac:dyDescent="0.15"/>
    <row r="45199" ht="13.5" customHeight="1" x14ac:dyDescent="0.15"/>
    <row r="45201" ht="13.5" customHeight="1" x14ac:dyDescent="0.15"/>
    <row r="45203" ht="13.5" customHeight="1" x14ac:dyDescent="0.15"/>
    <row r="45205" ht="13.5" customHeight="1" x14ac:dyDescent="0.15"/>
    <row r="45207" ht="13.5" customHeight="1" x14ac:dyDescent="0.15"/>
    <row r="45209" ht="13.5" customHeight="1" x14ac:dyDescent="0.15"/>
    <row r="45211" ht="13.5" customHeight="1" x14ac:dyDescent="0.15"/>
    <row r="45213" ht="13.5" customHeight="1" x14ac:dyDescent="0.15"/>
    <row r="45215" ht="13.5" customHeight="1" x14ac:dyDescent="0.15"/>
    <row r="45217" ht="13.5" customHeight="1" x14ac:dyDescent="0.15"/>
    <row r="45219" ht="13.5" customHeight="1" x14ac:dyDescent="0.15"/>
    <row r="45221" ht="13.5" customHeight="1" x14ac:dyDescent="0.15"/>
    <row r="45223" ht="13.5" customHeight="1" x14ac:dyDescent="0.15"/>
    <row r="45225" ht="13.5" customHeight="1" x14ac:dyDescent="0.15"/>
    <row r="45227" ht="13.5" customHeight="1" x14ac:dyDescent="0.15"/>
    <row r="45229" ht="13.5" customHeight="1" x14ac:dyDescent="0.15"/>
    <row r="45231" ht="13.5" customHeight="1" x14ac:dyDescent="0.15"/>
    <row r="45233" ht="13.5" customHeight="1" x14ac:dyDescent="0.15"/>
    <row r="45235" ht="13.5" customHeight="1" x14ac:dyDescent="0.15"/>
    <row r="45237" ht="13.5" customHeight="1" x14ac:dyDescent="0.15"/>
    <row r="45239" ht="13.5" customHeight="1" x14ac:dyDescent="0.15"/>
    <row r="45241" ht="13.5" customHeight="1" x14ac:dyDescent="0.15"/>
    <row r="45243" ht="13.5" customHeight="1" x14ac:dyDescent="0.15"/>
    <row r="45245" ht="13.5" customHeight="1" x14ac:dyDescent="0.15"/>
    <row r="45247" ht="13.5" customHeight="1" x14ac:dyDescent="0.15"/>
    <row r="45249" ht="13.5" customHeight="1" x14ac:dyDescent="0.15"/>
    <row r="45251" ht="13.5" customHeight="1" x14ac:dyDescent="0.15"/>
    <row r="45253" ht="13.5" customHeight="1" x14ac:dyDescent="0.15"/>
    <row r="45255" ht="13.5" customHeight="1" x14ac:dyDescent="0.15"/>
    <row r="45257" ht="13.5" customHeight="1" x14ac:dyDescent="0.15"/>
    <row r="45259" ht="13.5" customHeight="1" x14ac:dyDescent="0.15"/>
    <row r="45261" ht="13.5" customHeight="1" x14ac:dyDescent="0.15"/>
    <row r="45263" ht="13.5" customHeight="1" x14ac:dyDescent="0.15"/>
    <row r="45265" ht="13.5" customHeight="1" x14ac:dyDescent="0.15"/>
    <row r="45267" ht="13.5" customHeight="1" x14ac:dyDescent="0.15"/>
    <row r="45269" ht="13.5" customHeight="1" x14ac:dyDescent="0.15"/>
    <row r="45271" ht="13.5" customHeight="1" x14ac:dyDescent="0.15"/>
    <row r="45273" ht="13.5" customHeight="1" x14ac:dyDescent="0.15"/>
    <row r="45275" ht="13.5" customHeight="1" x14ac:dyDescent="0.15"/>
    <row r="45277" ht="13.5" customHeight="1" x14ac:dyDescent="0.15"/>
    <row r="45279" ht="13.5" customHeight="1" x14ac:dyDescent="0.15"/>
    <row r="45281" ht="13.5" customHeight="1" x14ac:dyDescent="0.15"/>
    <row r="45283" ht="13.5" customHeight="1" x14ac:dyDescent="0.15"/>
    <row r="45285" ht="13.5" customHeight="1" x14ac:dyDescent="0.15"/>
    <row r="45287" ht="13.5" customHeight="1" x14ac:dyDescent="0.15"/>
    <row r="45289" ht="13.5" customHeight="1" x14ac:dyDescent="0.15"/>
    <row r="45291" ht="13.5" customHeight="1" x14ac:dyDescent="0.15"/>
    <row r="45293" ht="13.5" customHeight="1" x14ac:dyDescent="0.15"/>
    <row r="45295" ht="13.5" customHeight="1" x14ac:dyDescent="0.15"/>
    <row r="45297" ht="13.5" customHeight="1" x14ac:dyDescent="0.15"/>
    <row r="45299" ht="13.5" customHeight="1" x14ac:dyDescent="0.15"/>
    <row r="45301" ht="13.5" customHeight="1" x14ac:dyDescent="0.15"/>
    <row r="45303" ht="13.5" customHeight="1" x14ac:dyDescent="0.15"/>
    <row r="45305" ht="13.5" customHeight="1" x14ac:dyDescent="0.15"/>
    <row r="45307" ht="13.5" customHeight="1" x14ac:dyDescent="0.15"/>
    <row r="45309" ht="13.5" customHeight="1" x14ac:dyDescent="0.15"/>
    <row r="45311" ht="13.5" customHeight="1" x14ac:dyDescent="0.15"/>
    <row r="45313" ht="13.5" customHeight="1" x14ac:dyDescent="0.15"/>
    <row r="45315" ht="13.5" customHeight="1" x14ac:dyDescent="0.15"/>
    <row r="45317" ht="13.5" customHeight="1" x14ac:dyDescent="0.15"/>
    <row r="45319" ht="13.5" customHeight="1" x14ac:dyDescent="0.15"/>
    <row r="45321" ht="13.5" customHeight="1" x14ac:dyDescent="0.15"/>
    <row r="45323" ht="13.5" customHeight="1" x14ac:dyDescent="0.15"/>
    <row r="45325" ht="13.5" customHeight="1" x14ac:dyDescent="0.15"/>
    <row r="45327" ht="13.5" customHeight="1" x14ac:dyDescent="0.15"/>
    <row r="45329" ht="13.5" customHeight="1" x14ac:dyDescent="0.15"/>
    <row r="45331" ht="13.5" customHeight="1" x14ac:dyDescent="0.15"/>
    <row r="45333" ht="13.5" customHeight="1" x14ac:dyDescent="0.15"/>
    <row r="45335" ht="13.5" customHeight="1" x14ac:dyDescent="0.15"/>
    <row r="45337" ht="13.5" customHeight="1" x14ac:dyDescent="0.15"/>
    <row r="45339" ht="13.5" customHeight="1" x14ac:dyDescent="0.15"/>
    <row r="45341" ht="13.5" customHeight="1" x14ac:dyDescent="0.15"/>
    <row r="45343" ht="13.5" customHeight="1" x14ac:dyDescent="0.15"/>
    <row r="45345" ht="13.5" customHeight="1" x14ac:dyDescent="0.15"/>
    <row r="45347" ht="13.5" customHeight="1" x14ac:dyDescent="0.15"/>
    <row r="45349" ht="13.5" customHeight="1" x14ac:dyDescent="0.15"/>
    <row r="45351" ht="13.5" customHeight="1" x14ac:dyDescent="0.15"/>
    <row r="45353" ht="13.5" customHeight="1" x14ac:dyDescent="0.15"/>
    <row r="45355" ht="13.5" customHeight="1" x14ac:dyDescent="0.15"/>
    <row r="45357" ht="13.5" customHeight="1" x14ac:dyDescent="0.15"/>
    <row r="45359" ht="13.5" customHeight="1" x14ac:dyDescent="0.15"/>
    <row r="45361" ht="13.5" customHeight="1" x14ac:dyDescent="0.15"/>
    <row r="45363" ht="13.5" customHeight="1" x14ac:dyDescent="0.15"/>
    <row r="45365" ht="13.5" customHeight="1" x14ac:dyDescent="0.15"/>
    <row r="45367" ht="13.5" customHeight="1" x14ac:dyDescent="0.15"/>
    <row r="45369" ht="13.5" customHeight="1" x14ac:dyDescent="0.15"/>
    <row r="45371" ht="13.5" customHeight="1" x14ac:dyDescent="0.15"/>
    <row r="45373" ht="13.5" customHeight="1" x14ac:dyDescent="0.15"/>
    <row r="45375" ht="13.5" customHeight="1" x14ac:dyDescent="0.15"/>
    <row r="45377" ht="13.5" customHeight="1" x14ac:dyDescent="0.15"/>
    <row r="45379" ht="13.5" customHeight="1" x14ac:dyDescent="0.15"/>
    <row r="45381" ht="13.5" customHeight="1" x14ac:dyDescent="0.15"/>
    <row r="45383" ht="13.5" customHeight="1" x14ac:dyDescent="0.15"/>
    <row r="45385" ht="13.5" customHeight="1" x14ac:dyDescent="0.15"/>
    <row r="45387" ht="13.5" customHeight="1" x14ac:dyDescent="0.15"/>
    <row r="45389" ht="13.5" customHeight="1" x14ac:dyDescent="0.15"/>
    <row r="45391" ht="13.5" customHeight="1" x14ac:dyDescent="0.15"/>
    <row r="45393" ht="13.5" customHeight="1" x14ac:dyDescent="0.15"/>
    <row r="45395" ht="13.5" customHeight="1" x14ac:dyDescent="0.15"/>
    <row r="45397" ht="13.5" customHeight="1" x14ac:dyDescent="0.15"/>
    <row r="45399" ht="13.5" customHeight="1" x14ac:dyDescent="0.15"/>
    <row r="45401" ht="13.5" customHeight="1" x14ac:dyDescent="0.15"/>
    <row r="45403" ht="13.5" customHeight="1" x14ac:dyDescent="0.15"/>
    <row r="45405" ht="13.5" customHeight="1" x14ac:dyDescent="0.15"/>
    <row r="45407" ht="13.5" customHeight="1" x14ac:dyDescent="0.15"/>
    <row r="45409" ht="13.5" customHeight="1" x14ac:dyDescent="0.15"/>
    <row r="45411" ht="13.5" customHeight="1" x14ac:dyDescent="0.15"/>
    <row r="45413" ht="13.5" customHeight="1" x14ac:dyDescent="0.15"/>
    <row r="45415" ht="13.5" customHeight="1" x14ac:dyDescent="0.15"/>
    <row r="45417" ht="13.5" customHeight="1" x14ac:dyDescent="0.15"/>
    <row r="45419" ht="13.5" customHeight="1" x14ac:dyDescent="0.15"/>
    <row r="45421" ht="13.5" customHeight="1" x14ac:dyDescent="0.15"/>
    <row r="45423" ht="13.5" customHeight="1" x14ac:dyDescent="0.15"/>
    <row r="45425" ht="13.5" customHeight="1" x14ac:dyDescent="0.15"/>
    <row r="45427" ht="13.5" customHeight="1" x14ac:dyDescent="0.15"/>
    <row r="45429" ht="13.5" customHeight="1" x14ac:dyDescent="0.15"/>
    <row r="45431" ht="13.5" customHeight="1" x14ac:dyDescent="0.15"/>
    <row r="45433" ht="13.5" customHeight="1" x14ac:dyDescent="0.15"/>
    <row r="45435" ht="13.5" customHeight="1" x14ac:dyDescent="0.15"/>
    <row r="45437" ht="13.5" customHeight="1" x14ac:dyDescent="0.15"/>
    <row r="45439" ht="13.5" customHeight="1" x14ac:dyDescent="0.15"/>
    <row r="45441" ht="13.5" customHeight="1" x14ac:dyDescent="0.15"/>
    <row r="45443" ht="13.5" customHeight="1" x14ac:dyDescent="0.15"/>
    <row r="45445" ht="13.5" customHeight="1" x14ac:dyDescent="0.15"/>
    <row r="45447" ht="13.5" customHeight="1" x14ac:dyDescent="0.15"/>
    <row r="45449" ht="13.5" customHeight="1" x14ac:dyDescent="0.15"/>
    <row r="45451" ht="13.5" customHeight="1" x14ac:dyDescent="0.15"/>
    <row r="45453" ht="13.5" customHeight="1" x14ac:dyDescent="0.15"/>
    <row r="45455" ht="13.5" customHeight="1" x14ac:dyDescent="0.15"/>
    <row r="45457" ht="13.5" customHeight="1" x14ac:dyDescent="0.15"/>
    <row r="45459" ht="13.5" customHeight="1" x14ac:dyDescent="0.15"/>
    <row r="45461" ht="13.5" customHeight="1" x14ac:dyDescent="0.15"/>
    <row r="45463" ht="13.5" customHeight="1" x14ac:dyDescent="0.15"/>
    <row r="45465" ht="13.5" customHeight="1" x14ac:dyDescent="0.15"/>
    <row r="45467" ht="13.5" customHeight="1" x14ac:dyDescent="0.15"/>
    <row r="45469" ht="13.5" customHeight="1" x14ac:dyDescent="0.15"/>
    <row r="45471" ht="13.5" customHeight="1" x14ac:dyDescent="0.15"/>
    <row r="45473" ht="13.5" customHeight="1" x14ac:dyDescent="0.15"/>
    <row r="45475" ht="13.5" customHeight="1" x14ac:dyDescent="0.15"/>
    <row r="45477" ht="13.5" customHeight="1" x14ac:dyDescent="0.15"/>
    <row r="45479" ht="13.5" customHeight="1" x14ac:dyDescent="0.15"/>
    <row r="45481" ht="13.5" customHeight="1" x14ac:dyDescent="0.15"/>
    <row r="45483" ht="13.5" customHeight="1" x14ac:dyDescent="0.15"/>
    <row r="45485" ht="13.5" customHeight="1" x14ac:dyDescent="0.15"/>
    <row r="45487" ht="13.5" customHeight="1" x14ac:dyDescent="0.15"/>
    <row r="45489" ht="13.5" customHeight="1" x14ac:dyDescent="0.15"/>
    <row r="45491" ht="13.5" customHeight="1" x14ac:dyDescent="0.15"/>
    <row r="45493" ht="13.5" customHeight="1" x14ac:dyDescent="0.15"/>
    <row r="45495" ht="13.5" customHeight="1" x14ac:dyDescent="0.15"/>
    <row r="45497" ht="13.5" customHeight="1" x14ac:dyDescent="0.15"/>
    <row r="45499" ht="13.5" customHeight="1" x14ac:dyDescent="0.15"/>
    <row r="45501" ht="13.5" customHeight="1" x14ac:dyDescent="0.15"/>
    <row r="45503" ht="13.5" customHeight="1" x14ac:dyDescent="0.15"/>
    <row r="45505" ht="13.5" customHeight="1" x14ac:dyDescent="0.15"/>
    <row r="45507" ht="13.5" customHeight="1" x14ac:dyDescent="0.15"/>
    <row r="45509" ht="13.5" customHeight="1" x14ac:dyDescent="0.15"/>
    <row r="45511" ht="13.5" customHeight="1" x14ac:dyDescent="0.15"/>
    <row r="45513" ht="13.5" customHeight="1" x14ac:dyDescent="0.15"/>
    <row r="45515" ht="13.5" customHeight="1" x14ac:dyDescent="0.15"/>
    <row r="45517" ht="13.5" customHeight="1" x14ac:dyDescent="0.15"/>
    <row r="45519" ht="13.5" customHeight="1" x14ac:dyDescent="0.15"/>
    <row r="45521" ht="13.5" customHeight="1" x14ac:dyDescent="0.15"/>
    <row r="45523" ht="13.5" customHeight="1" x14ac:dyDescent="0.15"/>
    <row r="45525" ht="13.5" customHeight="1" x14ac:dyDescent="0.15"/>
    <row r="45527" ht="13.5" customHeight="1" x14ac:dyDescent="0.15"/>
    <row r="45529" ht="13.5" customHeight="1" x14ac:dyDescent="0.15"/>
    <row r="45531" ht="13.5" customHeight="1" x14ac:dyDescent="0.15"/>
    <row r="45533" ht="13.5" customHeight="1" x14ac:dyDescent="0.15"/>
    <row r="45535" ht="13.5" customHeight="1" x14ac:dyDescent="0.15"/>
    <row r="45537" ht="13.5" customHeight="1" x14ac:dyDescent="0.15"/>
    <row r="45539" ht="13.5" customHeight="1" x14ac:dyDescent="0.15"/>
    <row r="45541" ht="13.5" customHeight="1" x14ac:dyDescent="0.15"/>
    <row r="45543" ht="13.5" customHeight="1" x14ac:dyDescent="0.15"/>
    <row r="45545" ht="13.5" customHeight="1" x14ac:dyDescent="0.15"/>
    <row r="45547" ht="13.5" customHeight="1" x14ac:dyDescent="0.15"/>
    <row r="45549" ht="13.5" customHeight="1" x14ac:dyDescent="0.15"/>
    <row r="45551" ht="13.5" customHeight="1" x14ac:dyDescent="0.15"/>
    <row r="45553" ht="13.5" customHeight="1" x14ac:dyDescent="0.15"/>
    <row r="45555" ht="13.5" customHeight="1" x14ac:dyDescent="0.15"/>
    <row r="45557" ht="13.5" customHeight="1" x14ac:dyDescent="0.15"/>
    <row r="45559" ht="13.5" customHeight="1" x14ac:dyDescent="0.15"/>
    <row r="45561" ht="13.5" customHeight="1" x14ac:dyDescent="0.15"/>
    <row r="45563" ht="13.5" customHeight="1" x14ac:dyDescent="0.15"/>
    <row r="45565" ht="13.5" customHeight="1" x14ac:dyDescent="0.15"/>
    <row r="45567" ht="13.5" customHeight="1" x14ac:dyDescent="0.15"/>
    <row r="45569" ht="13.5" customHeight="1" x14ac:dyDescent="0.15"/>
    <row r="45571" ht="13.5" customHeight="1" x14ac:dyDescent="0.15"/>
    <row r="45573" ht="13.5" customHeight="1" x14ac:dyDescent="0.15"/>
    <row r="45575" ht="13.5" customHeight="1" x14ac:dyDescent="0.15"/>
    <row r="45577" ht="13.5" customHeight="1" x14ac:dyDescent="0.15"/>
    <row r="45579" ht="13.5" customHeight="1" x14ac:dyDescent="0.15"/>
    <row r="45581" ht="13.5" customHeight="1" x14ac:dyDescent="0.15"/>
    <row r="45583" ht="13.5" customHeight="1" x14ac:dyDescent="0.15"/>
    <row r="45585" ht="13.5" customHeight="1" x14ac:dyDescent="0.15"/>
    <row r="45587" ht="13.5" customHeight="1" x14ac:dyDescent="0.15"/>
    <row r="45589" ht="13.5" customHeight="1" x14ac:dyDescent="0.15"/>
    <row r="45591" ht="13.5" customHeight="1" x14ac:dyDescent="0.15"/>
    <row r="45593" ht="13.5" customHeight="1" x14ac:dyDescent="0.15"/>
    <row r="45595" ht="13.5" customHeight="1" x14ac:dyDescent="0.15"/>
    <row r="45597" ht="13.5" customHeight="1" x14ac:dyDescent="0.15"/>
    <row r="45599" ht="13.5" customHeight="1" x14ac:dyDescent="0.15"/>
    <row r="45601" ht="13.5" customHeight="1" x14ac:dyDescent="0.15"/>
    <row r="45603" ht="13.5" customHeight="1" x14ac:dyDescent="0.15"/>
    <row r="45605" ht="13.5" customHeight="1" x14ac:dyDescent="0.15"/>
    <row r="45607" ht="13.5" customHeight="1" x14ac:dyDescent="0.15"/>
    <row r="45609" ht="13.5" customHeight="1" x14ac:dyDescent="0.15"/>
    <row r="45611" ht="13.5" customHeight="1" x14ac:dyDescent="0.15"/>
    <row r="45613" ht="13.5" customHeight="1" x14ac:dyDescent="0.15"/>
    <row r="45615" ht="13.5" customHeight="1" x14ac:dyDescent="0.15"/>
    <row r="45617" ht="13.5" customHeight="1" x14ac:dyDescent="0.15"/>
    <row r="45619" ht="13.5" customHeight="1" x14ac:dyDescent="0.15"/>
    <row r="45621" ht="13.5" customHeight="1" x14ac:dyDescent="0.15"/>
    <row r="45623" ht="13.5" customHeight="1" x14ac:dyDescent="0.15"/>
    <row r="45625" ht="13.5" customHeight="1" x14ac:dyDescent="0.15"/>
    <row r="45627" ht="13.5" customHeight="1" x14ac:dyDescent="0.15"/>
    <row r="45629" ht="13.5" customHeight="1" x14ac:dyDescent="0.15"/>
    <row r="45631" ht="13.5" customHeight="1" x14ac:dyDescent="0.15"/>
    <row r="45633" ht="13.5" customHeight="1" x14ac:dyDescent="0.15"/>
    <row r="45635" ht="13.5" customHeight="1" x14ac:dyDescent="0.15"/>
    <row r="45637" ht="13.5" customHeight="1" x14ac:dyDescent="0.15"/>
    <row r="45639" ht="13.5" customHeight="1" x14ac:dyDescent="0.15"/>
    <row r="45641" ht="13.5" customHeight="1" x14ac:dyDescent="0.15"/>
    <row r="45643" ht="13.5" customHeight="1" x14ac:dyDescent="0.15"/>
    <row r="45645" ht="13.5" customHeight="1" x14ac:dyDescent="0.15"/>
    <row r="45647" ht="13.5" customHeight="1" x14ac:dyDescent="0.15"/>
    <row r="45649" ht="13.5" customHeight="1" x14ac:dyDescent="0.15"/>
    <row r="45651" ht="13.5" customHeight="1" x14ac:dyDescent="0.15"/>
    <row r="45653" ht="13.5" customHeight="1" x14ac:dyDescent="0.15"/>
    <row r="45655" ht="13.5" customHeight="1" x14ac:dyDescent="0.15"/>
    <row r="45657" ht="13.5" customHeight="1" x14ac:dyDescent="0.15"/>
    <row r="45659" ht="13.5" customHeight="1" x14ac:dyDescent="0.15"/>
    <row r="45661" ht="13.5" customHeight="1" x14ac:dyDescent="0.15"/>
    <row r="45663" ht="13.5" customHeight="1" x14ac:dyDescent="0.15"/>
    <row r="45665" ht="13.5" customHeight="1" x14ac:dyDescent="0.15"/>
    <row r="45667" ht="13.5" customHeight="1" x14ac:dyDescent="0.15"/>
    <row r="45669" ht="13.5" customHeight="1" x14ac:dyDescent="0.15"/>
    <row r="45671" ht="13.5" customHeight="1" x14ac:dyDescent="0.15"/>
    <row r="45673" ht="13.5" customHeight="1" x14ac:dyDescent="0.15"/>
    <row r="45675" ht="13.5" customHeight="1" x14ac:dyDescent="0.15"/>
    <row r="45677" ht="13.5" customHeight="1" x14ac:dyDescent="0.15"/>
    <row r="45679" ht="13.5" customHeight="1" x14ac:dyDescent="0.15"/>
    <row r="45681" ht="13.5" customHeight="1" x14ac:dyDescent="0.15"/>
    <row r="45683" ht="13.5" customHeight="1" x14ac:dyDescent="0.15"/>
    <row r="45685" ht="13.5" customHeight="1" x14ac:dyDescent="0.15"/>
    <row r="45687" ht="13.5" customHeight="1" x14ac:dyDescent="0.15"/>
    <row r="45689" ht="13.5" customHeight="1" x14ac:dyDescent="0.15"/>
    <row r="45691" ht="13.5" customHeight="1" x14ac:dyDescent="0.15"/>
    <row r="45693" ht="13.5" customHeight="1" x14ac:dyDescent="0.15"/>
    <row r="45695" ht="13.5" customHeight="1" x14ac:dyDescent="0.15"/>
    <row r="45697" ht="13.5" customHeight="1" x14ac:dyDescent="0.15"/>
    <row r="45699" ht="13.5" customHeight="1" x14ac:dyDescent="0.15"/>
    <row r="45701" ht="13.5" customHeight="1" x14ac:dyDescent="0.15"/>
    <row r="45703" ht="13.5" customHeight="1" x14ac:dyDescent="0.15"/>
    <row r="45705" ht="13.5" customHeight="1" x14ac:dyDescent="0.15"/>
    <row r="45707" ht="13.5" customHeight="1" x14ac:dyDescent="0.15"/>
    <row r="45709" ht="13.5" customHeight="1" x14ac:dyDescent="0.15"/>
    <row r="45711" ht="13.5" customHeight="1" x14ac:dyDescent="0.15"/>
    <row r="45713" ht="13.5" customHeight="1" x14ac:dyDescent="0.15"/>
    <row r="45715" ht="13.5" customHeight="1" x14ac:dyDescent="0.15"/>
    <row r="45717" ht="13.5" customHeight="1" x14ac:dyDescent="0.15"/>
    <row r="45719" ht="13.5" customHeight="1" x14ac:dyDescent="0.15"/>
    <row r="45721" ht="13.5" customHeight="1" x14ac:dyDescent="0.15"/>
    <row r="45723" ht="13.5" customHeight="1" x14ac:dyDescent="0.15"/>
    <row r="45725" ht="13.5" customHeight="1" x14ac:dyDescent="0.15"/>
    <row r="45727" ht="13.5" customHeight="1" x14ac:dyDescent="0.15"/>
    <row r="45729" ht="13.5" customHeight="1" x14ac:dyDescent="0.15"/>
    <row r="45731" ht="13.5" customHeight="1" x14ac:dyDescent="0.15"/>
    <row r="45733" ht="13.5" customHeight="1" x14ac:dyDescent="0.15"/>
    <row r="45735" ht="13.5" customHeight="1" x14ac:dyDescent="0.15"/>
    <row r="45737" ht="13.5" customHeight="1" x14ac:dyDescent="0.15"/>
    <row r="45739" ht="13.5" customHeight="1" x14ac:dyDescent="0.15"/>
    <row r="45741" ht="13.5" customHeight="1" x14ac:dyDescent="0.15"/>
    <row r="45743" ht="13.5" customHeight="1" x14ac:dyDescent="0.15"/>
    <row r="45745" ht="13.5" customHeight="1" x14ac:dyDescent="0.15"/>
    <row r="45747" ht="13.5" customHeight="1" x14ac:dyDescent="0.15"/>
    <row r="45749" ht="13.5" customHeight="1" x14ac:dyDescent="0.15"/>
    <row r="45751" ht="13.5" customHeight="1" x14ac:dyDescent="0.15"/>
    <row r="45753" ht="13.5" customHeight="1" x14ac:dyDescent="0.15"/>
    <row r="45755" ht="13.5" customHeight="1" x14ac:dyDescent="0.15"/>
    <row r="45757" ht="13.5" customHeight="1" x14ac:dyDescent="0.15"/>
    <row r="45759" ht="13.5" customHeight="1" x14ac:dyDescent="0.15"/>
    <row r="45761" ht="13.5" customHeight="1" x14ac:dyDescent="0.15"/>
    <row r="45763" ht="13.5" customHeight="1" x14ac:dyDescent="0.15"/>
    <row r="45765" ht="13.5" customHeight="1" x14ac:dyDescent="0.15"/>
    <row r="45767" ht="13.5" customHeight="1" x14ac:dyDescent="0.15"/>
    <row r="45769" ht="13.5" customHeight="1" x14ac:dyDescent="0.15"/>
    <row r="45771" ht="13.5" customHeight="1" x14ac:dyDescent="0.15"/>
    <row r="45773" ht="13.5" customHeight="1" x14ac:dyDescent="0.15"/>
    <row r="45775" ht="13.5" customHeight="1" x14ac:dyDescent="0.15"/>
    <row r="45777" ht="13.5" customHeight="1" x14ac:dyDescent="0.15"/>
    <row r="45779" ht="13.5" customHeight="1" x14ac:dyDescent="0.15"/>
    <row r="45781" ht="13.5" customHeight="1" x14ac:dyDescent="0.15"/>
    <row r="45783" ht="13.5" customHeight="1" x14ac:dyDescent="0.15"/>
    <row r="45785" ht="13.5" customHeight="1" x14ac:dyDescent="0.15"/>
    <row r="45787" ht="13.5" customHeight="1" x14ac:dyDescent="0.15"/>
    <row r="45789" ht="13.5" customHeight="1" x14ac:dyDescent="0.15"/>
    <row r="45791" ht="13.5" customHeight="1" x14ac:dyDescent="0.15"/>
    <row r="45793" ht="13.5" customHeight="1" x14ac:dyDescent="0.15"/>
    <row r="45795" ht="13.5" customHeight="1" x14ac:dyDescent="0.15"/>
    <row r="45797" ht="13.5" customHeight="1" x14ac:dyDescent="0.15"/>
    <row r="45799" ht="13.5" customHeight="1" x14ac:dyDescent="0.15"/>
    <row r="45801" ht="13.5" customHeight="1" x14ac:dyDescent="0.15"/>
    <row r="45803" ht="13.5" customHeight="1" x14ac:dyDescent="0.15"/>
    <row r="45805" ht="13.5" customHeight="1" x14ac:dyDescent="0.15"/>
    <row r="45807" ht="13.5" customHeight="1" x14ac:dyDescent="0.15"/>
    <row r="45809" ht="13.5" customHeight="1" x14ac:dyDescent="0.15"/>
    <row r="45811" ht="13.5" customHeight="1" x14ac:dyDescent="0.15"/>
    <row r="45813" ht="13.5" customHeight="1" x14ac:dyDescent="0.15"/>
    <row r="45815" ht="13.5" customHeight="1" x14ac:dyDescent="0.15"/>
    <row r="45817" ht="13.5" customHeight="1" x14ac:dyDescent="0.15"/>
    <row r="45819" ht="13.5" customHeight="1" x14ac:dyDescent="0.15"/>
    <row r="45821" ht="13.5" customHeight="1" x14ac:dyDescent="0.15"/>
    <row r="45823" ht="13.5" customHeight="1" x14ac:dyDescent="0.15"/>
    <row r="45825" ht="13.5" customHeight="1" x14ac:dyDescent="0.15"/>
    <row r="45827" ht="13.5" customHeight="1" x14ac:dyDescent="0.15"/>
    <row r="45829" ht="13.5" customHeight="1" x14ac:dyDescent="0.15"/>
    <row r="45831" ht="13.5" customHeight="1" x14ac:dyDescent="0.15"/>
    <row r="45833" ht="13.5" customHeight="1" x14ac:dyDescent="0.15"/>
    <row r="45835" ht="13.5" customHeight="1" x14ac:dyDescent="0.15"/>
    <row r="45837" ht="13.5" customHeight="1" x14ac:dyDescent="0.15"/>
    <row r="45839" ht="13.5" customHeight="1" x14ac:dyDescent="0.15"/>
    <row r="45841" ht="13.5" customHeight="1" x14ac:dyDescent="0.15"/>
    <row r="45843" ht="13.5" customHeight="1" x14ac:dyDescent="0.15"/>
    <row r="45845" ht="13.5" customHeight="1" x14ac:dyDescent="0.15"/>
    <row r="45847" ht="13.5" customHeight="1" x14ac:dyDescent="0.15"/>
    <row r="45849" ht="13.5" customHeight="1" x14ac:dyDescent="0.15"/>
    <row r="45851" ht="13.5" customHeight="1" x14ac:dyDescent="0.15"/>
    <row r="45853" ht="13.5" customHeight="1" x14ac:dyDescent="0.15"/>
    <row r="45855" ht="13.5" customHeight="1" x14ac:dyDescent="0.15"/>
    <row r="45857" ht="13.5" customHeight="1" x14ac:dyDescent="0.15"/>
    <row r="45859" ht="13.5" customHeight="1" x14ac:dyDescent="0.15"/>
    <row r="45861" ht="13.5" customHeight="1" x14ac:dyDescent="0.15"/>
    <row r="45863" ht="13.5" customHeight="1" x14ac:dyDescent="0.15"/>
    <row r="45865" ht="13.5" customHeight="1" x14ac:dyDescent="0.15"/>
    <row r="45867" ht="13.5" customHeight="1" x14ac:dyDescent="0.15"/>
    <row r="45869" ht="13.5" customHeight="1" x14ac:dyDescent="0.15"/>
    <row r="45871" ht="13.5" customHeight="1" x14ac:dyDescent="0.15"/>
    <row r="45873" ht="13.5" customHeight="1" x14ac:dyDescent="0.15"/>
    <row r="45875" ht="13.5" customHeight="1" x14ac:dyDescent="0.15"/>
    <row r="45877" ht="13.5" customHeight="1" x14ac:dyDescent="0.15"/>
    <row r="45879" ht="13.5" customHeight="1" x14ac:dyDescent="0.15"/>
    <row r="45881" ht="13.5" customHeight="1" x14ac:dyDescent="0.15"/>
    <row r="45883" ht="13.5" customHeight="1" x14ac:dyDescent="0.15"/>
    <row r="45885" ht="13.5" customHeight="1" x14ac:dyDescent="0.15"/>
    <row r="45887" ht="13.5" customHeight="1" x14ac:dyDescent="0.15"/>
    <row r="45889" ht="13.5" customHeight="1" x14ac:dyDescent="0.15"/>
    <row r="45891" ht="13.5" customHeight="1" x14ac:dyDescent="0.15"/>
    <row r="45893" ht="13.5" customHeight="1" x14ac:dyDescent="0.15"/>
    <row r="45895" ht="13.5" customHeight="1" x14ac:dyDescent="0.15"/>
    <row r="45897" ht="13.5" customHeight="1" x14ac:dyDescent="0.15"/>
    <row r="45899" ht="13.5" customHeight="1" x14ac:dyDescent="0.15"/>
    <row r="45901" ht="13.5" customHeight="1" x14ac:dyDescent="0.15"/>
    <row r="45903" ht="13.5" customHeight="1" x14ac:dyDescent="0.15"/>
    <row r="45905" ht="13.5" customHeight="1" x14ac:dyDescent="0.15"/>
    <row r="45907" ht="13.5" customHeight="1" x14ac:dyDescent="0.15"/>
    <row r="45909" ht="13.5" customHeight="1" x14ac:dyDescent="0.15"/>
    <row r="45911" ht="13.5" customHeight="1" x14ac:dyDescent="0.15"/>
    <row r="45913" ht="13.5" customHeight="1" x14ac:dyDescent="0.15"/>
    <row r="45915" ht="13.5" customHeight="1" x14ac:dyDescent="0.15"/>
    <row r="45917" ht="13.5" customHeight="1" x14ac:dyDescent="0.15"/>
    <row r="45919" ht="13.5" customHeight="1" x14ac:dyDescent="0.15"/>
    <row r="45921" ht="13.5" customHeight="1" x14ac:dyDescent="0.15"/>
    <row r="45923" ht="13.5" customHeight="1" x14ac:dyDescent="0.15"/>
    <row r="45925" ht="13.5" customHeight="1" x14ac:dyDescent="0.15"/>
    <row r="45927" ht="13.5" customHeight="1" x14ac:dyDescent="0.15"/>
    <row r="45929" ht="13.5" customHeight="1" x14ac:dyDescent="0.15"/>
    <row r="45931" ht="13.5" customHeight="1" x14ac:dyDescent="0.15"/>
    <row r="45933" ht="13.5" customHeight="1" x14ac:dyDescent="0.15"/>
    <row r="45935" ht="13.5" customHeight="1" x14ac:dyDescent="0.15"/>
    <row r="45937" ht="13.5" customHeight="1" x14ac:dyDescent="0.15"/>
    <row r="45939" ht="13.5" customHeight="1" x14ac:dyDescent="0.15"/>
    <row r="45941" ht="13.5" customHeight="1" x14ac:dyDescent="0.15"/>
    <row r="45943" ht="13.5" customHeight="1" x14ac:dyDescent="0.15"/>
    <row r="45945" ht="13.5" customHeight="1" x14ac:dyDescent="0.15"/>
    <row r="45947" ht="13.5" customHeight="1" x14ac:dyDescent="0.15"/>
    <row r="45949" ht="13.5" customHeight="1" x14ac:dyDescent="0.15"/>
    <row r="45951" ht="13.5" customHeight="1" x14ac:dyDescent="0.15"/>
    <row r="45953" ht="13.5" customHeight="1" x14ac:dyDescent="0.15"/>
    <row r="45955" ht="13.5" customHeight="1" x14ac:dyDescent="0.15"/>
    <row r="45957" ht="13.5" customHeight="1" x14ac:dyDescent="0.15"/>
    <row r="45959" ht="13.5" customHeight="1" x14ac:dyDescent="0.15"/>
    <row r="45961" ht="13.5" customHeight="1" x14ac:dyDescent="0.15"/>
    <row r="45963" ht="13.5" customHeight="1" x14ac:dyDescent="0.15"/>
    <row r="45965" ht="13.5" customHeight="1" x14ac:dyDescent="0.15"/>
    <row r="45967" ht="13.5" customHeight="1" x14ac:dyDescent="0.15"/>
    <row r="45969" ht="13.5" customHeight="1" x14ac:dyDescent="0.15"/>
    <row r="45971" ht="13.5" customHeight="1" x14ac:dyDescent="0.15"/>
    <row r="45973" ht="13.5" customHeight="1" x14ac:dyDescent="0.15"/>
    <row r="45975" ht="13.5" customHeight="1" x14ac:dyDescent="0.15"/>
    <row r="45977" ht="13.5" customHeight="1" x14ac:dyDescent="0.15"/>
    <row r="45979" ht="13.5" customHeight="1" x14ac:dyDescent="0.15"/>
    <row r="45981" ht="13.5" customHeight="1" x14ac:dyDescent="0.15"/>
    <row r="45983" ht="13.5" customHeight="1" x14ac:dyDescent="0.15"/>
    <row r="45985" ht="13.5" customHeight="1" x14ac:dyDescent="0.15"/>
    <row r="45987" ht="13.5" customHeight="1" x14ac:dyDescent="0.15"/>
    <row r="45989" ht="13.5" customHeight="1" x14ac:dyDescent="0.15"/>
    <row r="45991" ht="13.5" customHeight="1" x14ac:dyDescent="0.15"/>
    <row r="45993" ht="13.5" customHeight="1" x14ac:dyDescent="0.15"/>
    <row r="45995" ht="13.5" customHeight="1" x14ac:dyDescent="0.15"/>
    <row r="45997" ht="13.5" customHeight="1" x14ac:dyDescent="0.15"/>
    <row r="45999" ht="13.5" customHeight="1" x14ac:dyDescent="0.15"/>
    <row r="46001" ht="13.5" customHeight="1" x14ac:dyDescent="0.15"/>
    <row r="46003" ht="13.5" customHeight="1" x14ac:dyDescent="0.15"/>
    <row r="46005" ht="13.5" customHeight="1" x14ac:dyDescent="0.15"/>
    <row r="46007" ht="13.5" customHeight="1" x14ac:dyDescent="0.15"/>
    <row r="46009" ht="13.5" customHeight="1" x14ac:dyDescent="0.15"/>
    <row r="46011" ht="13.5" customHeight="1" x14ac:dyDescent="0.15"/>
    <row r="46013" ht="13.5" customHeight="1" x14ac:dyDescent="0.15"/>
    <row r="46015" ht="13.5" customHeight="1" x14ac:dyDescent="0.15"/>
    <row r="46017" ht="13.5" customHeight="1" x14ac:dyDescent="0.15"/>
    <row r="46019" ht="13.5" customHeight="1" x14ac:dyDescent="0.15"/>
    <row r="46021" ht="13.5" customHeight="1" x14ac:dyDescent="0.15"/>
    <row r="46023" ht="13.5" customHeight="1" x14ac:dyDescent="0.15"/>
    <row r="46025" ht="13.5" customHeight="1" x14ac:dyDescent="0.15"/>
    <row r="46027" ht="13.5" customHeight="1" x14ac:dyDescent="0.15"/>
    <row r="46029" ht="13.5" customHeight="1" x14ac:dyDescent="0.15"/>
    <row r="46031" ht="13.5" customHeight="1" x14ac:dyDescent="0.15"/>
    <row r="46033" ht="13.5" customHeight="1" x14ac:dyDescent="0.15"/>
    <row r="46035" ht="13.5" customHeight="1" x14ac:dyDescent="0.15"/>
    <row r="46037" ht="13.5" customHeight="1" x14ac:dyDescent="0.15"/>
    <row r="46039" ht="13.5" customHeight="1" x14ac:dyDescent="0.15"/>
    <row r="46041" ht="13.5" customHeight="1" x14ac:dyDescent="0.15"/>
    <row r="46043" ht="13.5" customHeight="1" x14ac:dyDescent="0.15"/>
    <row r="46045" ht="13.5" customHeight="1" x14ac:dyDescent="0.15"/>
    <row r="46047" ht="13.5" customHeight="1" x14ac:dyDescent="0.15"/>
    <row r="46049" ht="13.5" customHeight="1" x14ac:dyDescent="0.15"/>
    <row r="46051" ht="13.5" customHeight="1" x14ac:dyDescent="0.15"/>
    <row r="46053" ht="13.5" customHeight="1" x14ac:dyDescent="0.15"/>
    <row r="46055" ht="13.5" customHeight="1" x14ac:dyDescent="0.15"/>
    <row r="46057" ht="13.5" customHeight="1" x14ac:dyDescent="0.15"/>
    <row r="46059" ht="13.5" customHeight="1" x14ac:dyDescent="0.15"/>
    <row r="46061" ht="13.5" customHeight="1" x14ac:dyDescent="0.15"/>
    <row r="46063" ht="13.5" customHeight="1" x14ac:dyDescent="0.15"/>
    <row r="46065" ht="13.5" customHeight="1" x14ac:dyDescent="0.15"/>
    <row r="46067" ht="13.5" customHeight="1" x14ac:dyDescent="0.15"/>
    <row r="46069" ht="13.5" customHeight="1" x14ac:dyDescent="0.15"/>
    <row r="46071" ht="13.5" customHeight="1" x14ac:dyDescent="0.15"/>
    <row r="46073" ht="13.5" customHeight="1" x14ac:dyDescent="0.15"/>
    <row r="46075" ht="13.5" customHeight="1" x14ac:dyDescent="0.15"/>
    <row r="46077" ht="13.5" customHeight="1" x14ac:dyDescent="0.15"/>
    <row r="46079" ht="13.5" customHeight="1" x14ac:dyDescent="0.15"/>
    <row r="46081" ht="13.5" customHeight="1" x14ac:dyDescent="0.15"/>
    <row r="46083" ht="13.5" customHeight="1" x14ac:dyDescent="0.15"/>
    <row r="46085" ht="13.5" customHeight="1" x14ac:dyDescent="0.15"/>
    <row r="46087" ht="13.5" customHeight="1" x14ac:dyDescent="0.15"/>
    <row r="46089" ht="13.5" customHeight="1" x14ac:dyDescent="0.15"/>
    <row r="46091" ht="13.5" customHeight="1" x14ac:dyDescent="0.15"/>
    <row r="46093" ht="13.5" customHeight="1" x14ac:dyDescent="0.15"/>
    <row r="46095" ht="13.5" customHeight="1" x14ac:dyDescent="0.15"/>
    <row r="46097" ht="13.5" customHeight="1" x14ac:dyDescent="0.15"/>
    <row r="46099" ht="13.5" customHeight="1" x14ac:dyDescent="0.15"/>
    <row r="46101" ht="13.5" customHeight="1" x14ac:dyDescent="0.15"/>
    <row r="46103" ht="13.5" customHeight="1" x14ac:dyDescent="0.15"/>
    <row r="46105" ht="13.5" customHeight="1" x14ac:dyDescent="0.15"/>
    <row r="46107" ht="13.5" customHeight="1" x14ac:dyDescent="0.15"/>
    <row r="46109" ht="13.5" customHeight="1" x14ac:dyDescent="0.15"/>
    <row r="46111" ht="13.5" customHeight="1" x14ac:dyDescent="0.15"/>
    <row r="46113" ht="13.5" customHeight="1" x14ac:dyDescent="0.15"/>
    <row r="46115" ht="13.5" customHeight="1" x14ac:dyDescent="0.15"/>
    <row r="46117" ht="13.5" customHeight="1" x14ac:dyDescent="0.15"/>
    <row r="46119" ht="13.5" customHeight="1" x14ac:dyDescent="0.15"/>
    <row r="46121" ht="13.5" customHeight="1" x14ac:dyDescent="0.15"/>
    <row r="46123" ht="13.5" customHeight="1" x14ac:dyDescent="0.15"/>
    <row r="46125" ht="13.5" customHeight="1" x14ac:dyDescent="0.15"/>
    <row r="46127" ht="13.5" customHeight="1" x14ac:dyDescent="0.15"/>
    <row r="46129" ht="13.5" customHeight="1" x14ac:dyDescent="0.15"/>
    <row r="46131" ht="13.5" customHeight="1" x14ac:dyDescent="0.15"/>
    <row r="46133" ht="13.5" customHeight="1" x14ac:dyDescent="0.15"/>
    <row r="46135" ht="13.5" customHeight="1" x14ac:dyDescent="0.15"/>
    <row r="46137" ht="13.5" customHeight="1" x14ac:dyDescent="0.15"/>
    <row r="46139" ht="13.5" customHeight="1" x14ac:dyDescent="0.15"/>
    <row r="46141" ht="13.5" customHeight="1" x14ac:dyDescent="0.15"/>
    <row r="46143" ht="13.5" customHeight="1" x14ac:dyDescent="0.15"/>
    <row r="46145" ht="13.5" customHeight="1" x14ac:dyDescent="0.15"/>
    <row r="46147" ht="13.5" customHeight="1" x14ac:dyDescent="0.15"/>
    <row r="46149" ht="13.5" customHeight="1" x14ac:dyDescent="0.15"/>
    <row r="46151" ht="13.5" customHeight="1" x14ac:dyDescent="0.15"/>
    <row r="46153" ht="13.5" customHeight="1" x14ac:dyDescent="0.15"/>
    <row r="46155" ht="13.5" customHeight="1" x14ac:dyDescent="0.15"/>
    <row r="46157" ht="13.5" customHeight="1" x14ac:dyDescent="0.15"/>
    <row r="46159" ht="13.5" customHeight="1" x14ac:dyDescent="0.15"/>
    <row r="46161" ht="13.5" customHeight="1" x14ac:dyDescent="0.15"/>
    <row r="46163" ht="13.5" customHeight="1" x14ac:dyDescent="0.15"/>
    <row r="46165" ht="13.5" customHeight="1" x14ac:dyDescent="0.15"/>
    <row r="46167" ht="13.5" customHeight="1" x14ac:dyDescent="0.15"/>
    <row r="46169" ht="13.5" customHeight="1" x14ac:dyDescent="0.15"/>
    <row r="46171" ht="13.5" customHeight="1" x14ac:dyDescent="0.15"/>
    <row r="46173" ht="13.5" customHeight="1" x14ac:dyDescent="0.15"/>
    <row r="46175" ht="13.5" customHeight="1" x14ac:dyDescent="0.15"/>
    <row r="46177" ht="13.5" customHeight="1" x14ac:dyDescent="0.15"/>
    <row r="46179" ht="13.5" customHeight="1" x14ac:dyDescent="0.15"/>
    <row r="46181" ht="13.5" customHeight="1" x14ac:dyDescent="0.15"/>
    <row r="46183" ht="13.5" customHeight="1" x14ac:dyDescent="0.15"/>
    <row r="46185" ht="13.5" customHeight="1" x14ac:dyDescent="0.15"/>
    <row r="46187" ht="13.5" customHeight="1" x14ac:dyDescent="0.15"/>
    <row r="46189" ht="13.5" customHeight="1" x14ac:dyDescent="0.15"/>
    <row r="46191" ht="13.5" customHeight="1" x14ac:dyDescent="0.15"/>
    <row r="46193" ht="13.5" customHeight="1" x14ac:dyDescent="0.15"/>
    <row r="46195" ht="13.5" customHeight="1" x14ac:dyDescent="0.15"/>
    <row r="46197" ht="13.5" customHeight="1" x14ac:dyDescent="0.15"/>
    <row r="46199" ht="13.5" customHeight="1" x14ac:dyDescent="0.15"/>
    <row r="46201" ht="13.5" customHeight="1" x14ac:dyDescent="0.15"/>
    <row r="46203" ht="13.5" customHeight="1" x14ac:dyDescent="0.15"/>
    <row r="46205" ht="13.5" customHeight="1" x14ac:dyDescent="0.15"/>
    <row r="46207" ht="13.5" customHeight="1" x14ac:dyDescent="0.15"/>
    <row r="46209" ht="13.5" customHeight="1" x14ac:dyDescent="0.15"/>
    <row r="46211" ht="13.5" customHeight="1" x14ac:dyDescent="0.15"/>
    <row r="46213" ht="13.5" customHeight="1" x14ac:dyDescent="0.15"/>
    <row r="46215" ht="13.5" customHeight="1" x14ac:dyDescent="0.15"/>
    <row r="46217" ht="13.5" customHeight="1" x14ac:dyDescent="0.15"/>
    <row r="46219" ht="13.5" customHeight="1" x14ac:dyDescent="0.15"/>
    <row r="46221" ht="13.5" customHeight="1" x14ac:dyDescent="0.15"/>
    <row r="46223" ht="13.5" customHeight="1" x14ac:dyDescent="0.15"/>
    <row r="46225" ht="13.5" customHeight="1" x14ac:dyDescent="0.15"/>
    <row r="46227" ht="13.5" customHeight="1" x14ac:dyDescent="0.15"/>
    <row r="46229" ht="13.5" customHeight="1" x14ac:dyDescent="0.15"/>
    <row r="46231" ht="13.5" customHeight="1" x14ac:dyDescent="0.15"/>
    <row r="46233" ht="13.5" customHeight="1" x14ac:dyDescent="0.15"/>
    <row r="46235" ht="13.5" customHeight="1" x14ac:dyDescent="0.15"/>
    <row r="46237" ht="13.5" customHeight="1" x14ac:dyDescent="0.15"/>
    <row r="46239" ht="13.5" customHeight="1" x14ac:dyDescent="0.15"/>
    <row r="46241" ht="13.5" customHeight="1" x14ac:dyDescent="0.15"/>
    <row r="46243" ht="13.5" customHeight="1" x14ac:dyDescent="0.15"/>
    <row r="46245" ht="13.5" customHeight="1" x14ac:dyDescent="0.15"/>
    <row r="46247" ht="13.5" customHeight="1" x14ac:dyDescent="0.15"/>
    <row r="46249" ht="13.5" customHeight="1" x14ac:dyDescent="0.15"/>
    <row r="46251" ht="13.5" customHeight="1" x14ac:dyDescent="0.15"/>
    <row r="46253" ht="13.5" customHeight="1" x14ac:dyDescent="0.15"/>
    <row r="46255" ht="13.5" customHeight="1" x14ac:dyDescent="0.15"/>
    <row r="46257" ht="13.5" customHeight="1" x14ac:dyDescent="0.15"/>
    <row r="46259" ht="13.5" customHeight="1" x14ac:dyDescent="0.15"/>
    <row r="46261" ht="13.5" customHeight="1" x14ac:dyDescent="0.15"/>
    <row r="46263" ht="13.5" customHeight="1" x14ac:dyDescent="0.15"/>
    <row r="46265" ht="13.5" customHeight="1" x14ac:dyDescent="0.15"/>
    <row r="46267" ht="13.5" customHeight="1" x14ac:dyDescent="0.15"/>
    <row r="46269" ht="13.5" customHeight="1" x14ac:dyDescent="0.15"/>
    <row r="46271" ht="13.5" customHeight="1" x14ac:dyDescent="0.15"/>
    <row r="46273" ht="13.5" customHeight="1" x14ac:dyDescent="0.15"/>
    <row r="46275" ht="13.5" customHeight="1" x14ac:dyDescent="0.15"/>
    <row r="46277" ht="13.5" customHeight="1" x14ac:dyDescent="0.15"/>
    <row r="46279" ht="13.5" customHeight="1" x14ac:dyDescent="0.15"/>
    <row r="46281" ht="13.5" customHeight="1" x14ac:dyDescent="0.15"/>
    <row r="46283" ht="13.5" customHeight="1" x14ac:dyDescent="0.15"/>
    <row r="46285" ht="13.5" customHeight="1" x14ac:dyDescent="0.15"/>
    <row r="46287" ht="13.5" customHeight="1" x14ac:dyDescent="0.15"/>
    <row r="46289" ht="13.5" customHeight="1" x14ac:dyDescent="0.15"/>
    <row r="46291" ht="13.5" customHeight="1" x14ac:dyDescent="0.15"/>
    <row r="46293" ht="13.5" customHeight="1" x14ac:dyDescent="0.15"/>
    <row r="46295" ht="13.5" customHeight="1" x14ac:dyDescent="0.15"/>
    <row r="46297" ht="13.5" customHeight="1" x14ac:dyDescent="0.15"/>
    <row r="46299" ht="13.5" customHeight="1" x14ac:dyDescent="0.15"/>
    <row r="46301" ht="13.5" customHeight="1" x14ac:dyDescent="0.15"/>
    <row r="46303" ht="13.5" customHeight="1" x14ac:dyDescent="0.15"/>
    <row r="46305" ht="13.5" customHeight="1" x14ac:dyDescent="0.15"/>
    <row r="46307" ht="13.5" customHeight="1" x14ac:dyDescent="0.15"/>
    <row r="46309" ht="13.5" customHeight="1" x14ac:dyDescent="0.15"/>
    <row r="46311" ht="13.5" customHeight="1" x14ac:dyDescent="0.15"/>
    <row r="46313" ht="13.5" customHeight="1" x14ac:dyDescent="0.15"/>
    <row r="46315" ht="13.5" customHeight="1" x14ac:dyDescent="0.15"/>
    <row r="46317" ht="13.5" customHeight="1" x14ac:dyDescent="0.15"/>
    <row r="46319" ht="13.5" customHeight="1" x14ac:dyDescent="0.15"/>
    <row r="46321" ht="13.5" customHeight="1" x14ac:dyDescent="0.15"/>
    <row r="46323" ht="13.5" customHeight="1" x14ac:dyDescent="0.15"/>
    <row r="46325" ht="13.5" customHeight="1" x14ac:dyDescent="0.15"/>
    <row r="46327" ht="13.5" customHeight="1" x14ac:dyDescent="0.15"/>
    <row r="46329" ht="13.5" customHeight="1" x14ac:dyDescent="0.15"/>
    <row r="46331" ht="13.5" customHeight="1" x14ac:dyDescent="0.15"/>
    <row r="46333" ht="13.5" customHeight="1" x14ac:dyDescent="0.15"/>
    <row r="46335" ht="13.5" customHeight="1" x14ac:dyDescent="0.15"/>
    <row r="46337" ht="13.5" customHeight="1" x14ac:dyDescent="0.15"/>
    <row r="46339" ht="13.5" customHeight="1" x14ac:dyDescent="0.15"/>
    <row r="46341" ht="13.5" customHeight="1" x14ac:dyDescent="0.15"/>
    <row r="46343" ht="13.5" customHeight="1" x14ac:dyDescent="0.15"/>
    <row r="46345" ht="13.5" customHeight="1" x14ac:dyDescent="0.15"/>
    <row r="46347" ht="13.5" customHeight="1" x14ac:dyDescent="0.15"/>
    <row r="46349" ht="13.5" customHeight="1" x14ac:dyDescent="0.15"/>
    <row r="46351" ht="13.5" customHeight="1" x14ac:dyDescent="0.15"/>
    <row r="46353" ht="13.5" customHeight="1" x14ac:dyDescent="0.15"/>
    <row r="46355" ht="13.5" customHeight="1" x14ac:dyDescent="0.15"/>
    <row r="46357" ht="13.5" customHeight="1" x14ac:dyDescent="0.15"/>
    <row r="46359" ht="13.5" customHeight="1" x14ac:dyDescent="0.15"/>
    <row r="46361" ht="13.5" customHeight="1" x14ac:dyDescent="0.15"/>
    <row r="46363" ht="13.5" customHeight="1" x14ac:dyDescent="0.15"/>
    <row r="46365" ht="13.5" customHeight="1" x14ac:dyDescent="0.15"/>
    <row r="46367" ht="13.5" customHeight="1" x14ac:dyDescent="0.15"/>
    <row r="46369" ht="13.5" customHeight="1" x14ac:dyDescent="0.15"/>
    <row r="46371" ht="13.5" customHeight="1" x14ac:dyDescent="0.15"/>
    <row r="46373" ht="13.5" customHeight="1" x14ac:dyDescent="0.15"/>
    <row r="46375" ht="13.5" customHeight="1" x14ac:dyDescent="0.15"/>
    <row r="46377" ht="13.5" customHeight="1" x14ac:dyDescent="0.15"/>
    <row r="46379" ht="13.5" customHeight="1" x14ac:dyDescent="0.15"/>
    <row r="46381" ht="13.5" customHeight="1" x14ac:dyDescent="0.15"/>
    <row r="46383" ht="13.5" customHeight="1" x14ac:dyDescent="0.15"/>
    <row r="46385" ht="13.5" customHeight="1" x14ac:dyDescent="0.15"/>
    <row r="46387" ht="13.5" customHeight="1" x14ac:dyDescent="0.15"/>
    <row r="46389" ht="13.5" customHeight="1" x14ac:dyDescent="0.15"/>
    <row r="46391" ht="13.5" customHeight="1" x14ac:dyDescent="0.15"/>
    <row r="46393" ht="13.5" customHeight="1" x14ac:dyDescent="0.15"/>
    <row r="46395" ht="13.5" customHeight="1" x14ac:dyDescent="0.15"/>
    <row r="46397" ht="13.5" customHeight="1" x14ac:dyDescent="0.15"/>
    <row r="46399" ht="13.5" customHeight="1" x14ac:dyDescent="0.15"/>
    <row r="46401" ht="13.5" customHeight="1" x14ac:dyDescent="0.15"/>
    <row r="46403" ht="13.5" customHeight="1" x14ac:dyDescent="0.15"/>
    <row r="46405" ht="13.5" customHeight="1" x14ac:dyDescent="0.15"/>
    <row r="46407" ht="13.5" customHeight="1" x14ac:dyDescent="0.15"/>
    <row r="46409" ht="13.5" customHeight="1" x14ac:dyDescent="0.15"/>
    <row r="46411" ht="13.5" customHeight="1" x14ac:dyDescent="0.15"/>
    <row r="46413" ht="13.5" customHeight="1" x14ac:dyDescent="0.15"/>
    <row r="46415" ht="13.5" customHeight="1" x14ac:dyDescent="0.15"/>
    <row r="46417" ht="13.5" customHeight="1" x14ac:dyDescent="0.15"/>
    <row r="46419" ht="13.5" customHeight="1" x14ac:dyDescent="0.15"/>
    <row r="46421" ht="13.5" customHeight="1" x14ac:dyDescent="0.15"/>
    <row r="46423" ht="13.5" customHeight="1" x14ac:dyDescent="0.15"/>
    <row r="46425" ht="13.5" customHeight="1" x14ac:dyDescent="0.15"/>
    <row r="46427" ht="13.5" customHeight="1" x14ac:dyDescent="0.15"/>
    <row r="46429" ht="13.5" customHeight="1" x14ac:dyDescent="0.15"/>
    <row r="46431" ht="13.5" customHeight="1" x14ac:dyDescent="0.15"/>
    <row r="46433" ht="13.5" customHeight="1" x14ac:dyDescent="0.15"/>
    <row r="46435" ht="13.5" customHeight="1" x14ac:dyDescent="0.15"/>
    <row r="46437" ht="13.5" customHeight="1" x14ac:dyDescent="0.15"/>
    <row r="46439" ht="13.5" customHeight="1" x14ac:dyDescent="0.15"/>
    <row r="46441" ht="13.5" customHeight="1" x14ac:dyDescent="0.15"/>
    <row r="46443" ht="13.5" customHeight="1" x14ac:dyDescent="0.15"/>
    <row r="46445" ht="13.5" customHeight="1" x14ac:dyDescent="0.15"/>
    <row r="46447" ht="13.5" customHeight="1" x14ac:dyDescent="0.15"/>
    <row r="46449" ht="13.5" customHeight="1" x14ac:dyDescent="0.15"/>
    <row r="46451" ht="13.5" customHeight="1" x14ac:dyDescent="0.15"/>
    <row r="46453" ht="13.5" customHeight="1" x14ac:dyDescent="0.15"/>
    <row r="46455" ht="13.5" customHeight="1" x14ac:dyDescent="0.15"/>
    <row r="46457" ht="13.5" customHeight="1" x14ac:dyDescent="0.15"/>
    <row r="46459" ht="13.5" customHeight="1" x14ac:dyDescent="0.15"/>
    <row r="46461" ht="13.5" customHeight="1" x14ac:dyDescent="0.15"/>
    <row r="46463" ht="13.5" customHeight="1" x14ac:dyDescent="0.15"/>
    <row r="46465" ht="13.5" customHeight="1" x14ac:dyDescent="0.15"/>
    <row r="46467" ht="13.5" customHeight="1" x14ac:dyDescent="0.15"/>
    <row r="46469" ht="13.5" customHeight="1" x14ac:dyDescent="0.15"/>
    <row r="46471" ht="13.5" customHeight="1" x14ac:dyDescent="0.15"/>
    <row r="46473" ht="13.5" customHeight="1" x14ac:dyDescent="0.15"/>
    <row r="46475" ht="13.5" customHeight="1" x14ac:dyDescent="0.15"/>
    <row r="46477" ht="13.5" customHeight="1" x14ac:dyDescent="0.15"/>
    <row r="46479" ht="13.5" customHeight="1" x14ac:dyDescent="0.15"/>
    <row r="46481" ht="13.5" customHeight="1" x14ac:dyDescent="0.15"/>
    <row r="46483" ht="13.5" customHeight="1" x14ac:dyDescent="0.15"/>
    <row r="46485" ht="13.5" customHeight="1" x14ac:dyDescent="0.15"/>
    <row r="46487" ht="13.5" customHeight="1" x14ac:dyDescent="0.15"/>
    <row r="46489" ht="13.5" customHeight="1" x14ac:dyDescent="0.15"/>
    <row r="46491" ht="13.5" customHeight="1" x14ac:dyDescent="0.15"/>
    <row r="46493" ht="13.5" customHeight="1" x14ac:dyDescent="0.15"/>
    <row r="46495" ht="13.5" customHeight="1" x14ac:dyDescent="0.15"/>
    <row r="46497" ht="13.5" customHeight="1" x14ac:dyDescent="0.15"/>
    <row r="46499" ht="13.5" customHeight="1" x14ac:dyDescent="0.15"/>
    <row r="46501" ht="13.5" customHeight="1" x14ac:dyDescent="0.15"/>
    <row r="46503" ht="13.5" customHeight="1" x14ac:dyDescent="0.15"/>
    <row r="46505" ht="13.5" customHeight="1" x14ac:dyDescent="0.15"/>
    <row r="46507" ht="13.5" customHeight="1" x14ac:dyDescent="0.15"/>
    <row r="46509" ht="13.5" customHeight="1" x14ac:dyDescent="0.15"/>
    <row r="46511" ht="13.5" customHeight="1" x14ac:dyDescent="0.15"/>
    <row r="46513" ht="13.5" customHeight="1" x14ac:dyDescent="0.15"/>
    <row r="46515" ht="13.5" customHeight="1" x14ac:dyDescent="0.15"/>
    <row r="46517" ht="13.5" customHeight="1" x14ac:dyDescent="0.15"/>
    <row r="46519" ht="13.5" customHeight="1" x14ac:dyDescent="0.15"/>
    <row r="46521" ht="13.5" customHeight="1" x14ac:dyDescent="0.15"/>
    <row r="46523" ht="13.5" customHeight="1" x14ac:dyDescent="0.15"/>
    <row r="46525" ht="13.5" customHeight="1" x14ac:dyDescent="0.15"/>
    <row r="46527" ht="13.5" customHeight="1" x14ac:dyDescent="0.15"/>
    <row r="46529" ht="13.5" customHeight="1" x14ac:dyDescent="0.15"/>
    <row r="46531" ht="13.5" customHeight="1" x14ac:dyDescent="0.15"/>
    <row r="46533" ht="13.5" customHeight="1" x14ac:dyDescent="0.15"/>
    <row r="46535" ht="13.5" customHeight="1" x14ac:dyDescent="0.15"/>
    <row r="46537" ht="13.5" customHeight="1" x14ac:dyDescent="0.15"/>
    <row r="46539" ht="13.5" customHeight="1" x14ac:dyDescent="0.15"/>
    <row r="46541" ht="13.5" customHeight="1" x14ac:dyDescent="0.15"/>
    <row r="46543" ht="13.5" customHeight="1" x14ac:dyDescent="0.15"/>
    <row r="46545" ht="13.5" customHeight="1" x14ac:dyDescent="0.15"/>
    <row r="46547" ht="13.5" customHeight="1" x14ac:dyDescent="0.15"/>
    <row r="46549" ht="13.5" customHeight="1" x14ac:dyDescent="0.15"/>
    <row r="46551" ht="13.5" customHeight="1" x14ac:dyDescent="0.15"/>
    <row r="46553" ht="13.5" customHeight="1" x14ac:dyDescent="0.15"/>
    <row r="46555" ht="13.5" customHeight="1" x14ac:dyDescent="0.15"/>
    <row r="46557" ht="13.5" customHeight="1" x14ac:dyDescent="0.15"/>
    <row r="46559" ht="13.5" customHeight="1" x14ac:dyDescent="0.15"/>
    <row r="46561" ht="13.5" customHeight="1" x14ac:dyDescent="0.15"/>
    <row r="46563" ht="13.5" customHeight="1" x14ac:dyDescent="0.15"/>
    <row r="46565" ht="13.5" customHeight="1" x14ac:dyDescent="0.15"/>
    <row r="46567" ht="13.5" customHeight="1" x14ac:dyDescent="0.15"/>
    <row r="46569" ht="13.5" customHeight="1" x14ac:dyDescent="0.15"/>
    <row r="46571" ht="13.5" customHeight="1" x14ac:dyDescent="0.15"/>
    <row r="46573" ht="13.5" customHeight="1" x14ac:dyDescent="0.15"/>
    <row r="46575" ht="13.5" customHeight="1" x14ac:dyDescent="0.15"/>
    <row r="46577" ht="13.5" customHeight="1" x14ac:dyDescent="0.15"/>
    <row r="46579" ht="13.5" customHeight="1" x14ac:dyDescent="0.15"/>
    <row r="46581" ht="13.5" customHeight="1" x14ac:dyDescent="0.15"/>
    <row r="46583" ht="13.5" customHeight="1" x14ac:dyDescent="0.15"/>
    <row r="46585" ht="13.5" customHeight="1" x14ac:dyDescent="0.15"/>
    <row r="46587" ht="13.5" customHeight="1" x14ac:dyDescent="0.15"/>
    <row r="46589" ht="13.5" customHeight="1" x14ac:dyDescent="0.15"/>
    <row r="46591" ht="13.5" customHeight="1" x14ac:dyDescent="0.15"/>
    <row r="46593" ht="13.5" customHeight="1" x14ac:dyDescent="0.15"/>
    <row r="46595" ht="13.5" customHeight="1" x14ac:dyDescent="0.15"/>
    <row r="46597" ht="13.5" customHeight="1" x14ac:dyDescent="0.15"/>
    <row r="46599" ht="13.5" customHeight="1" x14ac:dyDescent="0.15"/>
    <row r="46601" ht="13.5" customHeight="1" x14ac:dyDescent="0.15"/>
    <row r="46603" ht="13.5" customHeight="1" x14ac:dyDescent="0.15"/>
    <row r="46605" ht="13.5" customHeight="1" x14ac:dyDescent="0.15"/>
    <row r="46607" ht="13.5" customHeight="1" x14ac:dyDescent="0.15"/>
    <row r="46609" ht="13.5" customHeight="1" x14ac:dyDescent="0.15"/>
    <row r="46611" ht="13.5" customHeight="1" x14ac:dyDescent="0.15"/>
    <row r="46613" ht="13.5" customHeight="1" x14ac:dyDescent="0.15"/>
    <row r="46615" ht="13.5" customHeight="1" x14ac:dyDescent="0.15"/>
    <row r="46617" ht="13.5" customHeight="1" x14ac:dyDescent="0.15"/>
    <row r="46619" ht="13.5" customHeight="1" x14ac:dyDescent="0.15"/>
    <row r="46621" ht="13.5" customHeight="1" x14ac:dyDescent="0.15"/>
    <row r="46623" ht="13.5" customHeight="1" x14ac:dyDescent="0.15"/>
    <row r="46625" ht="13.5" customHeight="1" x14ac:dyDescent="0.15"/>
    <row r="46627" ht="13.5" customHeight="1" x14ac:dyDescent="0.15"/>
    <row r="46629" ht="13.5" customHeight="1" x14ac:dyDescent="0.15"/>
    <row r="46631" ht="13.5" customHeight="1" x14ac:dyDescent="0.15"/>
    <row r="46633" ht="13.5" customHeight="1" x14ac:dyDescent="0.15"/>
    <row r="46635" ht="13.5" customHeight="1" x14ac:dyDescent="0.15"/>
    <row r="46637" ht="13.5" customHeight="1" x14ac:dyDescent="0.15"/>
    <row r="46639" ht="13.5" customHeight="1" x14ac:dyDescent="0.15"/>
    <row r="46641" ht="13.5" customHeight="1" x14ac:dyDescent="0.15"/>
    <row r="46643" ht="13.5" customHeight="1" x14ac:dyDescent="0.15"/>
    <row r="46645" ht="13.5" customHeight="1" x14ac:dyDescent="0.15"/>
    <row r="46647" ht="13.5" customHeight="1" x14ac:dyDescent="0.15"/>
    <row r="46649" ht="13.5" customHeight="1" x14ac:dyDescent="0.15"/>
    <row r="46651" ht="13.5" customHeight="1" x14ac:dyDescent="0.15"/>
    <row r="46653" ht="13.5" customHeight="1" x14ac:dyDescent="0.15"/>
    <row r="46655" ht="13.5" customHeight="1" x14ac:dyDescent="0.15"/>
    <row r="46657" ht="13.5" customHeight="1" x14ac:dyDescent="0.15"/>
    <row r="46659" ht="13.5" customHeight="1" x14ac:dyDescent="0.15"/>
    <row r="46661" ht="13.5" customHeight="1" x14ac:dyDescent="0.15"/>
    <row r="46663" ht="13.5" customHeight="1" x14ac:dyDescent="0.15"/>
    <row r="46665" ht="13.5" customHeight="1" x14ac:dyDescent="0.15"/>
    <row r="46667" ht="13.5" customHeight="1" x14ac:dyDescent="0.15"/>
    <row r="46669" ht="13.5" customHeight="1" x14ac:dyDescent="0.15"/>
    <row r="46671" ht="13.5" customHeight="1" x14ac:dyDescent="0.15"/>
    <row r="46673" ht="13.5" customHeight="1" x14ac:dyDescent="0.15"/>
    <row r="46675" ht="13.5" customHeight="1" x14ac:dyDescent="0.15"/>
    <row r="46677" ht="13.5" customHeight="1" x14ac:dyDescent="0.15"/>
    <row r="46679" ht="13.5" customHeight="1" x14ac:dyDescent="0.15"/>
    <row r="46681" ht="13.5" customHeight="1" x14ac:dyDescent="0.15"/>
    <row r="46683" ht="13.5" customHeight="1" x14ac:dyDescent="0.15"/>
    <row r="46685" ht="13.5" customHeight="1" x14ac:dyDescent="0.15"/>
    <row r="46687" ht="13.5" customHeight="1" x14ac:dyDescent="0.15"/>
    <row r="46689" ht="13.5" customHeight="1" x14ac:dyDescent="0.15"/>
    <row r="46691" ht="13.5" customHeight="1" x14ac:dyDescent="0.15"/>
    <row r="46693" ht="13.5" customHeight="1" x14ac:dyDescent="0.15"/>
    <row r="46695" ht="13.5" customHeight="1" x14ac:dyDescent="0.15"/>
    <row r="46697" ht="13.5" customHeight="1" x14ac:dyDescent="0.15"/>
    <row r="46699" ht="13.5" customHeight="1" x14ac:dyDescent="0.15"/>
    <row r="46701" ht="13.5" customHeight="1" x14ac:dyDescent="0.15"/>
    <row r="46703" ht="13.5" customHeight="1" x14ac:dyDescent="0.15"/>
    <row r="46705" ht="13.5" customHeight="1" x14ac:dyDescent="0.15"/>
    <row r="46707" ht="13.5" customHeight="1" x14ac:dyDescent="0.15"/>
    <row r="46709" ht="13.5" customHeight="1" x14ac:dyDescent="0.15"/>
    <row r="46711" ht="13.5" customHeight="1" x14ac:dyDescent="0.15"/>
    <row r="46713" ht="13.5" customHeight="1" x14ac:dyDescent="0.15"/>
    <row r="46715" ht="13.5" customHeight="1" x14ac:dyDescent="0.15"/>
    <row r="46717" ht="13.5" customHeight="1" x14ac:dyDescent="0.15"/>
    <row r="46719" ht="13.5" customHeight="1" x14ac:dyDescent="0.15"/>
    <row r="46721" ht="13.5" customHeight="1" x14ac:dyDescent="0.15"/>
    <row r="46723" ht="13.5" customHeight="1" x14ac:dyDescent="0.15"/>
    <row r="46725" ht="13.5" customHeight="1" x14ac:dyDescent="0.15"/>
    <row r="46727" ht="13.5" customHeight="1" x14ac:dyDescent="0.15"/>
    <row r="46729" ht="13.5" customHeight="1" x14ac:dyDescent="0.15"/>
    <row r="46731" ht="13.5" customHeight="1" x14ac:dyDescent="0.15"/>
    <row r="46733" ht="13.5" customHeight="1" x14ac:dyDescent="0.15"/>
    <row r="46735" ht="13.5" customHeight="1" x14ac:dyDescent="0.15"/>
    <row r="46737" ht="13.5" customHeight="1" x14ac:dyDescent="0.15"/>
    <row r="46739" ht="13.5" customHeight="1" x14ac:dyDescent="0.15"/>
    <row r="46741" ht="13.5" customHeight="1" x14ac:dyDescent="0.15"/>
    <row r="46743" ht="13.5" customHeight="1" x14ac:dyDescent="0.15"/>
    <row r="46745" ht="13.5" customHeight="1" x14ac:dyDescent="0.15"/>
    <row r="46747" ht="13.5" customHeight="1" x14ac:dyDescent="0.15"/>
    <row r="46749" ht="13.5" customHeight="1" x14ac:dyDescent="0.15"/>
    <row r="46751" ht="13.5" customHeight="1" x14ac:dyDescent="0.15"/>
    <row r="46753" ht="13.5" customHeight="1" x14ac:dyDescent="0.15"/>
    <row r="46755" ht="13.5" customHeight="1" x14ac:dyDescent="0.15"/>
    <row r="46757" ht="13.5" customHeight="1" x14ac:dyDescent="0.15"/>
    <row r="46759" ht="13.5" customHeight="1" x14ac:dyDescent="0.15"/>
    <row r="46761" ht="13.5" customHeight="1" x14ac:dyDescent="0.15"/>
    <row r="46763" ht="13.5" customHeight="1" x14ac:dyDescent="0.15"/>
    <row r="46765" ht="13.5" customHeight="1" x14ac:dyDescent="0.15"/>
    <row r="46767" ht="13.5" customHeight="1" x14ac:dyDescent="0.15"/>
    <row r="46769" ht="13.5" customHeight="1" x14ac:dyDescent="0.15"/>
    <row r="46771" ht="13.5" customHeight="1" x14ac:dyDescent="0.15"/>
    <row r="46773" ht="13.5" customHeight="1" x14ac:dyDescent="0.15"/>
    <row r="46775" ht="13.5" customHeight="1" x14ac:dyDescent="0.15"/>
    <row r="46777" ht="13.5" customHeight="1" x14ac:dyDescent="0.15"/>
    <row r="46779" ht="13.5" customHeight="1" x14ac:dyDescent="0.15"/>
    <row r="46781" ht="13.5" customHeight="1" x14ac:dyDescent="0.15"/>
    <row r="46783" ht="13.5" customHeight="1" x14ac:dyDescent="0.15"/>
    <row r="46785" ht="13.5" customHeight="1" x14ac:dyDescent="0.15"/>
    <row r="46787" ht="13.5" customHeight="1" x14ac:dyDescent="0.15"/>
    <row r="46789" ht="13.5" customHeight="1" x14ac:dyDescent="0.15"/>
    <row r="46791" ht="13.5" customHeight="1" x14ac:dyDescent="0.15"/>
    <row r="46793" ht="13.5" customHeight="1" x14ac:dyDescent="0.15"/>
    <row r="46795" ht="13.5" customHeight="1" x14ac:dyDescent="0.15"/>
    <row r="46797" ht="13.5" customHeight="1" x14ac:dyDescent="0.15"/>
    <row r="46799" ht="13.5" customHeight="1" x14ac:dyDescent="0.15"/>
    <row r="46801" ht="13.5" customHeight="1" x14ac:dyDescent="0.15"/>
    <row r="46803" ht="13.5" customHeight="1" x14ac:dyDescent="0.15"/>
    <row r="46805" ht="13.5" customHeight="1" x14ac:dyDescent="0.15"/>
    <row r="46807" ht="13.5" customHeight="1" x14ac:dyDescent="0.15"/>
    <row r="46809" ht="13.5" customHeight="1" x14ac:dyDescent="0.15"/>
    <row r="46811" ht="13.5" customHeight="1" x14ac:dyDescent="0.15"/>
    <row r="46813" ht="13.5" customHeight="1" x14ac:dyDescent="0.15"/>
    <row r="46815" ht="13.5" customHeight="1" x14ac:dyDescent="0.15"/>
    <row r="46817" ht="13.5" customHeight="1" x14ac:dyDescent="0.15"/>
    <row r="46819" ht="13.5" customHeight="1" x14ac:dyDescent="0.15"/>
    <row r="46821" ht="13.5" customHeight="1" x14ac:dyDescent="0.15"/>
    <row r="46823" ht="13.5" customHeight="1" x14ac:dyDescent="0.15"/>
    <row r="46825" ht="13.5" customHeight="1" x14ac:dyDescent="0.15"/>
    <row r="46827" ht="13.5" customHeight="1" x14ac:dyDescent="0.15"/>
    <row r="46829" ht="13.5" customHeight="1" x14ac:dyDescent="0.15"/>
    <row r="46831" ht="13.5" customHeight="1" x14ac:dyDescent="0.15"/>
    <row r="46833" ht="13.5" customHeight="1" x14ac:dyDescent="0.15"/>
    <row r="46835" ht="13.5" customHeight="1" x14ac:dyDescent="0.15"/>
    <row r="46837" ht="13.5" customHeight="1" x14ac:dyDescent="0.15"/>
    <row r="46839" ht="13.5" customHeight="1" x14ac:dyDescent="0.15"/>
    <row r="46841" ht="13.5" customHeight="1" x14ac:dyDescent="0.15"/>
    <row r="46843" ht="13.5" customHeight="1" x14ac:dyDescent="0.15"/>
    <row r="46845" ht="13.5" customHeight="1" x14ac:dyDescent="0.15"/>
    <row r="46847" ht="13.5" customHeight="1" x14ac:dyDescent="0.15"/>
    <row r="46849" ht="13.5" customHeight="1" x14ac:dyDescent="0.15"/>
    <row r="46851" ht="13.5" customHeight="1" x14ac:dyDescent="0.15"/>
    <row r="46853" ht="13.5" customHeight="1" x14ac:dyDescent="0.15"/>
    <row r="46855" ht="13.5" customHeight="1" x14ac:dyDescent="0.15"/>
    <row r="46857" ht="13.5" customHeight="1" x14ac:dyDescent="0.15"/>
    <row r="46859" ht="13.5" customHeight="1" x14ac:dyDescent="0.15"/>
    <row r="46861" ht="13.5" customHeight="1" x14ac:dyDescent="0.15"/>
    <row r="46863" ht="13.5" customHeight="1" x14ac:dyDescent="0.15"/>
    <row r="46865" ht="13.5" customHeight="1" x14ac:dyDescent="0.15"/>
    <row r="46867" ht="13.5" customHeight="1" x14ac:dyDescent="0.15"/>
    <row r="46869" ht="13.5" customHeight="1" x14ac:dyDescent="0.15"/>
    <row r="46871" ht="13.5" customHeight="1" x14ac:dyDescent="0.15"/>
    <row r="46873" ht="13.5" customHeight="1" x14ac:dyDescent="0.15"/>
    <row r="46875" ht="13.5" customHeight="1" x14ac:dyDescent="0.15"/>
    <row r="46877" ht="13.5" customHeight="1" x14ac:dyDescent="0.15"/>
    <row r="46879" ht="13.5" customHeight="1" x14ac:dyDescent="0.15"/>
    <row r="46881" ht="13.5" customHeight="1" x14ac:dyDescent="0.15"/>
    <row r="46883" ht="13.5" customHeight="1" x14ac:dyDescent="0.15"/>
    <row r="46885" ht="13.5" customHeight="1" x14ac:dyDescent="0.15"/>
    <row r="46887" ht="13.5" customHeight="1" x14ac:dyDescent="0.15"/>
    <row r="46889" ht="13.5" customHeight="1" x14ac:dyDescent="0.15"/>
    <row r="46891" ht="13.5" customHeight="1" x14ac:dyDescent="0.15"/>
    <row r="46893" ht="13.5" customHeight="1" x14ac:dyDescent="0.15"/>
    <row r="46895" ht="13.5" customHeight="1" x14ac:dyDescent="0.15"/>
    <row r="46897" ht="13.5" customHeight="1" x14ac:dyDescent="0.15"/>
    <row r="46899" ht="13.5" customHeight="1" x14ac:dyDescent="0.15"/>
    <row r="46901" ht="13.5" customHeight="1" x14ac:dyDescent="0.15"/>
    <row r="46903" ht="13.5" customHeight="1" x14ac:dyDescent="0.15"/>
    <row r="46905" ht="13.5" customHeight="1" x14ac:dyDescent="0.15"/>
    <row r="46907" ht="13.5" customHeight="1" x14ac:dyDescent="0.15"/>
    <row r="46909" ht="13.5" customHeight="1" x14ac:dyDescent="0.15"/>
    <row r="46911" ht="13.5" customHeight="1" x14ac:dyDescent="0.15"/>
    <row r="46913" ht="13.5" customHeight="1" x14ac:dyDescent="0.15"/>
    <row r="46915" ht="13.5" customHeight="1" x14ac:dyDescent="0.15"/>
    <row r="46917" ht="13.5" customHeight="1" x14ac:dyDescent="0.15"/>
    <row r="46919" ht="13.5" customHeight="1" x14ac:dyDescent="0.15"/>
    <row r="46921" ht="13.5" customHeight="1" x14ac:dyDescent="0.15"/>
    <row r="46923" ht="13.5" customHeight="1" x14ac:dyDescent="0.15"/>
    <row r="46925" ht="13.5" customHeight="1" x14ac:dyDescent="0.15"/>
    <row r="46927" ht="13.5" customHeight="1" x14ac:dyDescent="0.15"/>
    <row r="46929" ht="13.5" customHeight="1" x14ac:dyDescent="0.15"/>
    <row r="46931" ht="13.5" customHeight="1" x14ac:dyDescent="0.15"/>
    <row r="46933" ht="13.5" customHeight="1" x14ac:dyDescent="0.15"/>
    <row r="46935" ht="13.5" customHeight="1" x14ac:dyDescent="0.15"/>
    <row r="46937" ht="13.5" customHeight="1" x14ac:dyDescent="0.15"/>
    <row r="46939" ht="13.5" customHeight="1" x14ac:dyDescent="0.15"/>
    <row r="46941" ht="13.5" customHeight="1" x14ac:dyDescent="0.15"/>
    <row r="46943" ht="13.5" customHeight="1" x14ac:dyDescent="0.15"/>
    <row r="46945" ht="13.5" customHeight="1" x14ac:dyDescent="0.15"/>
    <row r="46947" ht="13.5" customHeight="1" x14ac:dyDescent="0.15"/>
    <row r="46949" ht="13.5" customHeight="1" x14ac:dyDescent="0.15"/>
    <row r="46951" ht="13.5" customHeight="1" x14ac:dyDescent="0.15"/>
    <row r="46953" ht="13.5" customHeight="1" x14ac:dyDescent="0.15"/>
    <row r="46955" ht="13.5" customHeight="1" x14ac:dyDescent="0.15"/>
    <row r="46957" ht="13.5" customHeight="1" x14ac:dyDescent="0.15"/>
    <row r="46959" ht="13.5" customHeight="1" x14ac:dyDescent="0.15"/>
    <row r="46961" ht="13.5" customHeight="1" x14ac:dyDescent="0.15"/>
    <row r="46963" ht="13.5" customHeight="1" x14ac:dyDescent="0.15"/>
    <row r="46965" ht="13.5" customHeight="1" x14ac:dyDescent="0.15"/>
    <row r="46967" ht="13.5" customHeight="1" x14ac:dyDescent="0.15"/>
    <row r="46969" ht="13.5" customHeight="1" x14ac:dyDescent="0.15"/>
    <row r="46971" ht="13.5" customHeight="1" x14ac:dyDescent="0.15"/>
    <row r="46973" ht="13.5" customHeight="1" x14ac:dyDescent="0.15"/>
    <row r="46975" ht="13.5" customHeight="1" x14ac:dyDescent="0.15"/>
    <row r="46977" ht="13.5" customHeight="1" x14ac:dyDescent="0.15"/>
    <row r="46979" ht="13.5" customHeight="1" x14ac:dyDescent="0.15"/>
    <row r="46981" ht="13.5" customHeight="1" x14ac:dyDescent="0.15"/>
    <row r="46983" ht="13.5" customHeight="1" x14ac:dyDescent="0.15"/>
    <row r="46985" ht="13.5" customHeight="1" x14ac:dyDescent="0.15"/>
    <row r="46987" ht="13.5" customHeight="1" x14ac:dyDescent="0.15"/>
    <row r="46989" ht="13.5" customHeight="1" x14ac:dyDescent="0.15"/>
    <row r="46991" ht="13.5" customHeight="1" x14ac:dyDescent="0.15"/>
    <row r="46993" ht="13.5" customHeight="1" x14ac:dyDescent="0.15"/>
    <row r="46995" ht="13.5" customHeight="1" x14ac:dyDescent="0.15"/>
    <row r="46997" ht="13.5" customHeight="1" x14ac:dyDescent="0.15"/>
    <row r="46999" ht="13.5" customHeight="1" x14ac:dyDescent="0.15"/>
    <row r="47001" ht="13.5" customHeight="1" x14ac:dyDescent="0.15"/>
    <row r="47003" ht="13.5" customHeight="1" x14ac:dyDescent="0.15"/>
    <row r="47005" ht="13.5" customHeight="1" x14ac:dyDescent="0.15"/>
    <row r="47007" ht="13.5" customHeight="1" x14ac:dyDescent="0.15"/>
    <row r="47009" ht="13.5" customHeight="1" x14ac:dyDescent="0.15"/>
    <row r="47011" ht="13.5" customHeight="1" x14ac:dyDescent="0.15"/>
    <row r="47013" ht="13.5" customHeight="1" x14ac:dyDescent="0.15"/>
    <row r="47015" ht="13.5" customHeight="1" x14ac:dyDescent="0.15"/>
    <row r="47017" ht="13.5" customHeight="1" x14ac:dyDescent="0.15"/>
    <row r="47019" ht="13.5" customHeight="1" x14ac:dyDescent="0.15"/>
    <row r="47021" ht="13.5" customHeight="1" x14ac:dyDescent="0.15"/>
    <row r="47023" ht="13.5" customHeight="1" x14ac:dyDescent="0.15"/>
    <row r="47025" ht="13.5" customHeight="1" x14ac:dyDescent="0.15"/>
    <row r="47027" ht="13.5" customHeight="1" x14ac:dyDescent="0.15"/>
    <row r="47029" ht="13.5" customHeight="1" x14ac:dyDescent="0.15"/>
    <row r="47031" ht="13.5" customHeight="1" x14ac:dyDescent="0.15"/>
    <row r="47033" ht="13.5" customHeight="1" x14ac:dyDescent="0.15"/>
    <row r="47035" ht="13.5" customHeight="1" x14ac:dyDescent="0.15"/>
    <row r="47037" ht="13.5" customHeight="1" x14ac:dyDescent="0.15"/>
    <row r="47039" ht="13.5" customHeight="1" x14ac:dyDescent="0.15"/>
    <row r="47041" ht="13.5" customHeight="1" x14ac:dyDescent="0.15"/>
    <row r="47043" ht="13.5" customHeight="1" x14ac:dyDescent="0.15"/>
    <row r="47045" ht="13.5" customHeight="1" x14ac:dyDescent="0.15"/>
    <row r="47047" ht="13.5" customHeight="1" x14ac:dyDescent="0.15"/>
    <row r="47049" ht="13.5" customHeight="1" x14ac:dyDescent="0.15"/>
    <row r="47051" ht="13.5" customHeight="1" x14ac:dyDescent="0.15"/>
    <row r="47053" ht="13.5" customHeight="1" x14ac:dyDescent="0.15"/>
    <row r="47055" ht="13.5" customHeight="1" x14ac:dyDescent="0.15"/>
    <row r="47057" ht="13.5" customHeight="1" x14ac:dyDescent="0.15"/>
    <row r="47059" ht="13.5" customHeight="1" x14ac:dyDescent="0.15"/>
    <row r="47061" ht="13.5" customHeight="1" x14ac:dyDescent="0.15"/>
    <row r="47063" ht="13.5" customHeight="1" x14ac:dyDescent="0.15"/>
    <row r="47065" ht="13.5" customHeight="1" x14ac:dyDescent="0.15"/>
    <row r="47067" ht="13.5" customHeight="1" x14ac:dyDescent="0.15"/>
    <row r="47069" ht="13.5" customHeight="1" x14ac:dyDescent="0.15"/>
    <row r="47071" ht="13.5" customHeight="1" x14ac:dyDescent="0.15"/>
    <row r="47073" ht="13.5" customHeight="1" x14ac:dyDescent="0.15"/>
    <row r="47075" ht="13.5" customHeight="1" x14ac:dyDescent="0.15"/>
    <row r="47077" ht="13.5" customHeight="1" x14ac:dyDescent="0.15"/>
    <row r="47079" ht="13.5" customHeight="1" x14ac:dyDescent="0.15"/>
    <row r="47081" ht="13.5" customHeight="1" x14ac:dyDescent="0.15"/>
    <row r="47083" ht="13.5" customHeight="1" x14ac:dyDescent="0.15"/>
    <row r="47085" ht="13.5" customHeight="1" x14ac:dyDescent="0.15"/>
    <row r="47087" ht="13.5" customHeight="1" x14ac:dyDescent="0.15"/>
    <row r="47089" ht="13.5" customHeight="1" x14ac:dyDescent="0.15"/>
    <row r="47091" ht="13.5" customHeight="1" x14ac:dyDescent="0.15"/>
    <row r="47093" ht="13.5" customHeight="1" x14ac:dyDescent="0.15"/>
    <row r="47095" ht="13.5" customHeight="1" x14ac:dyDescent="0.15"/>
    <row r="47097" ht="13.5" customHeight="1" x14ac:dyDescent="0.15"/>
    <row r="47099" ht="13.5" customHeight="1" x14ac:dyDescent="0.15"/>
    <row r="47101" ht="13.5" customHeight="1" x14ac:dyDescent="0.15"/>
    <row r="47103" ht="13.5" customHeight="1" x14ac:dyDescent="0.15"/>
    <row r="47105" ht="13.5" customHeight="1" x14ac:dyDescent="0.15"/>
    <row r="47107" ht="13.5" customHeight="1" x14ac:dyDescent="0.15"/>
    <row r="47109" ht="13.5" customHeight="1" x14ac:dyDescent="0.15"/>
    <row r="47111" ht="13.5" customHeight="1" x14ac:dyDescent="0.15"/>
    <row r="47113" ht="13.5" customHeight="1" x14ac:dyDescent="0.15"/>
    <row r="47115" ht="13.5" customHeight="1" x14ac:dyDescent="0.15"/>
    <row r="47117" ht="13.5" customHeight="1" x14ac:dyDescent="0.15"/>
    <row r="47119" ht="13.5" customHeight="1" x14ac:dyDescent="0.15"/>
    <row r="47121" ht="13.5" customHeight="1" x14ac:dyDescent="0.15"/>
    <row r="47123" ht="13.5" customHeight="1" x14ac:dyDescent="0.15"/>
    <row r="47125" ht="13.5" customHeight="1" x14ac:dyDescent="0.15"/>
    <row r="47127" ht="13.5" customHeight="1" x14ac:dyDescent="0.15"/>
    <row r="47129" ht="13.5" customHeight="1" x14ac:dyDescent="0.15"/>
    <row r="47131" ht="13.5" customHeight="1" x14ac:dyDescent="0.15"/>
    <row r="47133" ht="13.5" customHeight="1" x14ac:dyDescent="0.15"/>
    <row r="47135" ht="13.5" customHeight="1" x14ac:dyDescent="0.15"/>
    <row r="47137" ht="13.5" customHeight="1" x14ac:dyDescent="0.15"/>
    <row r="47139" ht="13.5" customHeight="1" x14ac:dyDescent="0.15"/>
    <row r="47141" ht="13.5" customHeight="1" x14ac:dyDescent="0.15"/>
    <row r="47143" ht="13.5" customHeight="1" x14ac:dyDescent="0.15"/>
    <row r="47145" ht="13.5" customHeight="1" x14ac:dyDescent="0.15"/>
    <row r="47147" ht="13.5" customHeight="1" x14ac:dyDescent="0.15"/>
    <row r="47149" ht="13.5" customHeight="1" x14ac:dyDescent="0.15"/>
    <row r="47151" ht="13.5" customHeight="1" x14ac:dyDescent="0.15"/>
    <row r="47153" ht="13.5" customHeight="1" x14ac:dyDescent="0.15"/>
    <row r="47155" ht="13.5" customHeight="1" x14ac:dyDescent="0.15"/>
    <row r="47157" ht="13.5" customHeight="1" x14ac:dyDescent="0.15"/>
    <row r="47159" ht="13.5" customHeight="1" x14ac:dyDescent="0.15"/>
    <row r="47161" ht="13.5" customHeight="1" x14ac:dyDescent="0.15"/>
    <row r="47163" ht="13.5" customHeight="1" x14ac:dyDescent="0.15"/>
    <row r="47165" ht="13.5" customHeight="1" x14ac:dyDescent="0.15"/>
    <row r="47167" ht="13.5" customHeight="1" x14ac:dyDescent="0.15"/>
    <row r="47169" ht="13.5" customHeight="1" x14ac:dyDescent="0.15"/>
    <row r="47171" ht="13.5" customHeight="1" x14ac:dyDescent="0.15"/>
    <row r="47173" ht="13.5" customHeight="1" x14ac:dyDescent="0.15"/>
    <row r="47175" ht="13.5" customHeight="1" x14ac:dyDescent="0.15"/>
    <row r="47177" ht="13.5" customHeight="1" x14ac:dyDescent="0.15"/>
    <row r="47179" ht="13.5" customHeight="1" x14ac:dyDescent="0.15"/>
    <row r="47181" ht="13.5" customHeight="1" x14ac:dyDescent="0.15"/>
    <row r="47183" ht="13.5" customHeight="1" x14ac:dyDescent="0.15"/>
    <row r="47185" ht="13.5" customHeight="1" x14ac:dyDescent="0.15"/>
    <row r="47187" ht="13.5" customHeight="1" x14ac:dyDescent="0.15"/>
    <row r="47189" ht="13.5" customHeight="1" x14ac:dyDescent="0.15"/>
    <row r="47191" ht="13.5" customHeight="1" x14ac:dyDescent="0.15"/>
    <row r="47193" ht="13.5" customHeight="1" x14ac:dyDescent="0.15"/>
    <row r="47195" ht="13.5" customHeight="1" x14ac:dyDescent="0.15"/>
    <row r="47197" ht="13.5" customHeight="1" x14ac:dyDescent="0.15"/>
    <row r="47199" ht="13.5" customHeight="1" x14ac:dyDescent="0.15"/>
    <row r="47201" ht="13.5" customHeight="1" x14ac:dyDescent="0.15"/>
    <row r="47203" ht="13.5" customHeight="1" x14ac:dyDescent="0.15"/>
    <row r="47205" ht="13.5" customHeight="1" x14ac:dyDescent="0.15"/>
    <row r="47207" ht="13.5" customHeight="1" x14ac:dyDescent="0.15"/>
    <row r="47209" ht="13.5" customHeight="1" x14ac:dyDescent="0.15"/>
    <row r="47211" ht="13.5" customHeight="1" x14ac:dyDescent="0.15"/>
    <row r="47213" ht="13.5" customHeight="1" x14ac:dyDescent="0.15"/>
    <row r="47215" ht="13.5" customHeight="1" x14ac:dyDescent="0.15"/>
    <row r="47217" ht="13.5" customHeight="1" x14ac:dyDescent="0.15"/>
    <row r="47219" ht="13.5" customHeight="1" x14ac:dyDescent="0.15"/>
    <row r="47221" ht="13.5" customHeight="1" x14ac:dyDescent="0.15"/>
    <row r="47223" ht="13.5" customHeight="1" x14ac:dyDescent="0.15"/>
    <row r="47225" ht="13.5" customHeight="1" x14ac:dyDescent="0.15"/>
    <row r="47227" ht="13.5" customHeight="1" x14ac:dyDescent="0.15"/>
    <row r="47229" ht="13.5" customHeight="1" x14ac:dyDescent="0.15"/>
    <row r="47231" ht="13.5" customHeight="1" x14ac:dyDescent="0.15"/>
    <row r="47233" ht="13.5" customHeight="1" x14ac:dyDescent="0.15"/>
    <row r="47235" ht="13.5" customHeight="1" x14ac:dyDescent="0.15"/>
    <row r="47237" ht="13.5" customHeight="1" x14ac:dyDescent="0.15"/>
    <row r="47239" ht="13.5" customHeight="1" x14ac:dyDescent="0.15"/>
    <row r="47241" ht="13.5" customHeight="1" x14ac:dyDescent="0.15"/>
    <row r="47243" ht="13.5" customHeight="1" x14ac:dyDescent="0.15"/>
    <row r="47245" ht="13.5" customHeight="1" x14ac:dyDescent="0.15"/>
    <row r="47247" ht="13.5" customHeight="1" x14ac:dyDescent="0.15"/>
    <row r="47249" ht="13.5" customHeight="1" x14ac:dyDescent="0.15"/>
    <row r="47251" ht="13.5" customHeight="1" x14ac:dyDescent="0.15"/>
    <row r="47253" ht="13.5" customHeight="1" x14ac:dyDescent="0.15"/>
    <row r="47255" ht="13.5" customHeight="1" x14ac:dyDescent="0.15"/>
    <row r="47257" ht="13.5" customHeight="1" x14ac:dyDescent="0.15"/>
    <row r="47259" ht="13.5" customHeight="1" x14ac:dyDescent="0.15"/>
    <row r="47261" ht="13.5" customHeight="1" x14ac:dyDescent="0.15"/>
    <row r="47263" ht="13.5" customHeight="1" x14ac:dyDescent="0.15"/>
    <row r="47265" ht="13.5" customHeight="1" x14ac:dyDescent="0.15"/>
    <row r="47267" ht="13.5" customHeight="1" x14ac:dyDescent="0.15"/>
    <row r="47269" ht="13.5" customHeight="1" x14ac:dyDescent="0.15"/>
    <row r="47271" ht="13.5" customHeight="1" x14ac:dyDescent="0.15"/>
    <row r="47273" ht="13.5" customHeight="1" x14ac:dyDescent="0.15"/>
    <row r="47275" ht="13.5" customHeight="1" x14ac:dyDescent="0.15"/>
    <row r="47277" ht="13.5" customHeight="1" x14ac:dyDescent="0.15"/>
    <row r="47279" ht="13.5" customHeight="1" x14ac:dyDescent="0.15"/>
    <row r="47281" ht="13.5" customHeight="1" x14ac:dyDescent="0.15"/>
    <row r="47283" ht="13.5" customHeight="1" x14ac:dyDescent="0.15"/>
    <row r="47285" ht="13.5" customHeight="1" x14ac:dyDescent="0.15"/>
    <row r="47287" ht="13.5" customHeight="1" x14ac:dyDescent="0.15"/>
    <row r="47289" ht="13.5" customHeight="1" x14ac:dyDescent="0.15"/>
    <row r="47291" ht="13.5" customHeight="1" x14ac:dyDescent="0.15"/>
    <row r="47293" ht="13.5" customHeight="1" x14ac:dyDescent="0.15"/>
    <row r="47295" ht="13.5" customHeight="1" x14ac:dyDescent="0.15"/>
    <row r="47297" ht="13.5" customHeight="1" x14ac:dyDescent="0.15"/>
    <row r="47299" ht="13.5" customHeight="1" x14ac:dyDescent="0.15"/>
    <row r="47301" ht="13.5" customHeight="1" x14ac:dyDescent="0.15"/>
    <row r="47303" ht="13.5" customHeight="1" x14ac:dyDescent="0.15"/>
    <row r="47305" ht="13.5" customHeight="1" x14ac:dyDescent="0.15"/>
    <row r="47307" ht="13.5" customHeight="1" x14ac:dyDescent="0.15"/>
    <row r="47309" ht="13.5" customHeight="1" x14ac:dyDescent="0.15"/>
    <row r="47311" ht="13.5" customHeight="1" x14ac:dyDescent="0.15"/>
    <row r="47313" ht="13.5" customHeight="1" x14ac:dyDescent="0.15"/>
    <row r="47315" ht="13.5" customHeight="1" x14ac:dyDescent="0.15"/>
    <row r="47317" ht="13.5" customHeight="1" x14ac:dyDescent="0.15"/>
    <row r="47319" ht="13.5" customHeight="1" x14ac:dyDescent="0.15"/>
    <row r="47321" ht="13.5" customHeight="1" x14ac:dyDescent="0.15"/>
    <row r="47323" ht="13.5" customHeight="1" x14ac:dyDescent="0.15"/>
    <row r="47325" ht="13.5" customHeight="1" x14ac:dyDescent="0.15"/>
    <row r="47327" ht="13.5" customHeight="1" x14ac:dyDescent="0.15"/>
    <row r="47329" ht="13.5" customHeight="1" x14ac:dyDescent="0.15"/>
    <row r="47331" ht="13.5" customHeight="1" x14ac:dyDescent="0.15"/>
    <row r="47333" ht="13.5" customHeight="1" x14ac:dyDescent="0.15"/>
    <row r="47335" ht="13.5" customHeight="1" x14ac:dyDescent="0.15"/>
    <row r="47337" ht="13.5" customHeight="1" x14ac:dyDescent="0.15"/>
    <row r="47339" ht="13.5" customHeight="1" x14ac:dyDescent="0.15"/>
    <row r="47341" ht="13.5" customHeight="1" x14ac:dyDescent="0.15"/>
    <row r="47343" ht="13.5" customHeight="1" x14ac:dyDescent="0.15"/>
    <row r="47345" ht="13.5" customHeight="1" x14ac:dyDescent="0.15"/>
    <row r="47347" ht="13.5" customHeight="1" x14ac:dyDescent="0.15"/>
    <row r="47349" ht="13.5" customHeight="1" x14ac:dyDescent="0.15"/>
    <row r="47351" ht="13.5" customHeight="1" x14ac:dyDescent="0.15"/>
    <row r="47353" ht="13.5" customHeight="1" x14ac:dyDescent="0.15"/>
    <row r="47355" ht="13.5" customHeight="1" x14ac:dyDescent="0.15"/>
    <row r="47357" ht="13.5" customHeight="1" x14ac:dyDescent="0.15"/>
    <row r="47359" ht="13.5" customHeight="1" x14ac:dyDescent="0.15"/>
    <row r="47361" ht="13.5" customHeight="1" x14ac:dyDescent="0.15"/>
    <row r="47363" ht="13.5" customHeight="1" x14ac:dyDescent="0.15"/>
    <row r="47365" ht="13.5" customHeight="1" x14ac:dyDescent="0.15"/>
    <row r="47367" ht="13.5" customHeight="1" x14ac:dyDescent="0.15"/>
    <row r="47369" ht="13.5" customHeight="1" x14ac:dyDescent="0.15"/>
    <row r="47371" ht="13.5" customHeight="1" x14ac:dyDescent="0.15"/>
    <row r="47373" ht="13.5" customHeight="1" x14ac:dyDescent="0.15"/>
    <row r="47375" ht="13.5" customHeight="1" x14ac:dyDescent="0.15"/>
    <row r="47377" ht="13.5" customHeight="1" x14ac:dyDescent="0.15"/>
    <row r="47379" ht="13.5" customHeight="1" x14ac:dyDescent="0.15"/>
    <row r="47381" ht="13.5" customHeight="1" x14ac:dyDescent="0.15"/>
    <row r="47383" ht="13.5" customHeight="1" x14ac:dyDescent="0.15"/>
    <row r="47385" ht="13.5" customHeight="1" x14ac:dyDescent="0.15"/>
    <row r="47387" ht="13.5" customHeight="1" x14ac:dyDescent="0.15"/>
    <row r="47389" ht="13.5" customHeight="1" x14ac:dyDescent="0.15"/>
    <row r="47391" ht="13.5" customHeight="1" x14ac:dyDescent="0.15"/>
    <row r="47393" ht="13.5" customHeight="1" x14ac:dyDescent="0.15"/>
    <row r="47395" ht="13.5" customHeight="1" x14ac:dyDescent="0.15"/>
    <row r="47397" ht="13.5" customHeight="1" x14ac:dyDescent="0.15"/>
    <row r="47399" ht="13.5" customHeight="1" x14ac:dyDescent="0.15"/>
    <row r="47401" ht="13.5" customHeight="1" x14ac:dyDescent="0.15"/>
    <row r="47403" ht="13.5" customHeight="1" x14ac:dyDescent="0.15"/>
    <row r="47405" ht="13.5" customHeight="1" x14ac:dyDescent="0.15"/>
    <row r="47407" ht="13.5" customHeight="1" x14ac:dyDescent="0.15"/>
    <row r="47409" ht="13.5" customHeight="1" x14ac:dyDescent="0.15"/>
    <row r="47411" ht="13.5" customHeight="1" x14ac:dyDescent="0.15"/>
    <row r="47413" ht="13.5" customHeight="1" x14ac:dyDescent="0.15"/>
    <row r="47415" ht="13.5" customHeight="1" x14ac:dyDescent="0.15"/>
    <row r="47417" ht="13.5" customHeight="1" x14ac:dyDescent="0.15"/>
    <row r="47419" ht="13.5" customHeight="1" x14ac:dyDescent="0.15"/>
    <row r="47421" ht="13.5" customHeight="1" x14ac:dyDescent="0.15"/>
    <row r="47423" ht="13.5" customHeight="1" x14ac:dyDescent="0.15"/>
    <row r="47425" ht="13.5" customHeight="1" x14ac:dyDescent="0.15"/>
    <row r="47427" ht="13.5" customHeight="1" x14ac:dyDescent="0.15"/>
    <row r="47429" ht="13.5" customHeight="1" x14ac:dyDescent="0.15"/>
    <row r="47431" ht="13.5" customHeight="1" x14ac:dyDescent="0.15"/>
    <row r="47433" ht="13.5" customHeight="1" x14ac:dyDescent="0.15"/>
    <row r="47435" ht="13.5" customHeight="1" x14ac:dyDescent="0.15"/>
    <row r="47437" ht="13.5" customHeight="1" x14ac:dyDescent="0.15"/>
    <row r="47439" ht="13.5" customHeight="1" x14ac:dyDescent="0.15"/>
    <row r="47441" ht="13.5" customHeight="1" x14ac:dyDescent="0.15"/>
    <row r="47443" ht="13.5" customHeight="1" x14ac:dyDescent="0.15"/>
    <row r="47445" ht="13.5" customHeight="1" x14ac:dyDescent="0.15"/>
    <row r="47447" ht="13.5" customHeight="1" x14ac:dyDescent="0.15"/>
    <row r="47449" ht="13.5" customHeight="1" x14ac:dyDescent="0.15"/>
    <row r="47451" ht="13.5" customHeight="1" x14ac:dyDescent="0.15"/>
    <row r="47453" ht="13.5" customHeight="1" x14ac:dyDescent="0.15"/>
    <row r="47455" ht="13.5" customHeight="1" x14ac:dyDescent="0.15"/>
    <row r="47457" ht="13.5" customHeight="1" x14ac:dyDescent="0.15"/>
    <row r="47459" ht="13.5" customHeight="1" x14ac:dyDescent="0.15"/>
    <row r="47461" ht="13.5" customHeight="1" x14ac:dyDescent="0.15"/>
    <row r="47463" ht="13.5" customHeight="1" x14ac:dyDescent="0.15"/>
    <row r="47465" ht="13.5" customHeight="1" x14ac:dyDescent="0.15"/>
    <row r="47467" ht="13.5" customHeight="1" x14ac:dyDescent="0.15"/>
    <row r="47469" ht="13.5" customHeight="1" x14ac:dyDescent="0.15"/>
    <row r="47471" ht="13.5" customHeight="1" x14ac:dyDescent="0.15"/>
    <row r="47473" ht="13.5" customHeight="1" x14ac:dyDescent="0.15"/>
    <row r="47475" ht="13.5" customHeight="1" x14ac:dyDescent="0.15"/>
    <row r="47477" ht="13.5" customHeight="1" x14ac:dyDescent="0.15"/>
    <row r="47479" ht="13.5" customHeight="1" x14ac:dyDescent="0.15"/>
    <row r="47481" ht="13.5" customHeight="1" x14ac:dyDescent="0.15"/>
    <row r="47483" ht="13.5" customHeight="1" x14ac:dyDescent="0.15"/>
    <row r="47485" ht="13.5" customHeight="1" x14ac:dyDescent="0.15"/>
    <row r="47487" ht="13.5" customHeight="1" x14ac:dyDescent="0.15"/>
    <row r="47489" ht="13.5" customHeight="1" x14ac:dyDescent="0.15"/>
    <row r="47491" ht="13.5" customHeight="1" x14ac:dyDescent="0.15"/>
    <row r="47493" ht="13.5" customHeight="1" x14ac:dyDescent="0.15"/>
    <row r="47495" ht="13.5" customHeight="1" x14ac:dyDescent="0.15"/>
    <row r="47497" ht="13.5" customHeight="1" x14ac:dyDescent="0.15"/>
    <row r="47499" ht="13.5" customHeight="1" x14ac:dyDescent="0.15"/>
    <row r="47501" ht="13.5" customHeight="1" x14ac:dyDescent="0.15"/>
    <row r="47503" ht="13.5" customHeight="1" x14ac:dyDescent="0.15"/>
    <row r="47505" ht="13.5" customHeight="1" x14ac:dyDescent="0.15"/>
    <row r="47507" ht="13.5" customHeight="1" x14ac:dyDescent="0.15"/>
    <row r="47509" ht="13.5" customHeight="1" x14ac:dyDescent="0.15"/>
    <row r="47511" ht="13.5" customHeight="1" x14ac:dyDescent="0.15"/>
    <row r="47513" ht="13.5" customHeight="1" x14ac:dyDescent="0.15"/>
    <row r="47515" ht="13.5" customHeight="1" x14ac:dyDescent="0.15"/>
    <row r="47517" ht="13.5" customHeight="1" x14ac:dyDescent="0.15"/>
    <row r="47519" ht="13.5" customHeight="1" x14ac:dyDescent="0.15"/>
    <row r="47521" ht="13.5" customHeight="1" x14ac:dyDescent="0.15"/>
    <row r="47523" ht="13.5" customHeight="1" x14ac:dyDescent="0.15"/>
    <row r="47525" ht="13.5" customHeight="1" x14ac:dyDescent="0.15"/>
    <row r="47527" ht="13.5" customHeight="1" x14ac:dyDescent="0.15"/>
    <row r="47529" ht="13.5" customHeight="1" x14ac:dyDescent="0.15"/>
    <row r="47531" ht="13.5" customHeight="1" x14ac:dyDescent="0.15"/>
    <row r="47533" ht="13.5" customHeight="1" x14ac:dyDescent="0.15"/>
    <row r="47535" ht="13.5" customHeight="1" x14ac:dyDescent="0.15"/>
    <row r="47537" ht="13.5" customHeight="1" x14ac:dyDescent="0.15"/>
    <row r="47539" ht="13.5" customHeight="1" x14ac:dyDescent="0.15"/>
    <row r="47541" ht="13.5" customHeight="1" x14ac:dyDescent="0.15"/>
    <row r="47543" ht="13.5" customHeight="1" x14ac:dyDescent="0.15"/>
    <row r="47545" ht="13.5" customHeight="1" x14ac:dyDescent="0.15"/>
    <row r="47547" ht="13.5" customHeight="1" x14ac:dyDescent="0.15"/>
    <row r="47549" ht="13.5" customHeight="1" x14ac:dyDescent="0.15"/>
    <row r="47551" ht="13.5" customHeight="1" x14ac:dyDescent="0.15"/>
    <row r="47553" ht="13.5" customHeight="1" x14ac:dyDescent="0.15"/>
    <row r="47555" ht="13.5" customHeight="1" x14ac:dyDescent="0.15"/>
    <row r="47557" ht="13.5" customHeight="1" x14ac:dyDescent="0.15"/>
    <row r="47559" ht="13.5" customHeight="1" x14ac:dyDescent="0.15"/>
    <row r="47561" ht="13.5" customHeight="1" x14ac:dyDescent="0.15"/>
    <row r="47563" ht="13.5" customHeight="1" x14ac:dyDescent="0.15"/>
    <row r="47565" ht="13.5" customHeight="1" x14ac:dyDescent="0.15"/>
    <row r="47567" ht="13.5" customHeight="1" x14ac:dyDescent="0.15"/>
    <row r="47569" ht="13.5" customHeight="1" x14ac:dyDescent="0.15"/>
    <row r="47571" ht="13.5" customHeight="1" x14ac:dyDescent="0.15"/>
    <row r="47573" ht="13.5" customHeight="1" x14ac:dyDescent="0.15"/>
    <row r="47575" ht="13.5" customHeight="1" x14ac:dyDescent="0.15"/>
    <row r="47577" ht="13.5" customHeight="1" x14ac:dyDescent="0.15"/>
    <row r="47579" ht="13.5" customHeight="1" x14ac:dyDescent="0.15"/>
    <row r="47581" ht="13.5" customHeight="1" x14ac:dyDescent="0.15"/>
    <row r="47583" ht="13.5" customHeight="1" x14ac:dyDescent="0.15"/>
    <row r="47585" ht="13.5" customHeight="1" x14ac:dyDescent="0.15"/>
    <row r="47587" ht="13.5" customHeight="1" x14ac:dyDescent="0.15"/>
    <row r="47589" ht="13.5" customHeight="1" x14ac:dyDescent="0.15"/>
    <row r="47591" ht="13.5" customHeight="1" x14ac:dyDescent="0.15"/>
    <row r="47593" ht="13.5" customHeight="1" x14ac:dyDescent="0.15"/>
    <row r="47595" ht="13.5" customHeight="1" x14ac:dyDescent="0.15"/>
    <row r="47597" ht="13.5" customHeight="1" x14ac:dyDescent="0.15"/>
    <row r="47599" ht="13.5" customHeight="1" x14ac:dyDescent="0.15"/>
    <row r="47601" ht="13.5" customHeight="1" x14ac:dyDescent="0.15"/>
    <row r="47603" ht="13.5" customHeight="1" x14ac:dyDescent="0.15"/>
    <row r="47605" ht="13.5" customHeight="1" x14ac:dyDescent="0.15"/>
    <row r="47607" ht="13.5" customHeight="1" x14ac:dyDescent="0.15"/>
    <row r="47609" ht="13.5" customHeight="1" x14ac:dyDescent="0.15"/>
    <row r="47611" ht="13.5" customHeight="1" x14ac:dyDescent="0.15"/>
    <row r="47613" ht="13.5" customHeight="1" x14ac:dyDescent="0.15"/>
    <row r="47615" ht="13.5" customHeight="1" x14ac:dyDescent="0.15"/>
    <row r="47617" ht="13.5" customHeight="1" x14ac:dyDescent="0.15"/>
    <row r="47619" ht="13.5" customHeight="1" x14ac:dyDescent="0.15"/>
    <row r="47621" ht="13.5" customHeight="1" x14ac:dyDescent="0.15"/>
    <row r="47623" ht="13.5" customHeight="1" x14ac:dyDescent="0.15"/>
    <row r="47625" ht="13.5" customHeight="1" x14ac:dyDescent="0.15"/>
    <row r="47627" ht="13.5" customHeight="1" x14ac:dyDescent="0.15"/>
    <row r="47629" ht="13.5" customHeight="1" x14ac:dyDescent="0.15"/>
    <row r="47631" ht="13.5" customHeight="1" x14ac:dyDescent="0.15"/>
    <row r="47633" ht="13.5" customHeight="1" x14ac:dyDescent="0.15"/>
    <row r="47635" ht="13.5" customHeight="1" x14ac:dyDescent="0.15"/>
    <row r="47637" ht="13.5" customHeight="1" x14ac:dyDescent="0.15"/>
    <row r="47639" ht="13.5" customHeight="1" x14ac:dyDescent="0.15"/>
    <row r="47641" ht="13.5" customHeight="1" x14ac:dyDescent="0.15"/>
    <row r="47643" ht="13.5" customHeight="1" x14ac:dyDescent="0.15"/>
    <row r="47645" ht="13.5" customHeight="1" x14ac:dyDescent="0.15"/>
    <row r="47647" ht="13.5" customHeight="1" x14ac:dyDescent="0.15"/>
    <row r="47649" ht="13.5" customHeight="1" x14ac:dyDescent="0.15"/>
    <row r="47651" ht="13.5" customHeight="1" x14ac:dyDescent="0.15"/>
    <row r="47653" ht="13.5" customHeight="1" x14ac:dyDescent="0.15"/>
    <row r="47655" ht="13.5" customHeight="1" x14ac:dyDescent="0.15"/>
    <row r="47657" ht="13.5" customHeight="1" x14ac:dyDescent="0.15"/>
    <row r="47659" ht="13.5" customHeight="1" x14ac:dyDescent="0.15"/>
    <row r="47661" ht="13.5" customHeight="1" x14ac:dyDescent="0.15"/>
    <row r="47663" ht="13.5" customHeight="1" x14ac:dyDescent="0.15"/>
    <row r="47665" ht="13.5" customHeight="1" x14ac:dyDescent="0.15"/>
    <row r="47667" ht="13.5" customHeight="1" x14ac:dyDescent="0.15"/>
    <row r="47669" ht="13.5" customHeight="1" x14ac:dyDescent="0.15"/>
    <row r="47671" ht="13.5" customHeight="1" x14ac:dyDescent="0.15"/>
    <row r="47673" ht="13.5" customHeight="1" x14ac:dyDescent="0.15"/>
    <row r="47675" ht="13.5" customHeight="1" x14ac:dyDescent="0.15"/>
    <row r="47677" ht="13.5" customHeight="1" x14ac:dyDescent="0.15"/>
    <row r="47679" ht="13.5" customHeight="1" x14ac:dyDescent="0.15"/>
    <row r="47681" ht="13.5" customHeight="1" x14ac:dyDescent="0.15"/>
    <row r="47683" ht="13.5" customHeight="1" x14ac:dyDescent="0.15"/>
    <row r="47685" ht="13.5" customHeight="1" x14ac:dyDescent="0.15"/>
    <row r="47687" ht="13.5" customHeight="1" x14ac:dyDescent="0.15"/>
    <row r="47689" ht="13.5" customHeight="1" x14ac:dyDescent="0.15"/>
    <row r="47691" ht="13.5" customHeight="1" x14ac:dyDescent="0.15"/>
    <row r="47693" ht="13.5" customHeight="1" x14ac:dyDescent="0.15"/>
    <row r="47695" ht="13.5" customHeight="1" x14ac:dyDescent="0.15"/>
    <row r="47697" ht="13.5" customHeight="1" x14ac:dyDescent="0.15"/>
    <row r="47699" ht="13.5" customHeight="1" x14ac:dyDescent="0.15"/>
    <row r="47701" ht="13.5" customHeight="1" x14ac:dyDescent="0.15"/>
    <row r="47703" ht="13.5" customHeight="1" x14ac:dyDescent="0.15"/>
    <row r="47705" ht="13.5" customHeight="1" x14ac:dyDescent="0.15"/>
    <row r="47707" ht="13.5" customHeight="1" x14ac:dyDescent="0.15"/>
    <row r="47709" ht="13.5" customHeight="1" x14ac:dyDescent="0.15"/>
    <row r="47711" ht="13.5" customHeight="1" x14ac:dyDescent="0.15"/>
    <row r="47713" ht="13.5" customHeight="1" x14ac:dyDescent="0.15"/>
    <row r="47715" ht="13.5" customHeight="1" x14ac:dyDescent="0.15"/>
    <row r="47717" ht="13.5" customHeight="1" x14ac:dyDescent="0.15"/>
    <row r="47719" ht="13.5" customHeight="1" x14ac:dyDescent="0.15"/>
    <row r="47721" ht="13.5" customHeight="1" x14ac:dyDescent="0.15"/>
    <row r="47723" ht="13.5" customHeight="1" x14ac:dyDescent="0.15"/>
    <row r="47725" ht="13.5" customHeight="1" x14ac:dyDescent="0.15"/>
    <row r="47727" ht="13.5" customHeight="1" x14ac:dyDescent="0.15"/>
    <row r="47729" ht="13.5" customHeight="1" x14ac:dyDescent="0.15"/>
    <row r="47731" ht="13.5" customHeight="1" x14ac:dyDescent="0.15"/>
    <row r="47733" ht="13.5" customHeight="1" x14ac:dyDescent="0.15"/>
    <row r="47735" ht="13.5" customHeight="1" x14ac:dyDescent="0.15"/>
    <row r="47737" ht="13.5" customHeight="1" x14ac:dyDescent="0.15"/>
    <row r="47739" ht="13.5" customHeight="1" x14ac:dyDescent="0.15"/>
    <row r="47741" ht="13.5" customHeight="1" x14ac:dyDescent="0.15"/>
    <row r="47743" ht="13.5" customHeight="1" x14ac:dyDescent="0.15"/>
    <row r="47745" ht="13.5" customHeight="1" x14ac:dyDescent="0.15"/>
    <row r="47747" ht="13.5" customHeight="1" x14ac:dyDescent="0.15"/>
    <row r="47749" ht="13.5" customHeight="1" x14ac:dyDescent="0.15"/>
    <row r="47751" ht="13.5" customHeight="1" x14ac:dyDescent="0.15"/>
    <row r="47753" ht="13.5" customHeight="1" x14ac:dyDescent="0.15"/>
    <row r="47755" ht="13.5" customHeight="1" x14ac:dyDescent="0.15"/>
    <row r="47757" ht="13.5" customHeight="1" x14ac:dyDescent="0.15"/>
    <row r="47759" ht="13.5" customHeight="1" x14ac:dyDescent="0.15"/>
    <row r="47761" ht="13.5" customHeight="1" x14ac:dyDescent="0.15"/>
    <row r="47763" ht="13.5" customHeight="1" x14ac:dyDescent="0.15"/>
    <row r="47765" ht="13.5" customHeight="1" x14ac:dyDescent="0.15"/>
    <row r="47767" ht="13.5" customHeight="1" x14ac:dyDescent="0.15"/>
    <row r="47769" ht="13.5" customHeight="1" x14ac:dyDescent="0.15"/>
    <row r="47771" ht="13.5" customHeight="1" x14ac:dyDescent="0.15"/>
    <row r="47773" ht="13.5" customHeight="1" x14ac:dyDescent="0.15"/>
    <row r="47775" ht="13.5" customHeight="1" x14ac:dyDescent="0.15"/>
    <row r="47777" ht="13.5" customHeight="1" x14ac:dyDescent="0.15"/>
    <row r="47779" ht="13.5" customHeight="1" x14ac:dyDescent="0.15"/>
    <row r="47781" ht="13.5" customHeight="1" x14ac:dyDescent="0.15"/>
    <row r="47783" ht="13.5" customHeight="1" x14ac:dyDescent="0.15"/>
    <row r="47785" ht="13.5" customHeight="1" x14ac:dyDescent="0.15"/>
    <row r="47787" ht="13.5" customHeight="1" x14ac:dyDescent="0.15"/>
    <row r="47789" ht="13.5" customHeight="1" x14ac:dyDescent="0.15"/>
    <row r="47791" ht="13.5" customHeight="1" x14ac:dyDescent="0.15"/>
    <row r="47793" ht="13.5" customHeight="1" x14ac:dyDescent="0.15"/>
    <row r="47795" ht="13.5" customHeight="1" x14ac:dyDescent="0.15"/>
    <row r="47797" ht="13.5" customHeight="1" x14ac:dyDescent="0.15"/>
    <row r="47799" ht="13.5" customHeight="1" x14ac:dyDescent="0.15"/>
    <row r="47801" ht="13.5" customHeight="1" x14ac:dyDescent="0.15"/>
    <row r="47803" ht="13.5" customHeight="1" x14ac:dyDescent="0.15"/>
    <row r="47805" ht="13.5" customHeight="1" x14ac:dyDescent="0.15"/>
    <row r="47807" ht="13.5" customHeight="1" x14ac:dyDescent="0.15"/>
    <row r="47809" ht="13.5" customHeight="1" x14ac:dyDescent="0.15"/>
    <row r="47811" ht="13.5" customHeight="1" x14ac:dyDescent="0.15"/>
    <row r="47813" ht="13.5" customHeight="1" x14ac:dyDescent="0.15"/>
    <row r="47815" ht="13.5" customHeight="1" x14ac:dyDescent="0.15"/>
    <row r="47817" ht="13.5" customHeight="1" x14ac:dyDescent="0.15"/>
    <row r="47819" ht="13.5" customHeight="1" x14ac:dyDescent="0.15"/>
    <row r="47821" ht="13.5" customHeight="1" x14ac:dyDescent="0.15"/>
    <row r="47823" ht="13.5" customHeight="1" x14ac:dyDescent="0.15"/>
    <row r="47825" ht="13.5" customHeight="1" x14ac:dyDescent="0.15"/>
    <row r="47827" ht="13.5" customHeight="1" x14ac:dyDescent="0.15"/>
    <row r="47829" ht="13.5" customHeight="1" x14ac:dyDescent="0.15"/>
    <row r="47831" ht="13.5" customHeight="1" x14ac:dyDescent="0.15"/>
    <row r="47833" ht="13.5" customHeight="1" x14ac:dyDescent="0.15"/>
    <row r="47835" ht="13.5" customHeight="1" x14ac:dyDescent="0.15"/>
    <row r="47837" ht="13.5" customHeight="1" x14ac:dyDescent="0.15"/>
    <row r="47839" ht="13.5" customHeight="1" x14ac:dyDescent="0.15"/>
    <row r="47841" ht="13.5" customHeight="1" x14ac:dyDescent="0.15"/>
    <row r="47843" ht="13.5" customHeight="1" x14ac:dyDescent="0.15"/>
    <row r="47845" ht="13.5" customHeight="1" x14ac:dyDescent="0.15"/>
    <row r="47847" ht="13.5" customHeight="1" x14ac:dyDescent="0.15"/>
    <row r="47849" ht="13.5" customHeight="1" x14ac:dyDescent="0.15"/>
    <row r="47851" ht="13.5" customHeight="1" x14ac:dyDescent="0.15"/>
    <row r="47853" ht="13.5" customHeight="1" x14ac:dyDescent="0.15"/>
    <row r="47855" ht="13.5" customHeight="1" x14ac:dyDescent="0.15"/>
    <row r="47857" ht="13.5" customHeight="1" x14ac:dyDescent="0.15"/>
    <row r="47859" ht="13.5" customHeight="1" x14ac:dyDescent="0.15"/>
    <row r="47861" ht="13.5" customHeight="1" x14ac:dyDescent="0.15"/>
    <row r="47863" ht="13.5" customHeight="1" x14ac:dyDescent="0.15"/>
    <row r="47865" ht="13.5" customHeight="1" x14ac:dyDescent="0.15"/>
    <row r="47867" ht="13.5" customHeight="1" x14ac:dyDescent="0.15"/>
    <row r="47869" ht="13.5" customHeight="1" x14ac:dyDescent="0.15"/>
    <row r="47871" ht="13.5" customHeight="1" x14ac:dyDescent="0.15"/>
    <row r="47873" ht="13.5" customHeight="1" x14ac:dyDescent="0.15"/>
    <row r="47875" ht="13.5" customHeight="1" x14ac:dyDescent="0.15"/>
    <row r="47877" ht="13.5" customHeight="1" x14ac:dyDescent="0.15"/>
    <row r="47879" ht="13.5" customHeight="1" x14ac:dyDescent="0.15"/>
    <row r="47881" ht="13.5" customHeight="1" x14ac:dyDescent="0.15"/>
    <row r="47883" ht="13.5" customHeight="1" x14ac:dyDescent="0.15"/>
    <row r="47885" ht="13.5" customHeight="1" x14ac:dyDescent="0.15"/>
    <row r="47887" ht="13.5" customHeight="1" x14ac:dyDescent="0.15"/>
    <row r="47889" ht="13.5" customHeight="1" x14ac:dyDescent="0.15"/>
    <row r="47891" ht="13.5" customHeight="1" x14ac:dyDescent="0.15"/>
    <row r="47893" ht="13.5" customHeight="1" x14ac:dyDescent="0.15"/>
    <row r="47895" ht="13.5" customHeight="1" x14ac:dyDescent="0.15"/>
    <row r="47897" ht="13.5" customHeight="1" x14ac:dyDescent="0.15"/>
    <row r="47899" ht="13.5" customHeight="1" x14ac:dyDescent="0.15"/>
    <row r="47901" ht="13.5" customHeight="1" x14ac:dyDescent="0.15"/>
    <row r="47903" ht="13.5" customHeight="1" x14ac:dyDescent="0.15"/>
    <row r="47905" ht="13.5" customHeight="1" x14ac:dyDescent="0.15"/>
    <row r="47907" ht="13.5" customHeight="1" x14ac:dyDescent="0.15"/>
    <row r="47909" ht="13.5" customHeight="1" x14ac:dyDescent="0.15"/>
    <row r="47911" ht="13.5" customHeight="1" x14ac:dyDescent="0.15"/>
    <row r="47913" ht="13.5" customHeight="1" x14ac:dyDescent="0.15"/>
    <row r="47915" ht="13.5" customHeight="1" x14ac:dyDescent="0.15"/>
    <row r="47917" ht="13.5" customHeight="1" x14ac:dyDescent="0.15"/>
    <row r="47919" ht="13.5" customHeight="1" x14ac:dyDescent="0.15"/>
    <row r="47921" ht="13.5" customHeight="1" x14ac:dyDescent="0.15"/>
    <row r="47923" ht="13.5" customHeight="1" x14ac:dyDescent="0.15"/>
    <row r="47925" ht="13.5" customHeight="1" x14ac:dyDescent="0.15"/>
    <row r="47927" ht="13.5" customHeight="1" x14ac:dyDescent="0.15"/>
    <row r="47929" ht="13.5" customHeight="1" x14ac:dyDescent="0.15"/>
    <row r="47931" ht="13.5" customHeight="1" x14ac:dyDescent="0.15"/>
    <row r="47933" ht="13.5" customHeight="1" x14ac:dyDescent="0.15"/>
    <row r="47935" ht="13.5" customHeight="1" x14ac:dyDescent="0.15"/>
    <row r="47937" ht="13.5" customHeight="1" x14ac:dyDescent="0.15"/>
    <row r="47939" ht="13.5" customHeight="1" x14ac:dyDescent="0.15"/>
    <row r="47941" ht="13.5" customHeight="1" x14ac:dyDescent="0.15"/>
    <row r="47943" ht="13.5" customHeight="1" x14ac:dyDescent="0.15"/>
    <row r="47945" ht="13.5" customHeight="1" x14ac:dyDescent="0.15"/>
    <row r="47947" ht="13.5" customHeight="1" x14ac:dyDescent="0.15"/>
    <row r="47949" ht="13.5" customHeight="1" x14ac:dyDescent="0.15"/>
    <row r="47951" ht="13.5" customHeight="1" x14ac:dyDescent="0.15"/>
    <row r="47953" ht="13.5" customHeight="1" x14ac:dyDescent="0.15"/>
    <row r="47955" ht="13.5" customHeight="1" x14ac:dyDescent="0.15"/>
    <row r="47957" ht="13.5" customHeight="1" x14ac:dyDescent="0.15"/>
    <row r="47959" ht="13.5" customHeight="1" x14ac:dyDescent="0.15"/>
    <row r="47961" ht="13.5" customHeight="1" x14ac:dyDescent="0.15"/>
    <row r="47963" ht="13.5" customHeight="1" x14ac:dyDescent="0.15"/>
    <row r="47965" ht="13.5" customHeight="1" x14ac:dyDescent="0.15"/>
    <row r="47967" ht="13.5" customHeight="1" x14ac:dyDescent="0.15"/>
    <row r="47969" ht="13.5" customHeight="1" x14ac:dyDescent="0.15"/>
    <row r="47971" ht="13.5" customHeight="1" x14ac:dyDescent="0.15"/>
    <row r="47973" ht="13.5" customHeight="1" x14ac:dyDescent="0.15"/>
    <row r="47975" ht="13.5" customHeight="1" x14ac:dyDescent="0.15"/>
    <row r="47977" ht="13.5" customHeight="1" x14ac:dyDescent="0.15"/>
    <row r="47979" ht="13.5" customHeight="1" x14ac:dyDescent="0.15"/>
    <row r="47981" ht="13.5" customHeight="1" x14ac:dyDescent="0.15"/>
    <row r="47983" ht="13.5" customHeight="1" x14ac:dyDescent="0.15"/>
    <row r="47985" ht="13.5" customHeight="1" x14ac:dyDescent="0.15"/>
    <row r="47987" ht="13.5" customHeight="1" x14ac:dyDescent="0.15"/>
    <row r="47989" ht="13.5" customHeight="1" x14ac:dyDescent="0.15"/>
    <row r="47991" ht="13.5" customHeight="1" x14ac:dyDescent="0.15"/>
    <row r="47993" ht="13.5" customHeight="1" x14ac:dyDescent="0.15"/>
    <row r="47995" ht="13.5" customHeight="1" x14ac:dyDescent="0.15"/>
    <row r="47997" ht="13.5" customHeight="1" x14ac:dyDescent="0.15"/>
    <row r="47999" ht="13.5" customHeight="1" x14ac:dyDescent="0.15"/>
    <row r="48001" ht="13.5" customHeight="1" x14ac:dyDescent="0.15"/>
    <row r="48003" ht="13.5" customHeight="1" x14ac:dyDescent="0.15"/>
    <row r="48005" ht="13.5" customHeight="1" x14ac:dyDescent="0.15"/>
    <row r="48007" ht="13.5" customHeight="1" x14ac:dyDescent="0.15"/>
    <row r="48009" ht="13.5" customHeight="1" x14ac:dyDescent="0.15"/>
    <row r="48011" ht="13.5" customHeight="1" x14ac:dyDescent="0.15"/>
    <row r="48013" ht="13.5" customHeight="1" x14ac:dyDescent="0.15"/>
    <row r="48015" ht="13.5" customHeight="1" x14ac:dyDescent="0.15"/>
    <row r="48017" ht="13.5" customHeight="1" x14ac:dyDescent="0.15"/>
    <row r="48019" ht="13.5" customHeight="1" x14ac:dyDescent="0.15"/>
    <row r="48021" ht="13.5" customHeight="1" x14ac:dyDescent="0.15"/>
    <row r="48023" ht="13.5" customHeight="1" x14ac:dyDescent="0.15"/>
    <row r="48025" ht="13.5" customHeight="1" x14ac:dyDescent="0.15"/>
    <row r="48027" ht="13.5" customHeight="1" x14ac:dyDescent="0.15"/>
    <row r="48029" ht="13.5" customHeight="1" x14ac:dyDescent="0.15"/>
    <row r="48031" ht="13.5" customHeight="1" x14ac:dyDescent="0.15"/>
    <row r="48033" ht="13.5" customHeight="1" x14ac:dyDescent="0.15"/>
    <row r="48035" ht="13.5" customHeight="1" x14ac:dyDescent="0.15"/>
    <row r="48037" ht="13.5" customHeight="1" x14ac:dyDescent="0.15"/>
    <row r="48039" ht="13.5" customHeight="1" x14ac:dyDescent="0.15"/>
    <row r="48041" ht="13.5" customHeight="1" x14ac:dyDescent="0.15"/>
    <row r="48043" ht="13.5" customHeight="1" x14ac:dyDescent="0.15"/>
    <row r="48045" ht="13.5" customHeight="1" x14ac:dyDescent="0.15"/>
    <row r="48047" ht="13.5" customHeight="1" x14ac:dyDescent="0.15"/>
    <row r="48049" ht="13.5" customHeight="1" x14ac:dyDescent="0.15"/>
    <row r="48051" ht="13.5" customHeight="1" x14ac:dyDescent="0.15"/>
    <row r="48053" ht="13.5" customHeight="1" x14ac:dyDescent="0.15"/>
    <row r="48055" ht="13.5" customHeight="1" x14ac:dyDescent="0.15"/>
    <row r="48057" ht="13.5" customHeight="1" x14ac:dyDescent="0.15"/>
    <row r="48059" ht="13.5" customHeight="1" x14ac:dyDescent="0.15"/>
    <row r="48061" ht="13.5" customHeight="1" x14ac:dyDescent="0.15"/>
    <row r="48063" ht="13.5" customHeight="1" x14ac:dyDescent="0.15"/>
    <row r="48065" ht="13.5" customHeight="1" x14ac:dyDescent="0.15"/>
    <row r="48067" ht="13.5" customHeight="1" x14ac:dyDescent="0.15"/>
    <row r="48069" ht="13.5" customHeight="1" x14ac:dyDescent="0.15"/>
    <row r="48071" ht="13.5" customHeight="1" x14ac:dyDescent="0.15"/>
    <row r="48073" ht="13.5" customHeight="1" x14ac:dyDescent="0.15"/>
    <row r="48075" ht="13.5" customHeight="1" x14ac:dyDescent="0.15"/>
    <row r="48077" ht="13.5" customHeight="1" x14ac:dyDescent="0.15"/>
    <row r="48079" ht="13.5" customHeight="1" x14ac:dyDescent="0.15"/>
    <row r="48081" ht="13.5" customHeight="1" x14ac:dyDescent="0.15"/>
    <row r="48083" ht="13.5" customHeight="1" x14ac:dyDescent="0.15"/>
    <row r="48085" ht="13.5" customHeight="1" x14ac:dyDescent="0.15"/>
    <row r="48087" ht="13.5" customHeight="1" x14ac:dyDescent="0.15"/>
    <row r="48089" ht="13.5" customHeight="1" x14ac:dyDescent="0.15"/>
    <row r="48091" ht="13.5" customHeight="1" x14ac:dyDescent="0.15"/>
    <row r="48093" ht="13.5" customHeight="1" x14ac:dyDescent="0.15"/>
    <row r="48095" ht="13.5" customHeight="1" x14ac:dyDescent="0.15"/>
    <row r="48097" ht="13.5" customHeight="1" x14ac:dyDescent="0.15"/>
    <row r="48099" ht="13.5" customHeight="1" x14ac:dyDescent="0.15"/>
    <row r="48101" ht="13.5" customHeight="1" x14ac:dyDescent="0.15"/>
    <row r="48103" ht="13.5" customHeight="1" x14ac:dyDescent="0.15"/>
    <row r="48105" ht="13.5" customHeight="1" x14ac:dyDescent="0.15"/>
    <row r="48107" ht="13.5" customHeight="1" x14ac:dyDescent="0.15"/>
    <row r="48109" ht="13.5" customHeight="1" x14ac:dyDescent="0.15"/>
    <row r="48111" ht="13.5" customHeight="1" x14ac:dyDescent="0.15"/>
    <row r="48113" ht="13.5" customHeight="1" x14ac:dyDescent="0.15"/>
    <row r="48115" ht="13.5" customHeight="1" x14ac:dyDescent="0.15"/>
    <row r="48117" ht="13.5" customHeight="1" x14ac:dyDescent="0.15"/>
    <row r="48119" ht="13.5" customHeight="1" x14ac:dyDescent="0.15"/>
    <row r="48121" ht="13.5" customHeight="1" x14ac:dyDescent="0.15"/>
    <row r="48123" ht="13.5" customHeight="1" x14ac:dyDescent="0.15"/>
    <row r="48125" ht="13.5" customHeight="1" x14ac:dyDescent="0.15"/>
    <row r="48127" ht="13.5" customHeight="1" x14ac:dyDescent="0.15"/>
    <row r="48129" ht="13.5" customHeight="1" x14ac:dyDescent="0.15"/>
    <row r="48131" ht="13.5" customHeight="1" x14ac:dyDescent="0.15"/>
    <row r="48133" ht="13.5" customHeight="1" x14ac:dyDescent="0.15"/>
    <row r="48135" ht="13.5" customHeight="1" x14ac:dyDescent="0.15"/>
    <row r="48137" ht="13.5" customHeight="1" x14ac:dyDescent="0.15"/>
    <row r="48139" ht="13.5" customHeight="1" x14ac:dyDescent="0.15"/>
    <row r="48141" ht="13.5" customHeight="1" x14ac:dyDescent="0.15"/>
    <row r="48143" ht="13.5" customHeight="1" x14ac:dyDescent="0.15"/>
    <row r="48145" ht="13.5" customHeight="1" x14ac:dyDescent="0.15"/>
    <row r="48147" ht="13.5" customHeight="1" x14ac:dyDescent="0.15"/>
    <row r="48149" ht="13.5" customHeight="1" x14ac:dyDescent="0.15"/>
    <row r="48151" ht="13.5" customHeight="1" x14ac:dyDescent="0.15"/>
    <row r="48153" ht="13.5" customHeight="1" x14ac:dyDescent="0.15"/>
    <row r="48155" ht="13.5" customHeight="1" x14ac:dyDescent="0.15"/>
    <row r="48157" ht="13.5" customHeight="1" x14ac:dyDescent="0.15"/>
    <row r="48159" ht="13.5" customHeight="1" x14ac:dyDescent="0.15"/>
    <row r="48161" ht="13.5" customHeight="1" x14ac:dyDescent="0.15"/>
    <row r="48163" ht="13.5" customHeight="1" x14ac:dyDescent="0.15"/>
    <row r="48165" ht="13.5" customHeight="1" x14ac:dyDescent="0.15"/>
    <row r="48167" ht="13.5" customHeight="1" x14ac:dyDescent="0.15"/>
    <row r="48169" ht="13.5" customHeight="1" x14ac:dyDescent="0.15"/>
    <row r="48171" ht="13.5" customHeight="1" x14ac:dyDescent="0.15"/>
    <row r="48173" ht="13.5" customHeight="1" x14ac:dyDescent="0.15"/>
    <row r="48175" ht="13.5" customHeight="1" x14ac:dyDescent="0.15"/>
    <row r="48177" ht="13.5" customHeight="1" x14ac:dyDescent="0.15"/>
    <row r="48179" ht="13.5" customHeight="1" x14ac:dyDescent="0.15"/>
    <row r="48181" ht="13.5" customHeight="1" x14ac:dyDescent="0.15"/>
    <row r="48183" ht="13.5" customHeight="1" x14ac:dyDescent="0.15"/>
    <row r="48185" ht="13.5" customHeight="1" x14ac:dyDescent="0.15"/>
    <row r="48187" ht="13.5" customHeight="1" x14ac:dyDescent="0.15"/>
    <row r="48189" ht="13.5" customHeight="1" x14ac:dyDescent="0.15"/>
    <row r="48191" ht="13.5" customHeight="1" x14ac:dyDescent="0.15"/>
    <row r="48193" ht="13.5" customHeight="1" x14ac:dyDescent="0.15"/>
    <row r="48195" ht="13.5" customHeight="1" x14ac:dyDescent="0.15"/>
    <row r="48197" ht="13.5" customHeight="1" x14ac:dyDescent="0.15"/>
    <row r="48199" ht="13.5" customHeight="1" x14ac:dyDescent="0.15"/>
    <row r="48201" ht="13.5" customHeight="1" x14ac:dyDescent="0.15"/>
    <row r="48203" ht="13.5" customHeight="1" x14ac:dyDescent="0.15"/>
    <row r="48205" ht="13.5" customHeight="1" x14ac:dyDescent="0.15"/>
    <row r="48207" ht="13.5" customHeight="1" x14ac:dyDescent="0.15"/>
    <row r="48209" ht="13.5" customHeight="1" x14ac:dyDescent="0.15"/>
    <row r="48211" ht="13.5" customHeight="1" x14ac:dyDescent="0.15"/>
    <row r="48213" ht="13.5" customHeight="1" x14ac:dyDescent="0.15"/>
    <row r="48215" ht="13.5" customHeight="1" x14ac:dyDescent="0.15"/>
    <row r="48217" ht="13.5" customHeight="1" x14ac:dyDescent="0.15"/>
    <row r="48219" ht="13.5" customHeight="1" x14ac:dyDescent="0.15"/>
    <row r="48221" ht="13.5" customHeight="1" x14ac:dyDescent="0.15"/>
    <row r="48223" ht="13.5" customHeight="1" x14ac:dyDescent="0.15"/>
    <row r="48225" ht="13.5" customHeight="1" x14ac:dyDescent="0.15"/>
    <row r="48227" ht="13.5" customHeight="1" x14ac:dyDescent="0.15"/>
    <row r="48229" ht="13.5" customHeight="1" x14ac:dyDescent="0.15"/>
    <row r="48231" ht="13.5" customHeight="1" x14ac:dyDescent="0.15"/>
    <row r="48233" ht="13.5" customHeight="1" x14ac:dyDescent="0.15"/>
    <row r="48235" ht="13.5" customHeight="1" x14ac:dyDescent="0.15"/>
    <row r="48237" ht="13.5" customHeight="1" x14ac:dyDescent="0.15"/>
    <row r="48239" ht="13.5" customHeight="1" x14ac:dyDescent="0.15"/>
    <row r="48241" ht="13.5" customHeight="1" x14ac:dyDescent="0.15"/>
    <row r="48243" ht="13.5" customHeight="1" x14ac:dyDescent="0.15"/>
    <row r="48245" ht="13.5" customHeight="1" x14ac:dyDescent="0.15"/>
    <row r="48247" ht="13.5" customHeight="1" x14ac:dyDescent="0.15"/>
    <row r="48249" ht="13.5" customHeight="1" x14ac:dyDescent="0.15"/>
    <row r="48251" ht="13.5" customHeight="1" x14ac:dyDescent="0.15"/>
    <row r="48253" ht="13.5" customHeight="1" x14ac:dyDescent="0.15"/>
    <row r="48255" ht="13.5" customHeight="1" x14ac:dyDescent="0.15"/>
    <row r="48257" ht="13.5" customHeight="1" x14ac:dyDescent="0.15"/>
    <row r="48259" ht="13.5" customHeight="1" x14ac:dyDescent="0.15"/>
    <row r="48261" ht="13.5" customHeight="1" x14ac:dyDescent="0.15"/>
    <row r="48263" ht="13.5" customHeight="1" x14ac:dyDescent="0.15"/>
    <row r="48265" ht="13.5" customHeight="1" x14ac:dyDescent="0.15"/>
    <row r="48267" ht="13.5" customHeight="1" x14ac:dyDescent="0.15"/>
    <row r="48269" ht="13.5" customHeight="1" x14ac:dyDescent="0.15"/>
    <row r="48271" ht="13.5" customHeight="1" x14ac:dyDescent="0.15"/>
    <row r="48273" ht="13.5" customHeight="1" x14ac:dyDescent="0.15"/>
    <row r="48275" ht="13.5" customHeight="1" x14ac:dyDescent="0.15"/>
    <row r="48277" ht="13.5" customHeight="1" x14ac:dyDescent="0.15"/>
    <row r="48279" ht="13.5" customHeight="1" x14ac:dyDescent="0.15"/>
    <row r="48281" ht="13.5" customHeight="1" x14ac:dyDescent="0.15"/>
    <row r="48283" ht="13.5" customHeight="1" x14ac:dyDescent="0.15"/>
    <row r="48285" ht="13.5" customHeight="1" x14ac:dyDescent="0.15"/>
    <row r="48287" ht="13.5" customHeight="1" x14ac:dyDescent="0.15"/>
    <row r="48289" ht="13.5" customHeight="1" x14ac:dyDescent="0.15"/>
    <row r="48291" ht="13.5" customHeight="1" x14ac:dyDescent="0.15"/>
    <row r="48293" ht="13.5" customHeight="1" x14ac:dyDescent="0.15"/>
    <row r="48295" ht="13.5" customHeight="1" x14ac:dyDescent="0.15"/>
    <row r="48297" ht="13.5" customHeight="1" x14ac:dyDescent="0.15"/>
    <row r="48299" ht="13.5" customHeight="1" x14ac:dyDescent="0.15"/>
    <row r="48301" ht="13.5" customHeight="1" x14ac:dyDescent="0.15"/>
    <row r="48303" ht="13.5" customHeight="1" x14ac:dyDescent="0.15"/>
    <row r="48305" ht="13.5" customHeight="1" x14ac:dyDescent="0.15"/>
    <row r="48307" ht="13.5" customHeight="1" x14ac:dyDescent="0.15"/>
    <row r="48309" ht="13.5" customHeight="1" x14ac:dyDescent="0.15"/>
    <row r="48311" ht="13.5" customHeight="1" x14ac:dyDescent="0.15"/>
    <row r="48313" ht="13.5" customHeight="1" x14ac:dyDescent="0.15"/>
    <row r="48315" ht="13.5" customHeight="1" x14ac:dyDescent="0.15"/>
    <row r="48317" ht="13.5" customHeight="1" x14ac:dyDescent="0.15"/>
    <row r="48319" ht="13.5" customHeight="1" x14ac:dyDescent="0.15"/>
    <row r="48321" ht="13.5" customHeight="1" x14ac:dyDescent="0.15"/>
    <row r="48323" ht="13.5" customHeight="1" x14ac:dyDescent="0.15"/>
    <row r="48325" ht="13.5" customHeight="1" x14ac:dyDescent="0.15"/>
    <row r="48327" ht="13.5" customHeight="1" x14ac:dyDescent="0.15"/>
    <row r="48329" ht="13.5" customHeight="1" x14ac:dyDescent="0.15"/>
    <row r="48331" ht="13.5" customHeight="1" x14ac:dyDescent="0.15"/>
    <row r="48333" ht="13.5" customHeight="1" x14ac:dyDescent="0.15"/>
    <row r="48335" ht="13.5" customHeight="1" x14ac:dyDescent="0.15"/>
    <row r="48337" ht="13.5" customHeight="1" x14ac:dyDescent="0.15"/>
    <row r="48339" ht="13.5" customHeight="1" x14ac:dyDescent="0.15"/>
    <row r="48341" ht="13.5" customHeight="1" x14ac:dyDescent="0.15"/>
    <row r="48343" ht="13.5" customHeight="1" x14ac:dyDescent="0.15"/>
    <row r="48345" ht="13.5" customHeight="1" x14ac:dyDescent="0.15"/>
    <row r="48347" ht="13.5" customHeight="1" x14ac:dyDescent="0.15"/>
    <row r="48349" ht="13.5" customHeight="1" x14ac:dyDescent="0.15"/>
    <row r="48351" ht="13.5" customHeight="1" x14ac:dyDescent="0.15"/>
    <row r="48353" ht="13.5" customHeight="1" x14ac:dyDescent="0.15"/>
    <row r="48355" ht="13.5" customHeight="1" x14ac:dyDescent="0.15"/>
    <row r="48357" ht="13.5" customHeight="1" x14ac:dyDescent="0.15"/>
    <row r="48359" ht="13.5" customHeight="1" x14ac:dyDescent="0.15"/>
    <row r="48361" ht="13.5" customHeight="1" x14ac:dyDescent="0.15"/>
    <row r="48363" ht="13.5" customHeight="1" x14ac:dyDescent="0.15"/>
    <row r="48365" ht="13.5" customHeight="1" x14ac:dyDescent="0.15"/>
    <row r="48367" ht="13.5" customHeight="1" x14ac:dyDescent="0.15"/>
    <row r="48369" ht="13.5" customHeight="1" x14ac:dyDescent="0.15"/>
    <row r="48371" ht="13.5" customHeight="1" x14ac:dyDescent="0.15"/>
    <row r="48373" ht="13.5" customHeight="1" x14ac:dyDescent="0.15"/>
    <row r="48375" ht="13.5" customHeight="1" x14ac:dyDescent="0.15"/>
    <row r="48377" ht="13.5" customHeight="1" x14ac:dyDescent="0.15"/>
    <row r="48379" ht="13.5" customHeight="1" x14ac:dyDescent="0.15"/>
    <row r="48381" ht="13.5" customHeight="1" x14ac:dyDescent="0.15"/>
    <row r="48383" ht="13.5" customHeight="1" x14ac:dyDescent="0.15"/>
    <row r="48385" ht="13.5" customHeight="1" x14ac:dyDescent="0.15"/>
    <row r="48387" ht="13.5" customHeight="1" x14ac:dyDescent="0.15"/>
    <row r="48389" ht="13.5" customHeight="1" x14ac:dyDescent="0.15"/>
    <row r="48391" ht="13.5" customHeight="1" x14ac:dyDescent="0.15"/>
    <row r="48393" ht="13.5" customHeight="1" x14ac:dyDescent="0.15"/>
    <row r="48395" ht="13.5" customHeight="1" x14ac:dyDescent="0.15"/>
    <row r="48397" ht="13.5" customHeight="1" x14ac:dyDescent="0.15"/>
    <row r="48399" ht="13.5" customHeight="1" x14ac:dyDescent="0.15"/>
    <row r="48401" ht="13.5" customHeight="1" x14ac:dyDescent="0.15"/>
    <row r="48403" ht="13.5" customHeight="1" x14ac:dyDescent="0.15"/>
    <row r="48405" ht="13.5" customHeight="1" x14ac:dyDescent="0.15"/>
    <row r="48407" ht="13.5" customHeight="1" x14ac:dyDescent="0.15"/>
    <row r="48409" ht="13.5" customHeight="1" x14ac:dyDescent="0.15"/>
    <row r="48411" ht="13.5" customHeight="1" x14ac:dyDescent="0.15"/>
    <row r="48413" ht="13.5" customHeight="1" x14ac:dyDescent="0.15"/>
    <row r="48415" ht="13.5" customHeight="1" x14ac:dyDescent="0.15"/>
    <row r="48417" ht="13.5" customHeight="1" x14ac:dyDescent="0.15"/>
    <row r="48419" ht="13.5" customHeight="1" x14ac:dyDescent="0.15"/>
    <row r="48421" ht="13.5" customHeight="1" x14ac:dyDescent="0.15"/>
    <row r="48423" ht="13.5" customHeight="1" x14ac:dyDescent="0.15"/>
    <row r="48425" ht="13.5" customHeight="1" x14ac:dyDescent="0.15"/>
    <row r="48427" ht="13.5" customHeight="1" x14ac:dyDescent="0.15"/>
    <row r="48429" ht="13.5" customHeight="1" x14ac:dyDescent="0.15"/>
    <row r="48431" ht="13.5" customHeight="1" x14ac:dyDescent="0.15"/>
    <row r="48433" ht="13.5" customHeight="1" x14ac:dyDescent="0.15"/>
    <row r="48435" ht="13.5" customHeight="1" x14ac:dyDescent="0.15"/>
    <row r="48437" ht="13.5" customHeight="1" x14ac:dyDescent="0.15"/>
    <row r="48439" ht="13.5" customHeight="1" x14ac:dyDescent="0.15"/>
    <row r="48441" ht="13.5" customHeight="1" x14ac:dyDescent="0.15"/>
    <row r="48443" ht="13.5" customHeight="1" x14ac:dyDescent="0.15"/>
    <row r="48445" ht="13.5" customHeight="1" x14ac:dyDescent="0.15"/>
    <row r="48447" ht="13.5" customHeight="1" x14ac:dyDescent="0.15"/>
    <row r="48449" ht="13.5" customHeight="1" x14ac:dyDescent="0.15"/>
    <row r="48451" ht="13.5" customHeight="1" x14ac:dyDescent="0.15"/>
    <row r="48453" ht="13.5" customHeight="1" x14ac:dyDescent="0.15"/>
    <row r="48455" ht="13.5" customHeight="1" x14ac:dyDescent="0.15"/>
    <row r="48457" ht="13.5" customHeight="1" x14ac:dyDescent="0.15"/>
    <row r="48459" ht="13.5" customHeight="1" x14ac:dyDescent="0.15"/>
    <row r="48461" ht="13.5" customHeight="1" x14ac:dyDescent="0.15"/>
    <row r="48463" ht="13.5" customHeight="1" x14ac:dyDescent="0.15"/>
    <row r="48465" ht="13.5" customHeight="1" x14ac:dyDescent="0.15"/>
    <row r="48467" ht="13.5" customHeight="1" x14ac:dyDescent="0.15"/>
    <row r="48469" ht="13.5" customHeight="1" x14ac:dyDescent="0.15"/>
    <row r="48471" ht="13.5" customHeight="1" x14ac:dyDescent="0.15"/>
    <row r="48473" ht="13.5" customHeight="1" x14ac:dyDescent="0.15"/>
    <row r="48475" ht="13.5" customHeight="1" x14ac:dyDescent="0.15"/>
    <row r="48477" ht="13.5" customHeight="1" x14ac:dyDescent="0.15"/>
    <row r="48479" ht="13.5" customHeight="1" x14ac:dyDescent="0.15"/>
    <row r="48481" ht="13.5" customHeight="1" x14ac:dyDescent="0.15"/>
    <row r="48483" ht="13.5" customHeight="1" x14ac:dyDescent="0.15"/>
    <row r="48485" ht="13.5" customHeight="1" x14ac:dyDescent="0.15"/>
    <row r="48487" ht="13.5" customHeight="1" x14ac:dyDescent="0.15"/>
    <row r="48489" ht="13.5" customHeight="1" x14ac:dyDescent="0.15"/>
    <row r="48491" ht="13.5" customHeight="1" x14ac:dyDescent="0.15"/>
    <row r="48493" ht="13.5" customHeight="1" x14ac:dyDescent="0.15"/>
    <row r="48495" ht="13.5" customHeight="1" x14ac:dyDescent="0.15"/>
    <row r="48497" ht="13.5" customHeight="1" x14ac:dyDescent="0.15"/>
    <row r="48499" ht="13.5" customHeight="1" x14ac:dyDescent="0.15"/>
    <row r="48501" ht="13.5" customHeight="1" x14ac:dyDescent="0.15"/>
    <row r="48503" ht="13.5" customHeight="1" x14ac:dyDescent="0.15"/>
    <row r="48505" ht="13.5" customHeight="1" x14ac:dyDescent="0.15"/>
    <row r="48507" ht="13.5" customHeight="1" x14ac:dyDescent="0.15"/>
    <row r="48509" ht="13.5" customHeight="1" x14ac:dyDescent="0.15"/>
    <row r="48511" ht="13.5" customHeight="1" x14ac:dyDescent="0.15"/>
    <row r="48513" ht="13.5" customHeight="1" x14ac:dyDescent="0.15"/>
    <row r="48515" ht="13.5" customHeight="1" x14ac:dyDescent="0.15"/>
    <row r="48517" ht="13.5" customHeight="1" x14ac:dyDescent="0.15"/>
    <row r="48519" ht="13.5" customHeight="1" x14ac:dyDescent="0.15"/>
    <row r="48521" ht="13.5" customHeight="1" x14ac:dyDescent="0.15"/>
    <row r="48523" ht="13.5" customHeight="1" x14ac:dyDescent="0.15"/>
    <row r="48525" ht="13.5" customHeight="1" x14ac:dyDescent="0.15"/>
    <row r="48527" ht="13.5" customHeight="1" x14ac:dyDescent="0.15"/>
    <row r="48529" ht="13.5" customHeight="1" x14ac:dyDescent="0.15"/>
    <row r="48531" ht="13.5" customHeight="1" x14ac:dyDescent="0.15"/>
    <row r="48533" ht="13.5" customHeight="1" x14ac:dyDescent="0.15"/>
    <row r="48535" ht="13.5" customHeight="1" x14ac:dyDescent="0.15"/>
    <row r="48537" ht="13.5" customHeight="1" x14ac:dyDescent="0.15"/>
    <row r="48539" ht="13.5" customHeight="1" x14ac:dyDescent="0.15"/>
    <row r="48541" ht="13.5" customHeight="1" x14ac:dyDescent="0.15"/>
    <row r="48543" ht="13.5" customHeight="1" x14ac:dyDescent="0.15"/>
    <row r="48545" ht="13.5" customHeight="1" x14ac:dyDescent="0.15"/>
    <row r="48547" ht="13.5" customHeight="1" x14ac:dyDescent="0.15"/>
    <row r="48549" ht="13.5" customHeight="1" x14ac:dyDescent="0.15"/>
    <row r="48551" ht="13.5" customHeight="1" x14ac:dyDescent="0.15"/>
    <row r="48553" ht="13.5" customHeight="1" x14ac:dyDescent="0.15"/>
    <row r="48555" ht="13.5" customHeight="1" x14ac:dyDescent="0.15"/>
    <row r="48557" ht="13.5" customHeight="1" x14ac:dyDescent="0.15"/>
    <row r="48559" ht="13.5" customHeight="1" x14ac:dyDescent="0.15"/>
    <row r="48561" ht="13.5" customHeight="1" x14ac:dyDescent="0.15"/>
    <row r="48563" ht="13.5" customHeight="1" x14ac:dyDescent="0.15"/>
    <row r="48565" ht="13.5" customHeight="1" x14ac:dyDescent="0.15"/>
    <row r="48567" ht="13.5" customHeight="1" x14ac:dyDescent="0.15"/>
    <row r="48569" ht="13.5" customHeight="1" x14ac:dyDescent="0.15"/>
    <row r="48571" ht="13.5" customHeight="1" x14ac:dyDescent="0.15"/>
    <row r="48573" ht="13.5" customHeight="1" x14ac:dyDescent="0.15"/>
    <row r="48575" ht="13.5" customHeight="1" x14ac:dyDescent="0.15"/>
    <row r="48577" ht="13.5" customHeight="1" x14ac:dyDescent="0.15"/>
    <row r="48579" ht="13.5" customHeight="1" x14ac:dyDescent="0.15"/>
    <row r="48581" ht="13.5" customHeight="1" x14ac:dyDescent="0.15"/>
    <row r="48583" ht="13.5" customHeight="1" x14ac:dyDescent="0.15"/>
    <row r="48585" ht="13.5" customHeight="1" x14ac:dyDescent="0.15"/>
    <row r="48587" ht="13.5" customHeight="1" x14ac:dyDescent="0.15"/>
    <row r="48589" ht="13.5" customHeight="1" x14ac:dyDescent="0.15"/>
    <row r="48591" ht="13.5" customHeight="1" x14ac:dyDescent="0.15"/>
    <row r="48593" ht="13.5" customHeight="1" x14ac:dyDescent="0.15"/>
    <row r="48595" ht="13.5" customHeight="1" x14ac:dyDescent="0.15"/>
    <row r="48597" ht="13.5" customHeight="1" x14ac:dyDescent="0.15"/>
    <row r="48599" ht="13.5" customHeight="1" x14ac:dyDescent="0.15"/>
    <row r="48601" ht="13.5" customHeight="1" x14ac:dyDescent="0.15"/>
    <row r="48603" ht="13.5" customHeight="1" x14ac:dyDescent="0.15"/>
    <row r="48605" ht="13.5" customHeight="1" x14ac:dyDescent="0.15"/>
    <row r="48607" ht="13.5" customHeight="1" x14ac:dyDescent="0.15"/>
    <row r="48609" ht="13.5" customHeight="1" x14ac:dyDescent="0.15"/>
    <row r="48611" ht="13.5" customHeight="1" x14ac:dyDescent="0.15"/>
    <row r="48613" ht="13.5" customHeight="1" x14ac:dyDescent="0.15"/>
    <row r="48615" ht="13.5" customHeight="1" x14ac:dyDescent="0.15"/>
    <row r="48617" ht="13.5" customHeight="1" x14ac:dyDescent="0.15"/>
    <row r="48619" ht="13.5" customHeight="1" x14ac:dyDescent="0.15"/>
    <row r="48621" ht="13.5" customHeight="1" x14ac:dyDescent="0.15"/>
    <row r="48623" ht="13.5" customHeight="1" x14ac:dyDescent="0.15"/>
    <row r="48625" ht="13.5" customHeight="1" x14ac:dyDescent="0.15"/>
    <row r="48627" ht="13.5" customHeight="1" x14ac:dyDescent="0.15"/>
    <row r="48629" ht="13.5" customHeight="1" x14ac:dyDescent="0.15"/>
    <row r="48631" ht="13.5" customHeight="1" x14ac:dyDescent="0.15"/>
    <row r="48633" ht="13.5" customHeight="1" x14ac:dyDescent="0.15"/>
    <row r="48635" ht="13.5" customHeight="1" x14ac:dyDescent="0.15"/>
    <row r="48637" ht="13.5" customHeight="1" x14ac:dyDescent="0.15"/>
    <row r="48639" ht="13.5" customHeight="1" x14ac:dyDescent="0.15"/>
    <row r="48641" ht="13.5" customHeight="1" x14ac:dyDescent="0.15"/>
    <row r="48643" ht="13.5" customHeight="1" x14ac:dyDescent="0.15"/>
    <row r="48645" ht="13.5" customHeight="1" x14ac:dyDescent="0.15"/>
    <row r="48647" ht="13.5" customHeight="1" x14ac:dyDescent="0.15"/>
    <row r="48649" ht="13.5" customHeight="1" x14ac:dyDescent="0.15"/>
    <row r="48651" ht="13.5" customHeight="1" x14ac:dyDescent="0.15"/>
    <row r="48653" ht="13.5" customHeight="1" x14ac:dyDescent="0.15"/>
    <row r="48655" ht="13.5" customHeight="1" x14ac:dyDescent="0.15"/>
    <row r="48657" ht="13.5" customHeight="1" x14ac:dyDescent="0.15"/>
    <row r="48659" ht="13.5" customHeight="1" x14ac:dyDescent="0.15"/>
    <row r="48661" ht="13.5" customHeight="1" x14ac:dyDescent="0.15"/>
    <row r="48663" ht="13.5" customHeight="1" x14ac:dyDescent="0.15"/>
    <row r="48665" ht="13.5" customHeight="1" x14ac:dyDescent="0.15"/>
    <row r="48667" ht="13.5" customHeight="1" x14ac:dyDescent="0.15"/>
    <row r="48669" ht="13.5" customHeight="1" x14ac:dyDescent="0.15"/>
    <row r="48671" ht="13.5" customHeight="1" x14ac:dyDescent="0.15"/>
    <row r="48673" ht="13.5" customHeight="1" x14ac:dyDescent="0.15"/>
    <row r="48675" ht="13.5" customHeight="1" x14ac:dyDescent="0.15"/>
    <row r="48677" ht="13.5" customHeight="1" x14ac:dyDescent="0.15"/>
    <row r="48679" ht="13.5" customHeight="1" x14ac:dyDescent="0.15"/>
    <row r="48681" ht="13.5" customHeight="1" x14ac:dyDescent="0.15"/>
    <row r="48683" ht="13.5" customHeight="1" x14ac:dyDescent="0.15"/>
    <row r="48685" ht="13.5" customHeight="1" x14ac:dyDescent="0.15"/>
    <row r="48687" ht="13.5" customHeight="1" x14ac:dyDescent="0.15"/>
    <row r="48689" ht="13.5" customHeight="1" x14ac:dyDescent="0.15"/>
    <row r="48691" ht="13.5" customHeight="1" x14ac:dyDescent="0.15"/>
    <row r="48693" ht="13.5" customHeight="1" x14ac:dyDescent="0.15"/>
    <row r="48695" ht="13.5" customHeight="1" x14ac:dyDescent="0.15"/>
    <row r="48697" ht="13.5" customHeight="1" x14ac:dyDescent="0.15"/>
    <row r="48699" ht="13.5" customHeight="1" x14ac:dyDescent="0.15"/>
    <row r="48701" ht="13.5" customHeight="1" x14ac:dyDescent="0.15"/>
    <row r="48703" ht="13.5" customHeight="1" x14ac:dyDescent="0.15"/>
    <row r="48705" ht="13.5" customHeight="1" x14ac:dyDescent="0.15"/>
    <row r="48707" ht="13.5" customHeight="1" x14ac:dyDescent="0.15"/>
    <row r="48709" ht="13.5" customHeight="1" x14ac:dyDescent="0.15"/>
    <row r="48711" ht="13.5" customHeight="1" x14ac:dyDescent="0.15"/>
    <row r="48713" ht="13.5" customHeight="1" x14ac:dyDescent="0.15"/>
    <row r="48715" ht="13.5" customHeight="1" x14ac:dyDescent="0.15"/>
    <row r="48717" ht="13.5" customHeight="1" x14ac:dyDescent="0.15"/>
    <row r="48719" ht="13.5" customHeight="1" x14ac:dyDescent="0.15"/>
    <row r="48721" ht="13.5" customHeight="1" x14ac:dyDescent="0.15"/>
    <row r="48723" ht="13.5" customHeight="1" x14ac:dyDescent="0.15"/>
    <row r="48725" ht="13.5" customHeight="1" x14ac:dyDescent="0.15"/>
    <row r="48727" ht="13.5" customHeight="1" x14ac:dyDescent="0.15"/>
    <row r="48729" ht="13.5" customHeight="1" x14ac:dyDescent="0.15"/>
    <row r="48731" ht="13.5" customHeight="1" x14ac:dyDescent="0.15"/>
    <row r="48733" ht="13.5" customHeight="1" x14ac:dyDescent="0.15"/>
    <row r="48735" ht="13.5" customHeight="1" x14ac:dyDescent="0.15"/>
    <row r="48737" ht="13.5" customHeight="1" x14ac:dyDescent="0.15"/>
    <row r="48739" ht="13.5" customHeight="1" x14ac:dyDescent="0.15"/>
    <row r="48741" ht="13.5" customHeight="1" x14ac:dyDescent="0.15"/>
    <row r="48743" ht="13.5" customHeight="1" x14ac:dyDescent="0.15"/>
    <row r="48745" ht="13.5" customHeight="1" x14ac:dyDescent="0.15"/>
    <row r="48747" ht="13.5" customHeight="1" x14ac:dyDescent="0.15"/>
    <row r="48749" ht="13.5" customHeight="1" x14ac:dyDescent="0.15"/>
    <row r="48751" ht="13.5" customHeight="1" x14ac:dyDescent="0.15"/>
    <row r="48753" ht="13.5" customHeight="1" x14ac:dyDescent="0.15"/>
    <row r="48755" ht="13.5" customHeight="1" x14ac:dyDescent="0.15"/>
    <row r="48757" ht="13.5" customHeight="1" x14ac:dyDescent="0.15"/>
    <row r="48759" ht="13.5" customHeight="1" x14ac:dyDescent="0.15"/>
    <row r="48761" ht="13.5" customHeight="1" x14ac:dyDescent="0.15"/>
    <row r="48763" ht="13.5" customHeight="1" x14ac:dyDescent="0.15"/>
    <row r="48765" ht="13.5" customHeight="1" x14ac:dyDescent="0.15"/>
    <row r="48767" ht="13.5" customHeight="1" x14ac:dyDescent="0.15"/>
    <row r="48769" ht="13.5" customHeight="1" x14ac:dyDescent="0.15"/>
    <row r="48771" ht="13.5" customHeight="1" x14ac:dyDescent="0.15"/>
    <row r="48773" ht="13.5" customHeight="1" x14ac:dyDescent="0.15"/>
    <row r="48775" ht="13.5" customHeight="1" x14ac:dyDescent="0.15"/>
    <row r="48777" ht="13.5" customHeight="1" x14ac:dyDescent="0.15"/>
    <row r="48779" ht="13.5" customHeight="1" x14ac:dyDescent="0.15"/>
    <row r="48781" ht="13.5" customHeight="1" x14ac:dyDescent="0.15"/>
    <row r="48783" ht="13.5" customHeight="1" x14ac:dyDescent="0.15"/>
    <row r="48785" ht="13.5" customHeight="1" x14ac:dyDescent="0.15"/>
    <row r="48787" ht="13.5" customHeight="1" x14ac:dyDescent="0.15"/>
    <row r="48789" ht="13.5" customHeight="1" x14ac:dyDescent="0.15"/>
    <row r="48791" ht="13.5" customHeight="1" x14ac:dyDescent="0.15"/>
    <row r="48793" ht="13.5" customHeight="1" x14ac:dyDescent="0.15"/>
    <row r="48795" ht="13.5" customHeight="1" x14ac:dyDescent="0.15"/>
    <row r="48797" ht="13.5" customHeight="1" x14ac:dyDescent="0.15"/>
    <row r="48799" ht="13.5" customHeight="1" x14ac:dyDescent="0.15"/>
    <row r="48801" ht="13.5" customHeight="1" x14ac:dyDescent="0.15"/>
    <row r="48803" ht="13.5" customHeight="1" x14ac:dyDescent="0.15"/>
    <row r="48805" ht="13.5" customHeight="1" x14ac:dyDescent="0.15"/>
    <row r="48807" ht="13.5" customHeight="1" x14ac:dyDescent="0.15"/>
    <row r="48809" ht="13.5" customHeight="1" x14ac:dyDescent="0.15"/>
    <row r="48811" ht="13.5" customHeight="1" x14ac:dyDescent="0.15"/>
    <row r="48813" ht="13.5" customHeight="1" x14ac:dyDescent="0.15"/>
    <row r="48815" ht="13.5" customHeight="1" x14ac:dyDescent="0.15"/>
    <row r="48817" ht="13.5" customHeight="1" x14ac:dyDescent="0.15"/>
    <row r="48819" ht="13.5" customHeight="1" x14ac:dyDescent="0.15"/>
    <row r="48821" ht="13.5" customHeight="1" x14ac:dyDescent="0.15"/>
    <row r="48823" ht="13.5" customHeight="1" x14ac:dyDescent="0.15"/>
    <row r="48825" ht="13.5" customHeight="1" x14ac:dyDescent="0.15"/>
    <row r="48827" ht="13.5" customHeight="1" x14ac:dyDescent="0.15"/>
    <row r="48829" ht="13.5" customHeight="1" x14ac:dyDescent="0.15"/>
    <row r="48831" ht="13.5" customHeight="1" x14ac:dyDescent="0.15"/>
    <row r="48833" ht="13.5" customHeight="1" x14ac:dyDescent="0.15"/>
    <row r="48835" ht="13.5" customHeight="1" x14ac:dyDescent="0.15"/>
    <row r="48837" ht="13.5" customHeight="1" x14ac:dyDescent="0.15"/>
    <row r="48839" ht="13.5" customHeight="1" x14ac:dyDescent="0.15"/>
    <row r="48841" ht="13.5" customHeight="1" x14ac:dyDescent="0.15"/>
    <row r="48843" ht="13.5" customHeight="1" x14ac:dyDescent="0.15"/>
    <row r="48845" ht="13.5" customHeight="1" x14ac:dyDescent="0.15"/>
    <row r="48847" ht="13.5" customHeight="1" x14ac:dyDescent="0.15"/>
    <row r="48849" ht="13.5" customHeight="1" x14ac:dyDescent="0.15"/>
    <row r="48851" ht="13.5" customHeight="1" x14ac:dyDescent="0.15"/>
    <row r="48853" ht="13.5" customHeight="1" x14ac:dyDescent="0.15"/>
    <row r="48855" ht="13.5" customHeight="1" x14ac:dyDescent="0.15"/>
    <row r="48857" ht="13.5" customHeight="1" x14ac:dyDescent="0.15"/>
    <row r="48859" ht="13.5" customHeight="1" x14ac:dyDescent="0.15"/>
    <row r="48861" ht="13.5" customHeight="1" x14ac:dyDescent="0.15"/>
    <row r="48863" ht="13.5" customHeight="1" x14ac:dyDescent="0.15"/>
    <row r="48865" ht="13.5" customHeight="1" x14ac:dyDescent="0.15"/>
    <row r="48867" ht="13.5" customHeight="1" x14ac:dyDescent="0.15"/>
    <row r="48869" ht="13.5" customHeight="1" x14ac:dyDescent="0.15"/>
    <row r="48871" ht="13.5" customHeight="1" x14ac:dyDescent="0.15"/>
    <row r="48873" ht="13.5" customHeight="1" x14ac:dyDescent="0.15"/>
    <row r="48875" ht="13.5" customHeight="1" x14ac:dyDescent="0.15"/>
    <row r="48877" ht="13.5" customHeight="1" x14ac:dyDescent="0.15"/>
    <row r="48879" ht="13.5" customHeight="1" x14ac:dyDescent="0.15"/>
    <row r="48881" ht="13.5" customHeight="1" x14ac:dyDescent="0.15"/>
    <row r="48883" ht="13.5" customHeight="1" x14ac:dyDescent="0.15"/>
    <row r="48885" ht="13.5" customHeight="1" x14ac:dyDescent="0.15"/>
    <row r="48887" ht="13.5" customHeight="1" x14ac:dyDescent="0.15"/>
    <row r="48889" ht="13.5" customHeight="1" x14ac:dyDescent="0.15"/>
    <row r="48891" ht="13.5" customHeight="1" x14ac:dyDescent="0.15"/>
    <row r="48893" ht="13.5" customHeight="1" x14ac:dyDescent="0.15"/>
    <row r="48895" ht="13.5" customHeight="1" x14ac:dyDescent="0.15"/>
    <row r="48897" ht="13.5" customHeight="1" x14ac:dyDescent="0.15"/>
    <row r="48899" ht="13.5" customHeight="1" x14ac:dyDescent="0.15"/>
    <row r="48901" ht="13.5" customHeight="1" x14ac:dyDescent="0.15"/>
    <row r="48903" ht="13.5" customHeight="1" x14ac:dyDescent="0.15"/>
    <row r="48905" ht="13.5" customHeight="1" x14ac:dyDescent="0.15"/>
    <row r="48907" ht="13.5" customHeight="1" x14ac:dyDescent="0.15"/>
    <row r="48909" ht="13.5" customHeight="1" x14ac:dyDescent="0.15"/>
    <row r="48911" ht="13.5" customHeight="1" x14ac:dyDescent="0.15"/>
    <row r="48913" ht="13.5" customHeight="1" x14ac:dyDescent="0.15"/>
    <row r="48915" ht="13.5" customHeight="1" x14ac:dyDescent="0.15"/>
    <row r="48917" ht="13.5" customHeight="1" x14ac:dyDescent="0.15"/>
    <row r="48919" ht="13.5" customHeight="1" x14ac:dyDescent="0.15"/>
    <row r="48921" ht="13.5" customHeight="1" x14ac:dyDescent="0.15"/>
    <row r="48923" ht="13.5" customHeight="1" x14ac:dyDescent="0.15"/>
    <row r="48925" ht="13.5" customHeight="1" x14ac:dyDescent="0.15"/>
    <row r="48927" ht="13.5" customHeight="1" x14ac:dyDescent="0.15"/>
    <row r="48929" ht="13.5" customHeight="1" x14ac:dyDescent="0.15"/>
    <row r="48931" ht="13.5" customHeight="1" x14ac:dyDescent="0.15"/>
    <row r="48933" ht="13.5" customHeight="1" x14ac:dyDescent="0.15"/>
    <row r="48935" ht="13.5" customHeight="1" x14ac:dyDescent="0.15"/>
    <row r="48937" ht="13.5" customHeight="1" x14ac:dyDescent="0.15"/>
    <row r="48939" ht="13.5" customHeight="1" x14ac:dyDescent="0.15"/>
    <row r="48941" ht="13.5" customHeight="1" x14ac:dyDescent="0.15"/>
    <row r="48943" ht="13.5" customHeight="1" x14ac:dyDescent="0.15"/>
    <row r="48945" ht="13.5" customHeight="1" x14ac:dyDescent="0.15"/>
    <row r="48947" ht="13.5" customHeight="1" x14ac:dyDescent="0.15"/>
    <row r="48949" ht="13.5" customHeight="1" x14ac:dyDescent="0.15"/>
    <row r="48951" ht="13.5" customHeight="1" x14ac:dyDescent="0.15"/>
    <row r="48953" ht="13.5" customHeight="1" x14ac:dyDescent="0.15"/>
    <row r="48955" ht="13.5" customHeight="1" x14ac:dyDescent="0.15"/>
    <row r="48957" ht="13.5" customHeight="1" x14ac:dyDescent="0.15"/>
    <row r="48959" ht="13.5" customHeight="1" x14ac:dyDescent="0.15"/>
    <row r="48961" ht="13.5" customHeight="1" x14ac:dyDescent="0.15"/>
    <row r="48963" ht="13.5" customHeight="1" x14ac:dyDescent="0.15"/>
    <row r="48965" ht="13.5" customHeight="1" x14ac:dyDescent="0.15"/>
    <row r="48967" ht="13.5" customHeight="1" x14ac:dyDescent="0.15"/>
    <row r="48969" ht="13.5" customHeight="1" x14ac:dyDescent="0.15"/>
    <row r="48971" ht="13.5" customHeight="1" x14ac:dyDescent="0.15"/>
    <row r="48973" ht="13.5" customHeight="1" x14ac:dyDescent="0.15"/>
    <row r="48975" ht="13.5" customHeight="1" x14ac:dyDescent="0.15"/>
    <row r="48977" ht="13.5" customHeight="1" x14ac:dyDescent="0.15"/>
    <row r="48979" ht="13.5" customHeight="1" x14ac:dyDescent="0.15"/>
    <row r="48981" ht="13.5" customHeight="1" x14ac:dyDescent="0.15"/>
    <row r="48983" ht="13.5" customHeight="1" x14ac:dyDescent="0.15"/>
    <row r="48985" ht="13.5" customHeight="1" x14ac:dyDescent="0.15"/>
    <row r="48987" ht="13.5" customHeight="1" x14ac:dyDescent="0.15"/>
    <row r="48989" ht="13.5" customHeight="1" x14ac:dyDescent="0.15"/>
    <row r="48991" ht="13.5" customHeight="1" x14ac:dyDescent="0.15"/>
    <row r="48993" ht="13.5" customHeight="1" x14ac:dyDescent="0.15"/>
    <row r="48995" ht="13.5" customHeight="1" x14ac:dyDescent="0.15"/>
    <row r="48997" ht="13.5" customHeight="1" x14ac:dyDescent="0.15"/>
    <row r="48999" ht="13.5" customHeight="1" x14ac:dyDescent="0.15"/>
    <row r="49001" ht="13.5" customHeight="1" x14ac:dyDescent="0.15"/>
    <row r="49003" ht="13.5" customHeight="1" x14ac:dyDescent="0.15"/>
    <row r="49005" ht="13.5" customHeight="1" x14ac:dyDescent="0.15"/>
    <row r="49007" ht="13.5" customHeight="1" x14ac:dyDescent="0.15"/>
    <row r="49009" ht="13.5" customHeight="1" x14ac:dyDescent="0.15"/>
    <row r="49011" ht="13.5" customHeight="1" x14ac:dyDescent="0.15"/>
    <row r="49013" ht="13.5" customHeight="1" x14ac:dyDescent="0.15"/>
    <row r="49015" ht="13.5" customHeight="1" x14ac:dyDescent="0.15"/>
    <row r="49017" ht="13.5" customHeight="1" x14ac:dyDescent="0.15"/>
    <row r="49019" ht="13.5" customHeight="1" x14ac:dyDescent="0.15"/>
    <row r="49021" ht="13.5" customHeight="1" x14ac:dyDescent="0.15"/>
    <row r="49023" ht="13.5" customHeight="1" x14ac:dyDescent="0.15"/>
    <row r="49025" ht="13.5" customHeight="1" x14ac:dyDescent="0.15"/>
    <row r="49027" ht="13.5" customHeight="1" x14ac:dyDescent="0.15"/>
    <row r="49029" ht="13.5" customHeight="1" x14ac:dyDescent="0.15"/>
    <row r="49031" ht="13.5" customHeight="1" x14ac:dyDescent="0.15"/>
    <row r="49033" ht="13.5" customHeight="1" x14ac:dyDescent="0.15"/>
    <row r="49035" ht="13.5" customHeight="1" x14ac:dyDescent="0.15"/>
    <row r="49037" ht="13.5" customHeight="1" x14ac:dyDescent="0.15"/>
    <row r="49039" ht="13.5" customHeight="1" x14ac:dyDescent="0.15"/>
    <row r="49041" ht="13.5" customHeight="1" x14ac:dyDescent="0.15"/>
    <row r="49043" ht="13.5" customHeight="1" x14ac:dyDescent="0.15"/>
    <row r="49045" ht="13.5" customHeight="1" x14ac:dyDescent="0.15"/>
    <row r="49047" ht="13.5" customHeight="1" x14ac:dyDescent="0.15"/>
    <row r="49049" ht="13.5" customHeight="1" x14ac:dyDescent="0.15"/>
    <row r="49051" ht="13.5" customHeight="1" x14ac:dyDescent="0.15"/>
    <row r="49053" ht="13.5" customHeight="1" x14ac:dyDescent="0.15"/>
    <row r="49055" ht="13.5" customHeight="1" x14ac:dyDescent="0.15"/>
    <row r="49057" ht="13.5" customHeight="1" x14ac:dyDescent="0.15"/>
    <row r="49059" ht="13.5" customHeight="1" x14ac:dyDescent="0.15"/>
    <row r="49061" ht="13.5" customHeight="1" x14ac:dyDescent="0.15"/>
    <row r="49063" ht="13.5" customHeight="1" x14ac:dyDescent="0.15"/>
    <row r="49065" ht="13.5" customHeight="1" x14ac:dyDescent="0.15"/>
    <row r="49067" ht="13.5" customHeight="1" x14ac:dyDescent="0.15"/>
    <row r="49069" ht="13.5" customHeight="1" x14ac:dyDescent="0.15"/>
    <row r="49071" ht="13.5" customHeight="1" x14ac:dyDescent="0.15"/>
    <row r="49073" ht="13.5" customHeight="1" x14ac:dyDescent="0.15"/>
    <row r="49075" ht="13.5" customHeight="1" x14ac:dyDescent="0.15"/>
    <row r="49077" ht="13.5" customHeight="1" x14ac:dyDescent="0.15"/>
    <row r="49079" ht="13.5" customHeight="1" x14ac:dyDescent="0.15"/>
    <row r="49081" ht="13.5" customHeight="1" x14ac:dyDescent="0.15"/>
    <row r="49083" ht="13.5" customHeight="1" x14ac:dyDescent="0.15"/>
    <row r="49085" ht="13.5" customHeight="1" x14ac:dyDescent="0.15"/>
    <row r="49087" ht="13.5" customHeight="1" x14ac:dyDescent="0.15"/>
    <row r="49089" ht="13.5" customHeight="1" x14ac:dyDescent="0.15"/>
    <row r="49091" ht="13.5" customHeight="1" x14ac:dyDescent="0.15"/>
    <row r="49093" ht="13.5" customHeight="1" x14ac:dyDescent="0.15"/>
    <row r="49095" ht="13.5" customHeight="1" x14ac:dyDescent="0.15"/>
    <row r="49097" ht="13.5" customHeight="1" x14ac:dyDescent="0.15"/>
    <row r="49099" ht="13.5" customHeight="1" x14ac:dyDescent="0.15"/>
    <row r="49101" ht="13.5" customHeight="1" x14ac:dyDescent="0.15"/>
    <row r="49103" ht="13.5" customHeight="1" x14ac:dyDescent="0.15"/>
    <row r="49105" ht="13.5" customHeight="1" x14ac:dyDescent="0.15"/>
    <row r="49107" ht="13.5" customHeight="1" x14ac:dyDescent="0.15"/>
    <row r="49109" ht="13.5" customHeight="1" x14ac:dyDescent="0.15"/>
    <row r="49111" ht="13.5" customHeight="1" x14ac:dyDescent="0.15"/>
    <row r="49113" ht="13.5" customHeight="1" x14ac:dyDescent="0.15"/>
    <row r="49115" ht="13.5" customHeight="1" x14ac:dyDescent="0.15"/>
    <row r="49117" ht="13.5" customHeight="1" x14ac:dyDescent="0.15"/>
    <row r="49119" ht="13.5" customHeight="1" x14ac:dyDescent="0.15"/>
    <row r="49121" ht="13.5" customHeight="1" x14ac:dyDescent="0.15"/>
    <row r="49123" ht="13.5" customHeight="1" x14ac:dyDescent="0.15"/>
    <row r="49125" ht="13.5" customHeight="1" x14ac:dyDescent="0.15"/>
    <row r="49127" ht="13.5" customHeight="1" x14ac:dyDescent="0.15"/>
    <row r="49129" ht="13.5" customHeight="1" x14ac:dyDescent="0.15"/>
    <row r="49131" ht="13.5" customHeight="1" x14ac:dyDescent="0.15"/>
    <row r="49133" ht="13.5" customHeight="1" x14ac:dyDescent="0.15"/>
    <row r="49135" ht="13.5" customHeight="1" x14ac:dyDescent="0.15"/>
    <row r="49137" ht="13.5" customHeight="1" x14ac:dyDescent="0.15"/>
    <row r="49139" ht="13.5" customHeight="1" x14ac:dyDescent="0.15"/>
    <row r="49141" ht="13.5" customHeight="1" x14ac:dyDescent="0.15"/>
    <row r="49143" ht="13.5" customHeight="1" x14ac:dyDescent="0.15"/>
    <row r="49145" ht="13.5" customHeight="1" x14ac:dyDescent="0.15"/>
    <row r="49147" ht="13.5" customHeight="1" x14ac:dyDescent="0.15"/>
    <row r="49149" ht="13.5" customHeight="1" x14ac:dyDescent="0.15"/>
    <row r="49151" ht="13.5" customHeight="1" x14ac:dyDescent="0.15"/>
    <row r="49153" ht="13.5" customHeight="1" x14ac:dyDescent="0.15"/>
    <row r="49155" ht="13.5" customHeight="1" x14ac:dyDescent="0.15"/>
    <row r="49157" ht="13.5" customHeight="1" x14ac:dyDescent="0.15"/>
    <row r="49159" ht="13.5" customHeight="1" x14ac:dyDescent="0.15"/>
    <row r="49161" ht="13.5" customHeight="1" x14ac:dyDescent="0.15"/>
    <row r="49163" ht="13.5" customHeight="1" x14ac:dyDescent="0.15"/>
    <row r="49165" ht="13.5" customHeight="1" x14ac:dyDescent="0.15"/>
    <row r="49167" ht="13.5" customHeight="1" x14ac:dyDescent="0.15"/>
    <row r="49169" ht="13.5" customHeight="1" x14ac:dyDescent="0.15"/>
    <row r="49171" ht="13.5" customHeight="1" x14ac:dyDescent="0.15"/>
    <row r="49173" ht="13.5" customHeight="1" x14ac:dyDescent="0.15"/>
    <row r="49175" ht="13.5" customHeight="1" x14ac:dyDescent="0.15"/>
    <row r="49177" ht="13.5" customHeight="1" x14ac:dyDescent="0.15"/>
    <row r="49179" ht="13.5" customHeight="1" x14ac:dyDescent="0.15"/>
    <row r="49181" ht="13.5" customHeight="1" x14ac:dyDescent="0.15"/>
    <row r="49183" ht="13.5" customHeight="1" x14ac:dyDescent="0.15"/>
    <row r="49185" ht="13.5" customHeight="1" x14ac:dyDescent="0.15"/>
    <row r="49187" ht="13.5" customHeight="1" x14ac:dyDescent="0.15"/>
    <row r="49189" ht="13.5" customHeight="1" x14ac:dyDescent="0.15"/>
    <row r="49191" ht="13.5" customHeight="1" x14ac:dyDescent="0.15"/>
    <row r="49193" ht="13.5" customHeight="1" x14ac:dyDescent="0.15"/>
    <row r="49195" ht="13.5" customHeight="1" x14ac:dyDescent="0.15"/>
    <row r="49197" ht="13.5" customHeight="1" x14ac:dyDescent="0.15"/>
    <row r="49199" ht="13.5" customHeight="1" x14ac:dyDescent="0.15"/>
    <row r="49201" ht="13.5" customHeight="1" x14ac:dyDescent="0.15"/>
    <row r="49203" ht="13.5" customHeight="1" x14ac:dyDescent="0.15"/>
    <row r="49205" ht="13.5" customHeight="1" x14ac:dyDescent="0.15"/>
    <row r="49207" ht="13.5" customHeight="1" x14ac:dyDescent="0.15"/>
    <row r="49209" ht="13.5" customHeight="1" x14ac:dyDescent="0.15"/>
    <row r="49211" ht="13.5" customHeight="1" x14ac:dyDescent="0.15"/>
    <row r="49213" ht="13.5" customHeight="1" x14ac:dyDescent="0.15"/>
    <row r="49215" ht="13.5" customHeight="1" x14ac:dyDescent="0.15"/>
    <row r="49217" ht="13.5" customHeight="1" x14ac:dyDescent="0.15"/>
    <row r="49219" ht="13.5" customHeight="1" x14ac:dyDescent="0.15"/>
    <row r="49221" ht="13.5" customHeight="1" x14ac:dyDescent="0.15"/>
    <row r="49223" ht="13.5" customHeight="1" x14ac:dyDescent="0.15"/>
    <row r="49225" ht="13.5" customHeight="1" x14ac:dyDescent="0.15"/>
    <row r="49227" ht="13.5" customHeight="1" x14ac:dyDescent="0.15"/>
    <row r="49229" ht="13.5" customHeight="1" x14ac:dyDescent="0.15"/>
    <row r="49231" ht="13.5" customHeight="1" x14ac:dyDescent="0.15"/>
    <row r="49233" ht="13.5" customHeight="1" x14ac:dyDescent="0.15"/>
    <row r="49235" ht="13.5" customHeight="1" x14ac:dyDescent="0.15"/>
    <row r="49237" ht="13.5" customHeight="1" x14ac:dyDescent="0.15"/>
    <row r="49239" ht="13.5" customHeight="1" x14ac:dyDescent="0.15"/>
    <row r="49241" ht="13.5" customHeight="1" x14ac:dyDescent="0.15"/>
    <row r="49243" ht="13.5" customHeight="1" x14ac:dyDescent="0.15"/>
    <row r="49245" ht="13.5" customHeight="1" x14ac:dyDescent="0.15"/>
    <row r="49247" ht="13.5" customHeight="1" x14ac:dyDescent="0.15"/>
    <row r="49249" ht="13.5" customHeight="1" x14ac:dyDescent="0.15"/>
    <row r="49251" ht="13.5" customHeight="1" x14ac:dyDescent="0.15"/>
    <row r="49253" ht="13.5" customHeight="1" x14ac:dyDescent="0.15"/>
    <row r="49255" ht="13.5" customHeight="1" x14ac:dyDescent="0.15"/>
    <row r="49257" ht="13.5" customHeight="1" x14ac:dyDescent="0.15"/>
    <row r="49259" ht="13.5" customHeight="1" x14ac:dyDescent="0.15"/>
    <row r="49261" ht="13.5" customHeight="1" x14ac:dyDescent="0.15"/>
    <row r="49263" ht="13.5" customHeight="1" x14ac:dyDescent="0.15"/>
    <row r="49265" ht="13.5" customHeight="1" x14ac:dyDescent="0.15"/>
    <row r="49267" ht="13.5" customHeight="1" x14ac:dyDescent="0.15"/>
    <row r="49269" ht="13.5" customHeight="1" x14ac:dyDescent="0.15"/>
    <row r="49271" ht="13.5" customHeight="1" x14ac:dyDescent="0.15"/>
    <row r="49273" ht="13.5" customHeight="1" x14ac:dyDescent="0.15"/>
    <row r="49275" ht="13.5" customHeight="1" x14ac:dyDescent="0.15"/>
    <row r="49277" ht="13.5" customHeight="1" x14ac:dyDescent="0.15"/>
    <row r="49279" ht="13.5" customHeight="1" x14ac:dyDescent="0.15"/>
    <row r="49281" ht="13.5" customHeight="1" x14ac:dyDescent="0.15"/>
    <row r="49283" ht="13.5" customHeight="1" x14ac:dyDescent="0.15"/>
    <row r="49285" ht="13.5" customHeight="1" x14ac:dyDescent="0.15"/>
    <row r="49287" ht="13.5" customHeight="1" x14ac:dyDescent="0.15"/>
    <row r="49289" ht="13.5" customHeight="1" x14ac:dyDescent="0.15"/>
    <row r="49291" ht="13.5" customHeight="1" x14ac:dyDescent="0.15"/>
    <row r="49293" ht="13.5" customHeight="1" x14ac:dyDescent="0.15"/>
    <row r="49295" ht="13.5" customHeight="1" x14ac:dyDescent="0.15"/>
    <row r="49297" ht="13.5" customHeight="1" x14ac:dyDescent="0.15"/>
    <row r="49299" ht="13.5" customHeight="1" x14ac:dyDescent="0.15"/>
    <row r="49301" ht="13.5" customHeight="1" x14ac:dyDescent="0.15"/>
    <row r="49303" ht="13.5" customHeight="1" x14ac:dyDescent="0.15"/>
    <row r="49305" ht="13.5" customHeight="1" x14ac:dyDescent="0.15"/>
    <row r="49307" ht="13.5" customHeight="1" x14ac:dyDescent="0.15"/>
    <row r="49309" ht="13.5" customHeight="1" x14ac:dyDescent="0.15"/>
    <row r="49311" ht="13.5" customHeight="1" x14ac:dyDescent="0.15"/>
    <row r="49313" ht="13.5" customHeight="1" x14ac:dyDescent="0.15"/>
    <row r="49315" ht="13.5" customHeight="1" x14ac:dyDescent="0.15"/>
    <row r="49317" ht="13.5" customHeight="1" x14ac:dyDescent="0.15"/>
    <row r="49319" ht="13.5" customHeight="1" x14ac:dyDescent="0.15"/>
    <row r="49321" ht="13.5" customHeight="1" x14ac:dyDescent="0.15"/>
    <row r="49323" ht="13.5" customHeight="1" x14ac:dyDescent="0.15"/>
    <row r="49325" ht="13.5" customHeight="1" x14ac:dyDescent="0.15"/>
    <row r="49327" ht="13.5" customHeight="1" x14ac:dyDescent="0.15"/>
    <row r="49329" ht="13.5" customHeight="1" x14ac:dyDescent="0.15"/>
    <row r="49331" ht="13.5" customHeight="1" x14ac:dyDescent="0.15"/>
    <row r="49333" ht="13.5" customHeight="1" x14ac:dyDescent="0.15"/>
    <row r="49335" ht="13.5" customHeight="1" x14ac:dyDescent="0.15"/>
    <row r="49337" ht="13.5" customHeight="1" x14ac:dyDescent="0.15"/>
    <row r="49339" ht="13.5" customHeight="1" x14ac:dyDescent="0.15"/>
    <row r="49341" ht="13.5" customHeight="1" x14ac:dyDescent="0.15"/>
    <row r="49343" ht="13.5" customHeight="1" x14ac:dyDescent="0.15"/>
    <row r="49345" ht="13.5" customHeight="1" x14ac:dyDescent="0.15"/>
    <row r="49347" ht="13.5" customHeight="1" x14ac:dyDescent="0.15"/>
    <row r="49349" ht="13.5" customHeight="1" x14ac:dyDescent="0.15"/>
    <row r="49351" ht="13.5" customHeight="1" x14ac:dyDescent="0.15"/>
    <row r="49353" ht="13.5" customHeight="1" x14ac:dyDescent="0.15"/>
    <row r="49355" ht="13.5" customHeight="1" x14ac:dyDescent="0.15"/>
    <row r="49357" ht="13.5" customHeight="1" x14ac:dyDescent="0.15"/>
    <row r="49359" ht="13.5" customHeight="1" x14ac:dyDescent="0.15"/>
    <row r="49361" ht="13.5" customHeight="1" x14ac:dyDescent="0.15"/>
    <row r="49363" ht="13.5" customHeight="1" x14ac:dyDescent="0.15"/>
    <row r="49365" ht="13.5" customHeight="1" x14ac:dyDescent="0.15"/>
    <row r="49367" ht="13.5" customHeight="1" x14ac:dyDescent="0.15"/>
    <row r="49369" ht="13.5" customHeight="1" x14ac:dyDescent="0.15"/>
    <row r="49371" ht="13.5" customHeight="1" x14ac:dyDescent="0.15"/>
    <row r="49373" ht="13.5" customHeight="1" x14ac:dyDescent="0.15"/>
    <row r="49375" ht="13.5" customHeight="1" x14ac:dyDescent="0.15"/>
    <row r="49377" ht="13.5" customHeight="1" x14ac:dyDescent="0.15"/>
    <row r="49379" ht="13.5" customHeight="1" x14ac:dyDescent="0.15"/>
    <row r="49381" ht="13.5" customHeight="1" x14ac:dyDescent="0.15"/>
    <row r="49383" ht="13.5" customHeight="1" x14ac:dyDescent="0.15"/>
    <row r="49385" ht="13.5" customHeight="1" x14ac:dyDescent="0.15"/>
    <row r="49387" ht="13.5" customHeight="1" x14ac:dyDescent="0.15"/>
    <row r="49389" ht="13.5" customHeight="1" x14ac:dyDescent="0.15"/>
    <row r="49391" ht="13.5" customHeight="1" x14ac:dyDescent="0.15"/>
    <row r="49393" ht="13.5" customHeight="1" x14ac:dyDescent="0.15"/>
    <row r="49395" ht="13.5" customHeight="1" x14ac:dyDescent="0.15"/>
    <row r="49397" ht="13.5" customHeight="1" x14ac:dyDescent="0.15"/>
    <row r="49399" ht="13.5" customHeight="1" x14ac:dyDescent="0.15"/>
    <row r="49401" ht="13.5" customHeight="1" x14ac:dyDescent="0.15"/>
    <row r="49403" ht="13.5" customHeight="1" x14ac:dyDescent="0.15"/>
    <row r="49405" ht="13.5" customHeight="1" x14ac:dyDescent="0.15"/>
    <row r="49407" ht="13.5" customHeight="1" x14ac:dyDescent="0.15"/>
    <row r="49409" ht="13.5" customHeight="1" x14ac:dyDescent="0.15"/>
    <row r="49411" ht="13.5" customHeight="1" x14ac:dyDescent="0.15"/>
    <row r="49413" ht="13.5" customHeight="1" x14ac:dyDescent="0.15"/>
    <row r="49415" ht="13.5" customHeight="1" x14ac:dyDescent="0.15"/>
    <row r="49417" ht="13.5" customHeight="1" x14ac:dyDescent="0.15"/>
    <row r="49419" ht="13.5" customHeight="1" x14ac:dyDescent="0.15"/>
    <row r="49421" ht="13.5" customHeight="1" x14ac:dyDescent="0.15"/>
    <row r="49423" ht="13.5" customHeight="1" x14ac:dyDescent="0.15"/>
    <row r="49425" ht="13.5" customHeight="1" x14ac:dyDescent="0.15"/>
    <row r="49427" ht="13.5" customHeight="1" x14ac:dyDescent="0.15"/>
    <row r="49429" ht="13.5" customHeight="1" x14ac:dyDescent="0.15"/>
    <row r="49431" ht="13.5" customHeight="1" x14ac:dyDescent="0.15"/>
    <row r="49433" ht="13.5" customHeight="1" x14ac:dyDescent="0.15"/>
    <row r="49435" ht="13.5" customHeight="1" x14ac:dyDescent="0.15"/>
    <row r="49437" ht="13.5" customHeight="1" x14ac:dyDescent="0.15"/>
    <row r="49439" ht="13.5" customHeight="1" x14ac:dyDescent="0.15"/>
    <row r="49441" ht="13.5" customHeight="1" x14ac:dyDescent="0.15"/>
    <row r="49443" ht="13.5" customHeight="1" x14ac:dyDescent="0.15"/>
    <row r="49445" ht="13.5" customHeight="1" x14ac:dyDescent="0.15"/>
    <row r="49447" ht="13.5" customHeight="1" x14ac:dyDescent="0.15"/>
    <row r="49449" ht="13.5" customHeight="1" x14ac:dyDescent="0.15"/>
    <row r="49451" ht="13.5" customHeight="1" x14ac:dyDescent="0.15"/>
    <row r="49453" ht="13.5" customHeight="1" x14ac:dyDescent="0.15"/>
    <row r="49455" ht="13.5" customHeight="1" x14ac:dyDescent="0.15"/>
    <row r="49457" ht="13.5" customHeight="1" x14ac:dyDescent="0.15"/>
    <row r="49459" ht="13.5" customHeight="1" x14ac:dyDescent="0.15"/>
    <row r="49461" ht="13.5" customHeight="1" x14ac:dyDescent="0.15"/>
    <row r="49463" ht="13.5" customHeight="1" x14ac:dyDescent="0.15"/>
    <row r="49465" ht="13.5" customHeight="1" x14ac:dyDescent="0.15"/>
    <row r="49467" ht="13.5" customHeight="1" x14ac:dyDescent="0.15"/>
    <row r="49469" ht="13.5" customHeight="1" x14ac:dyDescent="0.15"/>
    <row r="49471" ht="13.5" customHeight="1" x14ac:dyDescent="0.15"/>
    <row r="49473" ht="13.5" customHeight="1" x14ac:dyDescent="0.15"/>
    <row r="49475" ht="13.5" customHeight="1" x14ac:dyDescent="0.15"/>
    <row r="49477" ht="13.5" customHeight="1" x14ac:dyDescent="0.15"/>
    <row r="49479" ht="13.5" customHeight="1" x14ac:dyDescent="0.15"/>
    <row r="49481" ht="13.5" customHeight="1" x14ac:dyDescent="0.15"/>
    <row r="49483" ht="13.5" customHeight="1" x14ac:dyDescent="0.15"/>
    <row r="49485" ht="13.5" customHeight="1" x14ac:dyDescent="0.15"/>
    <row r="49487" ht="13.5" customHeight="1" x14ac:dyDescent="0.15"/>
    <row r="49489" ht="13.5" customHeight="1" x14ac:dyDescent="0.15"/>
    <row r="49491" ht="13.5" customHeight="1" x14ac:dyDescent="0.15"/>
    <row r="49493" ht="13.5" customHeight="1" x14ac:dyDescent="0.15"/>
    <row r="49495" ht="13.5" customHeight="1" x14ac:dyDescent="0.15"/>
    <row r="49497" ht="13.5" customHeight="1" x14ac:dyDescent="0.15"/>
    <row r="49499" ht="13.5" customHeight="1" x14ac:dyDescent="0.15"/>
    <row r="49501" ht="13.5" customHeight="1" x14ac:dyDescent="0.15"/>
    <row r="49503" ht="13.5" customHeight="1" x14ac:dyDescent="0.15"/>
    <row r="49505" ht="13.5" customHeight="1" x14ac:dyDescent="0.15"/>
    <row r="49507" ht="13.5" customHeight="1" x14ac:dyDescent="0.15"/>
    <row r="49509" ht="13.5" customHeight="1" x14ac:dyDescent="0.15"/>
    <row r="49511" ht="13.5" customHeight="1" x14ac:dyDescent="0.15"/>
    <row r="49513" ht="13.5" customHeight="1" x14ac:dyDescent="0.15"/>
    <row r="49515" ht="13.5" customHeight="1" x14ac:dyDescent="0.15"/>
    <row r="49517" ht="13.5" customHeight="1" x14ac:dyDescent="0.15"/>
    <row r="49519" ht="13.5" customHeight="1" x14ac:dyDescent="0.15"/>
    <row r="49521" ht="13.5" customHeight="1" x14ac:dyDescent="0.15"/>
    <row r="49523" ht="13.5" customHeight="1" x14ac:dyDescent="0.15"/>
    <row r="49525" ht="13.5" customHeight="1" x14ac:dyDescent="0.15"/>
    <row r="49527" ht="13.5" customHeight="1" x14ac:dyDescent="0.15"/>
    <row r="49529" ht="13.5" customHeight="1" x14ac:dyDescent="0.15"/>
    <row r="49531" ht="13.5" customHeight="1" x14ac:dyDescent="0.15"/>
    <row r="49533" ht="13.5" customHeight="1" x14ac:dyDescent="0.15"/>
    <row r="49535" ht="13.5" customHeight="1" x14ac:dyDescent="0.15"/>
    <row r="49537" ht="13.5" customHeight="1" x14ac:dyDescent="0.15"/>
    <row r="49539" ht="13.5" customHeight="1" x14ac:dyDescent="0.15"/>
    <row r="49541" ht="13.5" customHeight="1" x14ac:dyDescent="0.15"/>
    <row r="49543" ht="13.5" customHeight="1" x14ac:dyDescent="0.15"/>
    <row r="49545" ht="13.5" customHeight="1" x14ac:dyDescent="0.15"/>
    <row r="49547" ht="13.5" customHeight="1" x14ac:dyDescent="0.15"/>
    <row r="49549" ht="13.5" customHeight="1" x14ac:dyDescent="0.15"/>
    <row r="49551" ht="13.5" customHeight="1" x14ac:dyDescent="0.15"/>
    <row r="49553" ht="13.5" customHeight="1" x14ac:dyDescent="0.15"/>
    <row r="49555" ht="13.5" customHeight="1" x14ac:dyDescent="0.15"/>
    <row r="49557" ht="13.5" customHeight="1" x14ac:dyDescent="0.15"/>
    <row r="49559" ht="13.5" customHeight="1" x14ac:dyDescent="0.15"/>
    <row r="49561" ht="13.5" customHeight="1" x14ac:dyDescent="0.15"/>
    <row r="49563" ht="13.5" customHeight="1" x14ac:dyDescent="0.15"/>
    <row r="49565" ht="13.5" customHeight="1" x14ac:dyDescent="0.15"/>
    <row r="49567" ht="13.5" customHeight="1" x14ac:dyDescent="0.15"/>
    <row r="49569" ht="13.5" customHeight="1" x14ac:dyDescent="0.15"/>
    <row r="49571" ht="13.5" customHeight="1" x14ac:dyDescent="0.15"/>
    <row r="49573" ht="13.5" customHeight="1" x14ac:dyDescent="0.15"/>
    <row r="49575" ht="13.5" customHeight="1" x14ac:dyDescent="0.15"/>
    <row r="49577" ht="13.5" customHeight="1" x14ac:dyDescent="0.15"/>
    <row r="49579" ht="13.5" customHeight="1" x14ac:dyDescent="0.15"/>
    <row r="49581" ht="13.5" customHeight="1" x14ac:dyDescent="0.15"/>
    <row r="49583" ht="13.5" customHeight="1" x14ac:dyDescent="0.15"/>
    <row r="49585" ht="13.5" customHeight="1" x14ac:dyDescent="0.15"/>
    <row r="49587" ht="13.5" customHeight="1" x14ac:dyDescent="0.15"/>
    <row r="49589" ht="13.5" customHeight="1" x14ac:dyDescent="0.15"/>
    <row r="49591" ht="13.5" customHeight="1" x14ac:dyDescent="0.15"/>
    <row r="49593" ht="13.5" customHeight="1" x14ac:dyDescent="0.15"/>
    <row r="49595" ht="13.5" customHeight="1" x14ac:dyDescent="0.15"/>
    <row r="49597" ht="13.5" customHeight="1" x14ac:dyDescent="0.15"/>
    <row r="49599" ht="13.5" customHeight="1" x14ac:dyDescent="0.15"/>
    <row r="49601" ht="13.5" customHeight="1" x14ac:dyDescent="0.15"/>
    <row r="49603" ht="13.5" customHeight="1" x14ac:dyDescent="0.15"/>
    <row r="49605" ht="13.5" customHeight="1" x14ac:dyDescent="0.15"/>
    <row r="49607" ht="13.5" customHeight="1" x14ac:dyDescent="0.15"/>
    <row r="49609" ht="13.5" customHeight="1" x14ac:dyDescent="0.15"/>
    <row r="49611" ht="13.5" customHeight="1" x14ac:dyDescent="0.15"/>
    <row r="49613" ht="13.5" customHeight="1" x14ac:dyDescent="0.15"/>
    <row r="49615" ht="13.5" customHeight="1" x14ac:dyDescent="0.15"/>
    <row r="49617" ht="13.5" customHeight="1" x14ac:dyDescent="0.15"/>
    <row r="49619" ht="13.5" customHeight="1" x14ac:dyDescent="0.15"/>
    <row r="49621" ht="13.5" customHeight="1" x14ac:dyDescent="0.15"/>
    <row r="49623" ht="13.5" customHeight="1" x14ac:dyDescent="0.15"/>
    <row r="49625" ht="13.5" customHeight="1" x14ac:dyDescent="0.15"/>
    <row r="49627" ht="13.5" customHeight="1" x14ac:dyDescent="0.15"/>
    <row r="49629" ht="13.5" customHeight="1" x14ac:dyDescent="0.15"/>
    <row r="49631" ht="13.5" customHeight="1" x14ac:dyDescent="0.15"/>
    <row r="49633" ht="13.5" customHeight="1" x14ac:dyDescent="0.15"/>
    <row r="49635" ht="13.5" customHeight="1" x14ac:dyDescent="0.15"/>
    <row r="49637" ht="13.5" customHeight="1" x14ac:dyDescent="0.15"/>
    <row r="49639" ht="13.5" customHeight="1" x14ac:dyDescent="0.15"/>
    <row r="49641" ht="13.5" customHeight="1" x14ac:dyDescent="0.15"/>
    <row r="49643" ht="13.5" customHeight="1" x14ac:dyDescent="0.15"/>
    <row r="49645" ht="13.5" customHeight="1" x14ac:dyDescent="0.15"/>
    <row r="49647" ht="13.5" customHeight="1" x14ac:dyDescent="0.15"/>
    <row r="49649" ht="13.5" customHeight="1" x14ac:dyDescent="0.15"/>
    <row r="49651" ht="13.5" customHeight="1" x14ac:dyDescent="0.15"/>
    <row r="49653" ht="13.5" customHeight="1" x14ac:dyDescent="0.15"/>
    <row r="49655" ht="13.5" customHeight="1" x14ac:dyDescent="0.15"/>
    <row r="49657" ht="13.5" customHeight="1" x14ac:dyDescent="0.15"/>
    <row r="49659" ht="13.5" customHeight="1" x14ac:dyDescent="0.15"/>
    <row r="49661" ht="13.5" customHeight="1" x14ac:dyDescent="0.15"/>
    <row r="49663" ht="13.5" customHeight="1" x14ac:dyDescent="0.15"/>
    <row r="49665" ht="13.5" customHeight="1" x14ac:dyDescent="0.15"/>
    <row r="49667" ht="13.5" customHeight="1" x14ac:dyDescent="0.15"/>
    <row r="49669" ht="13.5" customHeight="1" x14ac:dyDescent="0.15"/>
    <row r="49671" ht="13.5" customHeight="1" x14ac:dyDescent="0.15"/>
    <row r="49673" ht="13.5" customHeight="1" x14ac:dyDescent="0.15"/>
    <row r="49675" ht="13.5" customHeight="1" x14ac:dyDescent="0.15"/>
    <row r="49677" ht="13.5" customHeight="1" x14ac:dyDescent="0.15"/>
    <row r="49679" ht="13.5" customHeight="1" x14ac:dyDescent="0.15"/>
    <row r="49681" ht="13.5" customHeight="1" x14ac:dyDescent="0.15"/>
    <row r="49683" ht="13.5" customHeight="1" x14ac:dyDescent="0.15"/>
    <row r="49685" ht="13.5" customHeight="1" x14ac:dyDescent="0.15"/>
    <row r="49687" ht="13.5" customHeight="1" x14ac:dyDescent="0.15"/>
    <row r="49689" ht="13.5" customHeight="1" x14ac:dyDescent="0.15"/>
    <row r="49691" ht="13.5" customHeight="1" x14ac:dyDescent="0.15"/>
    <row r="49693" ht="13.5" customHeight="1" x14ac:dyDescent="0.15"/>
    <row r="49695" ht="13.5" customHeight="1" x14ac:dyDescent="0.15"/>
    <row r="49697" ht="13.5" customHeight="1" x14ac:dyDescent="0.15"/>
    <row r="49699" ht="13.5" customHeight="1" x14ac:dyDescent="0.15"/>
    <row r="49701" ht="13.5" customHeight="1" x14ac:dyDescent="0.15"/>
    <row r="49703" ht="13.5" customHeight="1" x14ac:dyDescent="0.15"/>
    <row r="49705" ht="13.5" customHeight="1" x14ac:dyDescent="0.15"/>
    <row r="49707" ht="13.5" customHeight="1" x14ac:dyDescent="0.15"/>
    <row r="49709" ht="13.5" customHeight="1" x14ac:dyDescent="0.15"/>
    <row r="49711" ht="13.5" customHeight="1" x14ac:dyDescent="0.15"/>
    <row r="49713" ht="13.5" customHeight="1" x14ac:dyDescent="0.15"/>
    <row r="49715" ht="13.5" customHeight="1" x14ac:dyDescent="0.15"/>
    <row r="49717" ht="13.5" customHeight="1" x14ac:dyDescent="0.15"/>
    <row r="49719" ht="13.5" customHeight="1" x14ac:dyDescent="0.15"/>
    <row r="49721" ht="13.5" customHeight="1" x14ac:dyDescent="0.15"/>
    <row r="49723" ht="13.5" customHeight="1" x14ac:dyDescent="0.15"/>
    <row r="49725" ht="13.5" customHeight="1" x14ac:dyDescent="0.15"/>
    <row r="49727" ht="13.5" customHeight="1" x14ac:dyDescent="0.15"/>
    <row r="49729" ht="13.5" customHeight="1" x14ac:dyDescent="0.15"/>
    <row r="49731" ht="13.5" customHeight="1" x14ac:dyDescent="0.15"/>
    <row r="49733" ht="13.5" customHeight="1" x14ac:dyDescent="0.15"/>
    <row r="49735" ht="13.5" customHeight="1" x14ac:dyDescent="0.15"/>
    <row r="49737" ht="13.5" customHeight="1" x14ac:dyDescent="0.15"/>
    <row r="49739" ht="13.5" customHeight="1" x14ac:dyDescent="0.15"/>
    <row r="49741" ht="13.5" customHeight="1" x14ac:dyDescent="0.15"/>
    <row r="49743" ht="13.5" customHeight="1" x14ac:dyDescent="0.15"/>
    <row r="49745" ht="13.5" customHeight="1" x14ac:dyDescent="0.15"/>
    <row r="49747" ht="13.5" customHeight="1" x14ac:dyDescent="0.15"/>
    <row r="49749" ht="13.5" customHeight="1" x14ac:dyDescent="0.15"/>
    <row r="49751" ht="13.5" customHeight="1" x14ac:dyDescent="0.15"/>
    <row r="49753" ht="13.5" customHeight="1" x14ac:dyDescent="0.15"/>
    <row r="49755" ht="13.5" customHeight="1" x14ac:dyDescent="0.15"/>
    <row r="49757" ht="13.5" customHeight="1" x14ac:dyDescent="0.15"/>
    <row r="49759" ht="13.5" customHeight="1" x14ac:dyDescent="0.15"/>
    <row r="49761" ht="13.5" customHeight="1" x14ac:dyDescent="0.15"/>
    <row r="49763" ht="13.5" customHeight="1" x14ac:dyDescent="0.15"/>
    <row r="49765" ht="13.5" customHeight="1" x14ac:dyDescent="0.15"/>
    <row r="49767" ht="13.5" customHeight="1" x14ac:dyDescent="0.15"/>
    <row r="49769" ht="13.5" customHeight="1" x14ac:dyDescent="0.15"/>
    <row r="49771" ht="13.5" customHeight="1" x14ac:dyDescent="0.15"/>
    <row r="49773" ht="13.5" customHeight="1" x14ac:dyDescent="0.15"/>
    <row r="49775" ht="13.5" customHeight="1" x14ac:dyDescent="0.15"/>
    <row r="49777" ht="13.5" customHeight="1" x14ac:dyDescent="0.15"/>
    <row r="49779" ht="13.5" customHeight="1" x14ac:dyDescent="0.15"/>
    <row r="49781" ht="13.5" customHeight="1" x14ac:dyDescent="0.15"/>
    <row r="49783" ht="13.5" customHeight="1" x14ac:dyDescent="0.15"/>
    <row r="49785" ht="13.5" customHeight="1" x14ac:dyDescent="0.15"/>
    <row r="49787" ht="13.5" customHeight="1" x14ac:dyDescent="0.15"/>
    <row r="49789" ht="13.5" customHeight="1" x14ac:dyDescent="0.15"/>
    <row r="49791" ht="13.5" customHeight="1" x14ac:dyDescent="0.15"/>
    <row r="49793" ht="13.5" customHeight="1" x14ac:dyDescent="0.15"/>
    <row r="49795" ht="13.5" customHeight="1" x14ac:dyDescent="0.15"/>
    <row r="49797" ht="13.5" customHeight="1" x14ac:dyDescent="0.15"/>
    <row r="49799" ht="13.5" customHeight="1" x14ac:dyDescent="0.15"/>
    <row r="49801" ht="13.5" customHeight="1" x14ac:dyDescent="0.15"/>
    <row r="49803" ht="13.5" customHeight="1" x14ac:dyDescent="0.15"/>
    <row r="49805" ht="13.5" customHeight="1" x14ac:dyDescent="0.15"/>
    <row r="49807" ht="13.5" customHeight="1" x14ac:dyDescent="0.15"/>
    <row r="49809" ht="13.5" customHeight="1" x14ac:dyDescent="0.15"/>
    <row r="49811" ht="13.5" customHeight="1" x14ac:dyDescent="0.15"/>
    <row r="49813" ht="13.5" customHeight="1" x14ac:dyDescent="0.15"/>
    <row r="49815" ht="13.5" customHeight="1" x14ac:dyDescent="0.15"/>
    <row r="49817" ht="13.5" customHeight="1" x14ac:dyDescent="0.15"/>
    <row r="49819" ht="13.5" customHeight="1" x14ac:dyDescent="0.15"/>
    <row r="49821" ht="13.5" customHeight="1" x14ac:dyDescent="0.15"/>
    <row r="49823" ht="13.5" customHeight="1" x14ac:dyDescent="0.15"/>
    <row r="49825" ht="13.5" customHeight="1" x14ac:dyDescent="0.15"/>
    <row r="49827" ht="13.5" customHeight="1" x14ac:dyDescent="0.15"/>
    <row r="49829" ht="13.5" customHeight="1" x14ac:dyDescent="0.15"/>
    <row r="49831" ht="13.5" customHeight="1" x14ac:dyDescent="0.15"/>
    <row r="49833" ht="13.5" customHeight="1" x14ac:dyDescent="0.15"/>
    <row r="49835" ht="13.5" customHeight="1" x14ac:dyDescent="0.15"/>
    <row r="49837" ht="13.5" customHeight="1" x14ac:dyDescent="0.15"/>
    <row r="49839" ht="13.5" customHeight="1" x14ac:dyDescent="0.15"/>
    <row r="49841" ht="13.5" customHeight="1" x14ac:dyDescent="0.15"/>
    <row r="49843" ht="13.5" customHeight="1" x14ac:dyDescent="0.15"/>
    <row r="49845" ht="13.5" customHeight="1" x14ac:dyDescent="0.15"/>
    <row r="49847" ht="13.5" customHeight="1" x14ac:dyDescent="0.15"/>
    <row r="49849" ht="13.5" customHeight="1" x14ac:dyDescent="0.15"/>
    <row r="49851" ht="13.5" customHeight="1" x14ac:dyDescent="0.15"/>
    <row r="49853" ht="13.5" customHeight="1" x14ac:dyDescent="0.15"/>
    <row r="49855" ht="13.5" customHeight="1" x14ac:dyDescent="0.15"/>
    <row r="49857" ht="13.5" customHeight="1" x14ac:dyDescent="0.15"/>
    <row r="49859" ht="13.5" customHeight="1" x14ac:dyDescent="0.15"/>
    <row r="49861" ht="13.5" customHeight="1" x14ac:dyDescent="0.15"/>
    <row r="49863" ht="13.5" customHeight="1" x14ac:dyDescent="0.15"/>
    <row r="49865" ht="13.5" customHeight="1" x14ac:dyDescent="0.15"/>
    <row r="49867" ht="13.5" customHeight="1" x14ac:dyDescent="0.15"/>
    <row r="49869" ht="13.5" customHeight="1" x14ac:dyDescent="0.15"/>
    <row r="49871" ht="13.5" customHeight="1" x14ac:dyDescent="0.15"/>
    <row r="49873" ht="13.5" customHeight="1" x14ac:dyDescent="0.15"/>
    <row r="49875" ht="13.5" customHeight="1" x14ac:dyDescent="0.15"/>
    <row r="49877" ht="13.5" customHeight="1" x14ac:dyDescent="0.15"/>
    <row r="49879" ht="13.5" customHeight="1" x14ac:dyDescent="0.15"/>
    <row r="49881" ht="13.5" customHeight="1" x14ac:dyDescent="0.15"/>
    <row r="49883" ht="13.5" customHeight="1" x14ac:dyDescent="0.15"/>
    <row r="49885" ht="13.5" customHeight="1" x14ac:dyDescent="0.15"/>
    <row r="49887" ht="13.5" customHeight="1" x14ac:dyDescent="0.15"/>
    <row r="49889" ht="13.5" customHeight="1" x14ac:dyDescent="0.15"/>
    <row r="49891" ht="13.5" customHeight="1" x14ac:dyDescent="0.15"/>
    <row r="49893" ht="13.5" customHeight="1" x14ac:dyDescent="0.15"/>
    <row r="49895" ht="13.5" customHeight="1" x14ac:dyDescent="0.15"/>
    <row r="49897" ht="13.5" customHeight="1" x14ac:dyDescent="0.15"/>
    <row r="49899" ht="13.5" customHeight="1" x14ac:dyDescent="0.15"/>
    <row r="49901" ht="13.5" customHeight="1" x14ac:dyDescent="0.15"/>
    <row r="49903" ht="13.5" customHeight="1" x14ac:dyDescent="0.15"/>
    <row r="49905" ht="13.5" customHeight="1" x14ac:dyDescent="0.15"/>
    <row r="49907" ht="13.5" customHeight="1" x14ac:dyDescent="0.15"/>
    <row r="49909" ht="13.5" customHeight="1" x14ac:dyDescent="0.15"/>
    <row r="49911" ht="13.5" customHeight="1" x14ac:dyDescent="0.15"/>
    <row r="49913" ht="13.5" customHeight="1" x14ac:dyDescent="0.15"/>
    <row r="49915" ht="13.5" customHeight="1" x14ac:dyDescent="0.15"/>
    <row r="49917" ht="13.5" customHeight="1" x14ac:dyDescent="0.15"/>
    <row r="49919" ht="13.5" customHeight="1" x14ac:dyDescent="0.15"/>
    <row r="49921" ht="13.5" customHeight="1" x14ac:dyDescent="0.15"/>
    <row r="49923" ht="13.5" customHeight="1" x14ac:dyDescent="0.15"/>
    <row r="49925" ht="13.5" customHeight="1" x14ac:dyDescent="0.15"/>
    <row r="49927" ht="13.5" customHeight="1" x14ac:dyDescent="0.15"/>
    <row r="49929" ht="13.5" customHeight="1" x14ac:dyDescent="0.15"/>
    <row r="49931" ht="13.5" customHeight="1" x14ac:dyDescent="0.15"/>
    <row r="49933" ht="13.5" customHeight="1" x14ac:dyDescent="0.15"/>
    <row r="49935" ht="13.5" customHeight="1" x14ac:dyDescent="0.15"/>
    <row r="49937" ht="13.5" customHeight="1" x14ac:dyDescent="0.15"/>
    <row r="49939" ht="13.5" customHeight="1" x14ac:dyDescent="0.15"/>
    <row r="49941" ht="13.5" customHeight="1" x14ac:dyDescent="0.15"/>
    <row r="49943" ht="13.5" customHeight="1" x14ac:dyDescent="0.15"/>
    <row r="49945" ht="13.5" customHeight="1" x14ac:dyDescent="0.15"/>
    <row r="49947" ht="13.5" customHeight="1" x14ac:dyDescent="0.15"/>
    <row r="49949" ht="13.5" customHeight="1" x14ac:dyDescent="0.15"/>
    <row r="49951" ht="13.5" customHeight="1" x14ac:dyDescent="0.15"/>
    <row r="49953" ht="13.5" customHeight="1" x14ac:dyDescent="0.15"/>
    <row r="49955" ht="13.5" customHeight="1" x14ac:dyDescent="0.15"/>
    <row r="49957" ht="13.5" customHeight="1" x14ac:dyDescent="0.15"/>
    <row r="49959" ht="13.5" customHeight="1" x14ac:dyDescent="0.15"/>
    <row r="49961" ht="13.5" customHeight="1" x14ac:dyDescent="0.15"/>
    <row r="49963" ht="13.5" customHeight="1" x14ac:dyDescent="0.15"/>
    <row r="49965" ht="13.5" customHeight="1" x14ac:dyDescent="0.15"/>
    <row r="49967" ht="13.5" customHeight="1" x14ac:dyDescent="0.15"/>
    <row r="49969" ht="13.5" customHeight="1" x14ac:dyDescent="0.15"/>
    <row r="49971" ht="13.5" customHeight="1" x14ac:dyDescent="0.15"/>
    <row r="49973" ht="13.5" customHeight="1" x14ac:dyDescent="0.15"/>
    <row r="49975" ht="13.5" customHeight="1" x14ac:dyDescent="0.15"/>
    <row r="49977" ht="13.5" customHeight="1" x14ac:dyDescent="0.15"/>
    <row r="49979" ht="13.5" customHeight="1" x14ac:dyDescent="0.15"/>
    <row r="49981" ht="13.5" customHeight="1" x14ac:dyDescent="0.15"/>
    <row r="49983" ht="13.5" customHeight="1" x14ac:dyDescent="0.15"/>
    <row r="49985" ht="13.5" customHeight="1" x14ac:dyDescent="0.15"/>
    <row r="49987" ht="13.5" customHeight="1" x14ac:dyDescent="0.15"/>
    <row r="49989" ht="13.5" customHeight="1" x14ac:dyDescent="0.15"/>
    <row r="49991" ht="13.5" customHeight="1" x14ac:dyDescent="0.15"/>
    <row r="49993" ht="13.5" customHeight="1" x14ac:dyDescent="0.15"/>
    <row r="49995" ht="13.5" customHeight="1" x14ac:dyDescent="0.15"/>
    <row r="49997" ht="13.5" customHeight="1" x14ac:dyDescent="0.15"/>
    <row r="49999" ht="13.5" customHeight="1" x14ac:dyDescent="0.15"/>
    <row r="50001" ht="13.5" customHeight="1" x14ac:dyDescent="0.15"/>
    <row r="50003" ht="13.5" customHeight="1" x14ac:dyDescent="0.15"/>
    <row r="50005" ht="13.5" customHeight="1" x14ac:dyDescent="0.15"/>
    <row r="50007" ht="13.5" customHeight="1" x14ac:dyDescent="0.15"/>
    <row r="50009" ht="13.5" customHeight="1" x14ac:dyDescent="0.15"/>
    <row r="50011" ht="13.5" customHeight="1" x14ac:dyDescent="0.15"/>
    <row r="50013" ht="13.5" customHeight="1" x14ac:dyDescent="0.15"/>
    <row r="50015" ht="13.5" customHeight="1" x14ac:dyDescent="0.15"/>
    <row r="50017" ht="13.5" customHeight="1" x14ac:dyDescent="0.15"/>
    <row r="50019" ht="13.5" customHeight="1" x14ac:dyDescent="0.15"/>
    <row r="50021" ht="13.5" customHeight="1" x14ac:dyDescent="0.15"/>
    <row r="50023" ht="13.5" customHeight="1" x14ac:dyDescent="0.15"/>
    <row r="50025" ht="13.5" customHeight="1" x14ac:dyDescent="0.15"/>
    <row r="50027" ht="13.5" customHeight="1" x14ac:dyDescent="0.15"/>
    <row r="50029" ht="13.5" customHeight="1" x14ac:dyDescent="0.15"/>
    <row r="50031" ht="13.5" customHeight="1" x14ac:dyDescent="0.15"/>
    <row r="50033" ht="13.5" customHeight="1" x14ac:dyDescent="0.15"/>
    <row r="50035" ht="13.5" customHeight="1" x14ac:dyDescent="0.15"/>
    <row r="50037" ht="13.5" customHeight="1" x14ac:dyDescent="0.15"/>
    <row r="50039" ht="13.5" customHeight="1" x14ac:dyDescent="0.15"/>
    <row r="50041" ht="13.5" customHeight="1" x14ac:dyDescent="0.15"/>
    <row r="50043" ht="13.5" customHeight="1" x14ac:dyDescent="0.15"/>
    <row r="50045" ht="13.5" customHeight="1" x14ac:dyDescent="0.15"/>
    <row r="50047" ht="13.5" customHeight="1" x14ac:dyDescent="0.15"/>
    <row r="50049" ht="13.5" customHeight="1" x14ac:dyDescent="0.15"/>
    <row r="50051" ht="13.5" customHeight="1" x14ac:dyDescent="0.15"/>
    <row r="50053" ht="13.5" customHeight="1" x14ac:dyDescent="0.15"/>
    <row r="50055" ht="13.5" customHeight="1" x14ac:dyDescent="0.15"/>
    <row r="50057" ht="13.5" customHeight="1" x14ac:dyDescent="0.15"/>
    <row r="50059" ht="13.5" customHeight="1" x14ac:dyDescent="0.15"/>
    <row r="50061" ht="13.5" customHeight="1" x14ac:dyDescent="0.15"/>
    <row r="50063" ht="13.5" customHeight="1" x14ac:dyDescent="0.15"/>
    <row r="50065" ht="13.5" customHeight="1" x14ac:dyDescent="0.15"/>
    <row r="50067" ht="13.5" customHeight="1" x14ac:dyDescent="0.15"/>
    <row r="50069" ht="13.5" customHeight="1" x14ac:dyDescent="0.15"/>
    <row r="50071" ht="13.5" customHeight="1" x14ac:dyDescent="0.15"/>
    <row r="50073" ht="13.5" customHeight="1" x14ac:dyDescent="0.15"/>
    <row r="50075" ht="13.5" customHeight="1" x14ac:dyDescent="0.15"/>
    <row r="50077" ht="13.5" customHeight="1" x14ac:dyDescent="0.15"/>
    <row r="50079" ht="13.5" customHeight="1" x14ac:dyDescent="0.15"/>
    <row r="50081" ht="13.5" customHeight="1" x14ac:dyDescent="0.15"/>
    <row r="50083" ht="13.5" customHeight="1" x14ac:dyDescent="0.15"/>
    <row r="50085" ht="13.5" customHeight="1" x14ac:dyDescent="0.15"/>
    <row r="50087" ht="13.5" customHeight="1" x14ac:dyDescent="0.15"/>
    <row r="50089" ht="13.5" customHeight="1" x14ac:dyDescent="0.15"/>
    <row r="50091" ht="13.5" customHeight="1" x14ac:dyDescent="0.15"/>
    <row r="50093" ht="13.5" customHeight="1" x14ac:dyDescent="0.15"/>
    <row r="50095" ht="13.5" customHeight="1" x14ac:dyDescent="0.15"/>
    <row r="50097" ht="13.5" customHeight="1" x14ac:dyDescent="0.15"/>
    <row r="50099" ht="13.5" customHeight="1" x14ac:dyDescent="0.15"/>
    <row r="50101" ht="13.5" customHeight="1" x14ac:dyDescent="0.15"/>
    <row r="50103" ht="13.5" customHeight="1" x14ac:dyDescent="0.15"/>
    <row r="50105" ht="13.5" customHeight="1" x14ac:dyDescent="0.15"/>
    <row r="50107" ht="13.5" customHeight="1" x14ac:dyDescent="0.15"/>
    <row r="50109" ht="13.5" customHeight="1" x14ac:dyDescent="0.15"/>
    <row r="50111" ht="13.5" customHeight="1" x14ac:dyDescent="0.15"/>
    <row r="50113" ht="13.5" customHeight="1" x14ac:dyDescent="0.15"/>
    <row r="50115" ht="13.5" customHeight="1" x14ac:dyDescent="0.15"/>
    <row r="50117" ht="13.5" customHeight="1" x14ac:dyDescent="0.15"/>
    <row r="50119" ht="13.5" customHeight="1" x14ac:dyDescent="0.15"/>
    <row r="50121" ht="13.5" customHeight="1" x14ac:dyDescent="0.15"/>
    <row r="50123" ht="13.5" customHeight="1" x14ac:dyDescent="0.15"/>
    <row r="50125" ht="13.5" customHeight="1" x14ac:dyDescent="0.15"/>
    <row r="50127" ht="13.5" customHeight="1" x14ac:dyDescent="0.15"/>
    <row r="50129" ht="13.5" customHeight="1" x14ac:dyDescent="0.15"/>
    <row r="50131" ht="13.5" customHeight="1" x14ac:dyDescent="0.15"/>
    <row r="50133" ht="13.5" customHeight="1" x14ac:dyDescent="0.15"/>
    <row r="50135" ht="13.5" customHeight="1" x14ac:dyDescent="0.15"/>
    <row r="50137" ht="13.5" customHeight="1" x14ac:dyDescent="0.15"/>
    <row r="50139" ht="13.5" customHeight="1" x14ac:dyDescent="0.15"/>
    <row r="50141" ht="13.5" customHeight="1" x14ac:dyDescent="0.15"/>
    <row r="50143" ht="13.5" customHeight="1" x14ac:dyDescent="0.15"/>
    <row r="50145" ht="13.5" customHeight="1" x14ac:dyDescent="0.15"/>
    <row r="50147" ht="13.5" customHeight="1" x14ac:dyDescent="0.15"/>
    <row r="50149" ht="13.5" customHeight="1" x14ac:dyDescent="0.15"/>
    <row r="50151" ht="13.5" customHeight="1" x14ac:dyDescent="0.15"/>
    <row r="50153" ht="13.5" customHeight="1" x14ac:dyDescent="0.15"/>
    <row r="50155" ht="13.5" customHeight="1" x14ac:dyDescent="0.15"/>
    <row r="50157" ht="13.5" customHeight="1" x14ac:dyDescent="0.15"/>
    <row r="50159" ht="13.5" customHeight="1" x14ac:dyDescent="0.15"/>
    <row r="50161" ht="13.5" customHeight="1" x14ac:dyDescent="0.15"/>
    <row r="50163" ht="13.5" customHeight="1" x14ac:dyDescent="0.15"/>
    <row r="50165" ht="13.5" customHeight="1" x14ac:dyDescent="0.15"/>
    <row r="50167" ht="13.5" customHeight="1" x14ac:dyDescent="0.15"/>
    <row r="50169" ht="13.5" customHeight="1" x14ac:dyDescent="0.15"/>
    <row r="50171" ht="13.5" customHeight="1" x14ac:dyDescent="0.15"/>
    <row r="50173" ht="13.5" customHeight="1" x14ac:dyDescent="0.15"/>
    <row r="50175" ht="13.5" customHeight="1" x14ac:dyDescent="0.15"/>
    <row r="50177" ht="13.5" customHeight="1" x14ac:dyDescent="0.15"/>
    <row r="50179" ht="13.5" customHeight="1" x14ac:dyDescent="0.15"/>
    <row r="50181" ht="13.5" customHeight="1" x14ac:dyDescent="0.15"/>
    <row r="50183" ht="13.5" customHeight="1" x14ac:dyDescent="0.15"/>
    <row r="50185" ht="13.5" customHeight="1" x14ac:dyDescent="0.15"/>
    <row r="50187" ht="13.5" customHeight="1" x14ac:dyDescent="0.15"/>
    <row r="50189" ht="13.5" customHeight="1" x14ac:dyDescent="0.15"/>
    <row r="50191" ht="13.5" customHeight="1" x14ac:dyDescent="0.15"/>
    <row r="50193" ht="13.5" customHeight="1" x14ac:dyDescent="0.15"/>
    <row r="50195" ht="13.5" customHeight="1" x14ac:dyDescent="0.15"/>
    <row r="50197" ht="13.5" customHeight="1" x14ac:dyDescent="0.15"/>
    <row r="50199" ht="13.5" customHeight="1" x14ac:dyDescent="0.15"/>
    <row r="50201" ht="13.5" customHeight="1" x14ac:dyDescent="0.15"/>
    <row r="50203" ht="13.5" customHeight="1" x14ac:dyDescent="0.15"/>
    <row r="50205" ht="13.5" customHeight="1" x14ac:dyDescent="0.15"/>
    <row r="50207" ht="13.5" customHeight="1" x14ac:dyDescent="0.15"/>
    <row r="50209" ht="13.5" customHeight="1" x14ac:dyDescent="0.15"/>
    <row r="50211" ht="13.5" customHeight="1" x14ac:dyDescent="0.15"/>
    <row r="50213" ht="13.5" customHeight="1" x14ac:dyDescent="0.15"/>
    <row r="50215" ht="13.5" customHeight="1" x14ac:dyDescent="0.15"/>
    <row r="50217" ht="13.5" customHeight="1" x14ac:dyDescent="0.15"/>
    <row r="50219" ht="13.5" customHeight="1" x14ac:dyDescent="0.15"/>
    <row r="50221" ht="13.5" customHeight="1" x14ac:dyDescent="0.15"/>
    <row r="50223" ht="13.5" customHeight="1" x14ac:dyDescent="0.15"/>
    <row r="50225" ht="13.5" customHeight="1" x14ac:dyDescent="0.15"/>
    <row r="50227" ht="13.5" customHeight="1" x14ac:dyDescent="0.15"/>
    <row r="50229" ht="13.5" customHeight="1" x14ac:dyDescent="0.15"/>
    <row r="50231" ht="13.5" customHeight="1" x14ac:dyDescent="0.15"/>
    <row r="50233" ht="13.5" customHeight="1" x14ac:dyDescent="0.15"/>
    <row r="50235" ht="13.5" customHeight="1" x14ac:dyDescent="0.15"/>
    <row r="50237" ht="13.5" customHeight="1" x14ac:dyDescent="0.15"/>
    <row r="50239" ht="13.5" customHeight="1" x14ac:dyDescent="0.15"/>
    <row r="50241" ht="13.5" customHeight="1" x14ac:dyDescent="0.15"/>
    <row r="50243" ht="13.5" customHeight="1" x14ac:dyDescent="0.15"/>
    <row r="50245" ht="13.5" customHeight="1" x14ac:dyDescent="0.15"/>
    <row r="50247" ht="13.5" customHeight="1" x14ac:dyDescent="0.15"/>
    <row r="50249" ht="13.5" customHeight="1" x14ac:dyDescent="0.15"/>
    <row r="50251" ht="13.5" customHeight="1" x14ac:dyDescent="0.15"/>
    <row r="50253" ht="13.5" customHeight="1" x14ac:dyDescent="0.15"/>
    <row r="50255" ht="13.5" customHeight="1" x14ac:dyDescent="0.15"/>
    <row r="50257" ht="13.5" customHeight="1" x14ac:dyDescent="0.15"/>
    <row r="50259" ht="13.5" customHeight="1" x14ac:dyDescent="0.15"/>
    <row r="50261" ht="13.5" customHeight="1" x14ac:dyDescent="0.15"/>
    <row r="50263" ht="13.5" customHeight="1" x14ac:dyDescent="0.15"/>
    <row r="50265" ht="13.5" customHeight="1" x14ac:dyDescent="0.15"/>
    <row r="50267" ht="13.5" customHeight="1" x14ac:dyDescent="0.15"/>
    <row r="50269" ht="13.5" customHeight="1" x14ac:dyDescent="0.15"/>
    <row r="50271" ht="13.5" customHeight="1" x14ac:dyDescent="0.15"/>
    <row r="50273" ht="13.5" customHeight="1" x14ac:dyDescent="0.15"/>
    <row r="50275" ht="13.5" customHeight="1" x14ac:dyDescent="0.15"/>
    <row r="50277" ht="13.5" customHeight="1" x14ac:dyDescent="0.15"/>
    <row r="50279" ht="13.5" customHeight="1" x14ac:dyDescent="0.15"/>
    <row r="50281" ht="13.5" customHeight="1" x14ac:dyDescent="0.15"/>
    <row r="50283" ht="13.5" customHeight="1" x14ac:dyDescent="0.15"/>
    <row r="50285" ht="13.5" customHeight="1" x14ac:dyDescent="0.15"/>
    <row r="50287" ht="13.5" customHeight="1" x14ac:dyDescent="0.15"/>
    <row r="50289" ht="13.5" customHeight="1" x14ac:dyDescent="0.15"/>
    <row r="50291" ht="13.5" customHeight="1" x14ac:dyDescent="0.15"/>
    <row r="50293" ht="13.5" customHeight="1" x14ac:dyDescent="0.15"/>
    <row r="50295" ht="13.5" customHeight="1" x14ac:dyDescent="0.15"/>
    <row r="50297" ht="13.5" customHeight="1" x14ac:dyDescent="0.15"/>
    <row r="50299" ht="13.5" customHeight="1" x14ac:dyDescent="0.15"/>
    <row r="50301" ht="13.5" customHeight="1" x14ac:dyDescent="0.15"/>
    <row r="50303" ht="13.5" customHeight="1" x14ac:dyDescent="0.15"/>
    <row r="50305" ht="13.5" customHeight="1" x14ac:dyDescent="0.15"/>
    <row r="50307" ht="13.5" customHeight="1" x14ac:dyDescent="0.15"/>
    <row r="50309" ht="13.5" customHeight="1" x14ac:dyDescent="0.15"/>
    <row r="50311" ht="13.5" customHeight="1" x14ac:dyDescent="0.15"/>
    <row r="50313" ht="13.5" customHeight="1" x14ac:dyDescent="0.15"/>
    <row r="50315" ht="13.5" customHeight="1" x14ac:dyDescent="0.15"/>
    <row r="50317" ht="13.5" customHeight="1" x14ac:dyDescent="0.15"/>
    <row r="50319" ht="13.5" customHeight="1" x14ac:dyDescent="0.15"/>
    <row r="50321" ht="13.5" customHeight="1" x14ac:dyDescent="0.15"/>
    <row r="50323" ht="13.5" customHeight="1" x14ac:dyDescent="0.15"/>
    <row r="50325" ht="13.5" customHeight="1" x14ac:dyDescent="0.15"/>
    <row r="50327" ht="13.5" customHeight="1" x14ac:dyDescent="0.15"/>
    <row r="50329" ht="13.5" customHeight="1" x14ac:dyDescent="0.15"/>
    <row r="50331" ht="13.5" customHeight="1" x14ac:dyDescent="0.15"/>
    <row r="50333" ht="13.5" customHeight="1" x14ac:dyDescent="0.15"/>
    <row r="50335" ht="13.5" customHeight="1" x14ac:dyDescent="0.15"/>
    <row r="50337" ht="13.5" customHeight="1" x14ac:dyDescent="0.15"/>
    <row r="50339" ht="13.5" customHeight="1" x14ac:dyDescent="0.15"/>
    <row r="50341" ht="13.5" customHeight="1" x14ac:dyDescent="0.15"/>
    <row r="50343" ht="13.5" customHeight="1" x14ac:dyDescent="0.15"/>
    <row r="50345" ht="13.5" customHeight="1" x14ac:dyDescent="0.15"/>
    <row r="50347" ht="13.5" customHeight="1" x14ac:dyDescent="0.15"/>
    <row r="50349" ht="13.5" customHeight="1" x14ac:dyDescent="0.15"/>
    <row r="50351" ht="13.5" customHeight="1" x14ac:dyDescent="0.15"/>
    <row r="50353" ht="13.5" customHeight="1" x14ac:dyDescent="0.15"/>
    <row r="50355" ht="13.5" customHeight="1" x14ac:dyDescent="0.15"/>
    <row r="50357" ht="13.5" customHeight="1" x14ac:dyDescent="0.15"/>
    <row r="50359" ht="13.5" customHeight="1" x14ac:dyDescent="0.15"/>
    <row r="50361" ht="13.5" customHeight="1" x14ac:dyDescent="0.15"/>
    <row r="50363" ht="13.5" customHeight="1" x14ac:dyDescent="0.15"/>
    <row r="50365" ht="13.5" customHeight="1" x14ac:dyDescent="0.15"/>
    <row r="50367" ht="13.5" customHeight="1" x14ac:dyDescent="0.15"/>
    <row r="50369" ht="13.5" customHeight="1" x14ac:dyDescent="0.15"/>
    <row r="50371" ht="13.5" customHeight="1" x14ac:dyDescent="0.15"/>
    <row r="50373" ht="13.5" customHeight="1" x14ac:dyDescent="0.15"/>
    <row r="50375" ht="13.5" customHeight="1" x14ac:dyDescent="0.15"/>
    <row r="50377" ht="13.5" customHeight="1" x14ac:dyDescent="0.15"/>
    <row r="50379" ht="13.5" customHeight="1" x14ac:dyDescent="0.15"/>
    <row r="50381" ht="13.5" customHeight="1" x14ac:dyDescent="0.15"/>
    <row r="50383" ht="13.5" customHeight="1" x14ac:dyDescent="0.15"/>
    <row r="50385" ht="13.5" customHeight="1" x14ac:dyDescent="0.15"/>
    <row r="50387" ht="13.5" customHeight="1" x14ac:dyDescent="0.15"/>
    <row r="50389" ht="13.5" customHeight="1" x14ac:dyDescent="0.15"/>
    <row r="50391" ht="13.5" customHeight="1" x14ac:dyDescent="0.15"/>
    <row r="50393" ht="13.5" customHeight="1" x14ac:dyDescent="0.15"/>
    <row r="50395" ht="13.5" customHeight="1" x14ac:dyDescent="0.15"/>
    <row r="50397" ht="13.5" customHeight="1" x14ac:dyDescent="0.15"/>
    <row r="50399" ht="13.5" customHeight="1" x14ac:dyDescent="0.15"/>
    <row r="50401" ht="13.5" customHeight="1" x14ac:dyDescent="0.15"/>
    <row r="50403" ht="13.5" customHeight="1" x14ac:dyDescent="0.15"/>
    <row r="50405" ht="13.5" customHeight="1" x14ac:dyDescent="0.15"/>
    <row r="50407" ht="13.5" customHeight="1" x14ac:dyDescent="0.15"/>
    <row r="50409" ht="13.5" customHeight="1" x14ac:dyDescent="0.15"/>
    <row r="50411" ht="13.5" customHeight="1" x14ac:dyDescent="0.15"/>
    <row r="50413" ht="13.5" customHeight="1" x14ac:dyDescent="0.15"/>
    <row r="50415" ht="13.5" customHeight="1" x14ac:dyDescent="0.15"/>
    <row r="50417" ht="13.5" customHeight="1" x14ac:dyDescent="0.15"/>
    <row r="50419" ht="13.5" customHeight="1" x14ac:dyDescent="0.15"/>
    <row r="50421" ht="13.5" customHeight="1" x14ac:dyDescent="0.15"/>
    <row r="50423" ht="13.5" customHeight="1" x14ac:dyDescent="0.15"/>
    <row r="50425" ht="13.5" customHeight="1" x14ac:dyDescent="0.15"/>
    <row r="50427" ht="13.5" customHeight="1" x14ac:dyDescent="0.15"/>
    <row r="50429" ht="13.5" customHeight="1" x14ac:dyDescent="0.15"/>
    <row r="50431" ht="13.5" customHeight="1" x14ac:dyDescent="0.15"/>
    <row r="50433" ht="13.5" customHeight="1" x14ac:dyDescent="0.15"/>
    <row r="50435" ht="13.5" customHeight="1" x14ac:dyDescent="0.15"/>
    <row r="50437" ht="13.5" customHeight="1" x14ac:dyDescent="0.15"/>
    <row r="50439" ht="13.5" customHeight="1" x14ac:dyDescent="0.15"/>
    <row r="50441" ht="13.5" customHeight="1" x14ac:dyDescent="0.15"/>
    <row r="50443" ht="13.5" customHeight="1" x14ac:dyDescent="0.15"/>
    <row r="50445" ht="13.5" customHeight="1" x14ac:dyDescent="0.15"/>
    <row r="50447" ht="13.5" customHeight="1" x14ac:dyDescent="0.15"/>
    <row r="50449" ht="13.5" customHeight="1" x14ac:dyDescent="0.15"/>
    <row r="50451" ht="13.5" customHeight="1" x14ac:dyDescent="0.15"/>
    <row r="50453" ht="13.5" customHeight="1" x14ac:dyDescent="0.15"/>
    <row r="50455" ht="13.5" customHeight="1" x14ac:dyDescent="0.15"/>
    <row r="50457" ht="13.5" customHeight="1" x14ac:dyDescent="0.15"/>
    <row r="50459" ht="13.5" customHeight="1" x14ac:dyDescent="0.15"/>
    <row r="50461" ht="13.5" customHeight="1" x14ac:dyDescent="0.15"/>
    <row r="50463" ht="13.5" customHeight="1" x14ac:dyDescent="0.15"/>
    <row r="50465" ht="13.5" customHeight="1" x14ac:dyDescent="0.15"/>
    <row r="50467" ht="13.5" customHeight="1" x14ac:dyDescent="0.15"/>
    <row r="50469" ht="13.5" customHeight="1" x14ac:dyDescent="0.15"/>
    <row r="50471" ht="13.5" customHeight="1" x14ac:dyDescent="0.15"/>
    <row r="50473" ht="13.5" customHeight="1" x14ac:dyDescent="0.15"/>
    <row r="50475" ht="13.5" customHeight="1" x14ac:dyDescent="0.15"/>
    <row r="50477" ht="13.5" customHeight="1" x14ac:dyDescent="0.15"/>
    <row r="50479" ht="13.5" customHeight="1" x14ac:dyDescent="0.15"/>
    <row r="50481" ht="13.5" customHeight="1" x14ac:dyDescent="0.15"/>
    <row r="50483" ht="13.5" customHeight="1" x14ac:dyDescent="0.15"/>
    <row r="50485" ht="13.5" customHeight="1" x14ac:dyDescent="0.15"/>
    <row r="50487" ht="13.5" customHeight="1" x14ac:dyDescent="0.15"/>
    <row r="50489" ht="13.5" customHeight="1" x14ac:dyDescent="0.15"/>
    <row r="50491" ht="13.5" customHeight="1" x14ac:dyDescent="0.15"/>
    <row r="50493" ht="13.5" customHeight="1" x14ac:dyDescent="0.15"/>
    <row r="50495" ht="13.5" customHeight="1" x14ac:dyDescent="0.15"/>
    <row r="50497" ht="13.5" customHeight="1" x14ac:dyDescent="0.15"/>
    <row r="50499" ht="13.5" customHeight="1" x14ac:dyDescent="0.15"/>
    <row r="50501" ht="13.5" customHeight="1" x14ac:dyDescent="0.15"/>
    <row r="50503" ht="13.5" customHeight="1" x14ac:dyDescent="0.15"/>
    <row r="50505" ht="13.5" customHeight="1" x14ac:dyDescent="0.15"/>
    <row r="50507" ht="13.5" customHeight="1" x14ac:dyDescent="0.15"/>
    <row r="50509" ht="13.5" customHeight="1" x14ac:dyDescent="0.15"/>
    <row r="50511" ht="13.5" customHeight="1" x14ac:dyDescent="0.15"/>
    <row r="50513" ht="13.5" customHeight="1" x14ac:dyDescent="0.15"/>
    <row r="50515" ht="13.5" customHeight="1" x14ac:dyDescent="0.15"/>
    <row r="50517" ht="13.5" customHeight="1" x14ac:dyDescent="0.15"/>
    <row r="50519" ht="13.5" customHeight="1" x14ac:dyDescent="0.15"/>
    <row r="50521" ht="13.5" customHeight="1" x14ac:dyDescent="0.15"/>
    <row r="50523" ht="13.5" customHeight="1" x14ac:dyDescent="0.15"/>
    <row r="50525" ht="13.5" customHeight="1" x14ac:dyDescent="0.15"/>
    <row r="50527" ht="13.5" customHeight="1" x14ac:dyDescent="0.15"/>
    <row r="50529" ht="13.5" customHeight="1" x14ac:dyDescent="0.15"/>
    <row r="50531" ht="13.5" customHeight="1" x14ac:dyDescent="0.15"/>
    <row r="50533" ht="13.5" customHeight="1" x14ac:dyDescent="0.15"/>
    <row r="50535" ht="13.5" customHeight="1" x14ac:dyDescent="0.15"/>
    <row r="50537" ht="13.5" customHeight="1" x14ac:dyDescent="0.15"/>
    <row r="50539" ht="13.5" customHeight="1" x14ac:dyDescent="0.15"/>
    <row r="50541" ht="13.5" customHeight="1" x14ac:dyDescent="0.15"/>
    <row r="50543" ht="13.5" customHeight="1" x14ac:dyDescent="0.15"/>
    <row r="50545" ht="13.5" customHeight="1" x14ac:dyDescent="0.15"/>
    <row r="50547" ht="13.5" customHeight="1" x14ac:dyDescent="0.15"/>
    <row r="50549" ht="13.5" customHeight="1" x14ac:dyDescent="0.15"/>
    <row r="50551" ht="13.5" customHeight="1" x14ac:dyDescent="0.15"/>
    <row r="50553" ht="13.5" customHeight="1" x14ac:dyDescent="0.15"/>
    <row r="50555" ht="13.5" customHeight="1" x14ac:dyDescent="0.15"/>
    <row r="50557" ht="13.5" customHeight="1" x14ac:dyDescent="0.15"/>
    <row r="50559" ht="13.5" customHeight="1" x14ac:dyDescent="0.15"/>
    <row r="50561" ht="13.5" customHeight="1" x14ac:dyDescent="0.15"/>
    <row r="50563" ht="13.5" customHeight="1" x14ac:dyDescent="0.15"/>
    <row r="50565" ht="13.5" customHeight="1" x14ac:dyDescent="0.15"/>
    <row r="50567" ht="13.5" customHeight="1" x14ac:dyDescent="0.15"/>
    <row r="50569" ht="13.5" customHeight="1" x14ac:dyDescent="0.15"/>
    <row r="50571" ht="13.5" customHeight="1" x14ac:dyDescent="0.15"/>
    <row r="50573" ht="13.5" customHeight="1" x14ac:dyDescent="0.15"/>
    <row r="50575" ht="13.5" customHeight="1" x14ac:dyDescent="0.15"/>
    <row r="50577" ht="13.5" customHeight="1" x14ac:dyDescent="0.15"/>
    <row r="50579" ht="13.5" customHeight="1" x14ac:dyDescent="0.15"/>
    <row r="50581" ht="13.5" customHeight="1" x14ac:dyDescent="0.15"/>
    <row r="50583" ht="13.5" customHeight="1" x14ac:dyDescent="0.15"/>
    <row r="50585" ht="13.5" customHeight="1" x14ac:dyDescent="0.15"/>
    <row r="50587" ht="13.5" customHeight="1" x14ac:dyDescent="0.15"/>
    <row r="50589" ht="13.5" customHeight="1" x14ac:dyDescent="0.15"/>
    <row r="50591" ht="13.5" customHeight="1" x14ac:dyDescent="0.15"/>
    <row r="50593" ht="13.5" customHeight="1" x14ac:dyDescent="0.15"/>
    <row r="50595" ht="13.5" customHeight="1" x14ac:dyDescent="0.15"/>
    <row r="50597" ht="13.5" customHeight="1" x14ac:dyDescent="0.15"/>
    <row r="50599" ht="13.5" customHeight="1" x14ac:dyDescent="0.15"/>
    <row r="50601" ht="13.5" customHeight="1" x14ac:dyDescent="0.15"/>
    <row r="50603" ht="13.5" customHeight="1" x14ac:dyDescent="0.15"/>
    <row r="50605" ht="13.5" customHeight="1" x14ac:dyDescent="0.15"/>
    <row r="50607" ht="13.5" customHeight="1" x14ac:dyDescent="0.15"/>
    <row r="50609" ht="13.5" customHeight="1" x14ac:dyDescent="0.15"/>
    <row r="50611" ht="13.5" customHeight="1" x14ac:dyDescent="0.15"/>
    <row r="50613" ht="13.5" customHeight="1" x14ac:dyDescent="0.15"/>
    <row r="50615" ht="13.5" customHeight="1" x14ac:dyDescent="0.15"/>
    <row r="50617" ht="13.5" customHeight="1" x14ac:dyDescent="0.15"/>
    <row r="50619" ht="13.5" customHeight="1" x14ac:dyDescent="0.15"/>
    <row r="50621" ht="13.5" customHeight="1" x14ac:dyDescent="0.15"/>
    <row r="50623" ht="13.5" customHeight="1" x14ac:dyDescent="0.15"/>
    <row r="50625" ht="13.5" customHeight="1" x14ac:dyDescent="0.15"/>
    <row r="50627" ht="13.5" customHeight="1" x14ac:dyDescent="0.15"/>
    <row r="50629" ht="13.5" customHeight="1" x14ac:dyDescent="0.15"/>
    <row r="50631" ht="13.5" customHeight="1" x14ac:dyDescent="0.15"/>
    <row r="50633" ht="13.5" customHeight="1" x14ac:dyDescent="0.15"/>
    <row r="50635" ht="13.5" customHeight="1" x14ac:dyDescent="0.15"/>
    <row r="50637" ht="13.5" customHeight="1" x14ac:dyDescent="0.15"/>
    <row r="50639" ht="13.5" customHeight="1" x14ac:dyDescent="0.15"/>
    <row r="50641" ht="13.5" customHeight="1" x14ac:dyDescent="0.15"/>
    <row r="50643" ht="13.5" customHeight="1" x14ac:dyDescent="0.15"/>
    <row r="50645" ht="13.5" customHeight="1" x14ac:dyDescent="0.15"/>
    <row r="50647" ht="13.5" customHeight="1" x14ac:dyDescent="0.15"/>
    <row r="50649" ht="13.5" customHeight="1" x14ac:dyDescent="0.15"/>
    <row r="50651" ht="13.5" customHeight="1" x14ac:dyDescent="0.15"/>
    <row r="50653" ht="13.5" customHeight="1" x14ac:dyDescent="0.15"/>
    <row r="50655" ht="13.5" customHeight="1" x14ac:dyDescent="0.15"/>
    <row r="50657" ht="13.5" customHeight="1" x14ac:dyDescent="0.15"/>
    <row r="50659" ht="13.5" customHeight="1" x14ac:dyDescent="0.15"/>
    <row r="50661" ht="13.5" customHeight="1" x14ac:dyDescent="0.15"/>
    <row r="50663" ht="13.5" customHeight="1" x14ac:dyDescent="0.15"/>
    <row r="50665" ht="13.5" customHeight="1" x14ac:dyDescent="0.15"/>
    <row r="50667" ht="13.5" customHeight="1" x14ac:dyDescent="0.15"/>
    <row r="50669" ht="13.5" customHeight="1" x14ac:dyDescent="0.15"/>
    <row r="50671" ht="13.5" customHeight="1" x14ac:dyDescent="0.15"/>
    <row r="50673" ht="13.5" customHeight="1" x14ac:dyDescent="0.15"/>
    <row r="50675" ht="13.5" customHeight="1" x14ac:dyDescent="0.15"/>
    <row r="50677" ht="13.5" customHeight="1" x14ac:dyDescent="0.15"/>
    <row r="50679" ht="13.5" customHeight="1" x14ac:dyDescent="0.15"/>
    <row r="50681" ht="13.5" customHeight="1" x14ac:dyDescent="0.15"/>
    <row r="50683" ht="13.5" customHeight="1" x14ac:dyDescent="0.15"/>
    <row r="50685" ht="13.5" customHeight="1" x14ac:dyDescent="0.15"/>
    <row r="50687" ht="13.5" customHeight="1" x14ac:dyDescent="0.15"/>
    <row r="50689" ht="13.5" customHeight="1" x14ac:dyDescent="0.15"/>
    <row r="50691" ht="13.5" customHeight="1" x14ac:dyDescent="0.15"/>
    <row r="50693" ht="13.5" customHeight="1" x14ac:dyDescent="0.15"/>
    <row r="50695" ht="13.5" customHeight="1" x14ac:dyDescent="0.15"/>
    <row r="50697" ht="13.5" customHeight="1" x14ac:dyDescent="0.15"/>
    <row r="50699" ht="13.5" customHeight="1" x14ac:dyDescent="0.15"/>
    <row r="50701" ht="13.5" customHeight="1" x14ac:dyDescent="0.15"/>
    <row r="50703" ht="13.5" customHeight="1" x14ac:dyDescent="0.15"/>
    <row r="50705" ht="13.5" customHeight="1" x14ac:dyDescent="0.15"/>
    <row r="50707" ht="13.5" customHeight="1" x14ac:dyDescent="0.15"/>
    <row r="50709" ht="13.5" customHeight="1" x14ac:dyDescent="0.15"/>
    <row r="50711" ht="13.5" customHeight="1" x14ac:dyDescent="0.15"/>
    <row r="50713" ht="13.5" customHeight="1" x14ac:dyDescent="0.15"/>
    <row r="50715" ht="13.5" customHeight="1" x14ac:dyDescent="0.15"/>
    <row r="50717" ht="13.5" customHeight="1" x14ac:dyDescent="0.15"/>
    <row r="50719" ht="13.5" customHeight="1" x14ac:dyDescent="0.15"/>
    <row r="50721" ht="13.5" customHeight="1" x14ac:dyDescent="0.15"/>
    <row r="50723" ht="13.5" customHeight="1" x14ac:dyDescent="0.15"/>
    <row r="50725" ht="13.5" customHeight="1" x14ac:dyDescent="0.15"/>
    <row r="50727" ht="13.5" customHeight="1" x14ac:dyDescent="0.15"/>
    <row r="50729" ht="13.5" customHeight="1" x14ac:dyDescent="0.15"/>
    <row r="50731" ht="13.5" customHeight="1" x14ac:dyDescent="0.15"/>
    <row r="50733" ht="13.5" customHeight="1" x14ac:dyDescent="0.15"/>
    <row r="50735" ht="13.5" customHeight="1" x14ac:dyDescent="0.15"/>
    <row r="50737" ht="13.5" customHeight="1" x14ac:dyDescent="0.15"/>
    <row r="50739" ht="13.5" customHeight="1" x14ac:dyDescent="0.15"/>
    <row r="50741" ht="13.5" customHeight="1" x14ac:dyDescent="0.15"/>
    <row r="50743" ht="13.5" customHeight="1" x14ac:dyDescent="0.15"/>
    <row r="50745" ht="13.5" customHeight="1" x14ac:dyDescent="0.15"/>
    <row r="50747" ht="13.5" customHeight="1" x14ac:dyDescent="0.15"/>
    <row r="50749" ht="13.5" customHeight="1" x14ac:dyDescent="0.15"/>
    <row r="50751" ht="13.5" customHeight="1" x14ac:dyDescent="0.15"/>
    <row r="50753" ht="13.5" customHeight="1" x14ac:dyDescent="0.15"/>
    <row r="50755" ht="13.5" customHeight="1" x14ac:dyDescent="0.15"/>
    <row r="50757" ht="13.5" customHeight="1" x14ac:dyDescent="0.15"/>
    <row r="50759" ht="13.5" customHeight="1" x14ac:dyDescent="0.15"/>
    <row r="50761" ht="13.5" customHeight="1" x14ac:dyDescent="0.15"/>
    <row r="50763" ht="13.5" customHeight="1" x14ac:dyDescent="0.15"/>
    <row r="50765" ht="13.5" customHeight="1" x14ac:dyDescent="0.15"/>
    <row r="50767" ht="13.5" customHeight="1" x14ac:dyDescent="0.15"/>
    <row r="50769" ht="13.5" customHeight="1" x14ac:dyDescent="0.15"/>
    <row r="50771" ht="13.5" customHeight="1" x14ac:dyDescent="0.15"/>
    <row r="50773" ht="13.5" customHeight="1" x14ac:dyDescent="0.15"/>
    <row r="50775" ht="13.5" customHeight="1" x14ac:dyDescent="0.15"/>
    <row r="50777" ht="13.5" customHeight="1" x14ac:dyDescent="0.15"/>
    <row r="50779" ht="13.5" customHeight="1" x14ac:dyDescent="0.15"/>
    <row r="50781" ht="13.5" customHeight="1" x14ac:dyDescent="0.15"/>
    <row r="50783" ht="13.5" customHeight="1" x14ac:dyDescent="0.15"/>
    <row r="50785" ht="13.5" customHeight="1" x14ac:dyDescent="0.15"/>
    <row r="50787" ht="13.5" customHeight="1" x14ac:dyDescent="0.15"/>
    <row r="50789" ht="13.5" customHeight="1" x14ac:dyDescent="0.15"/>
    <row r="50791" ht="13.5" customHeight="1" x14ac:dyDescent="0.15"/>
    <row r="50793" ht="13.5" customHeight="1" x14ac:dyDescent="0.15"/>
    <row r="50795" ht="13.5" customHeight="1" x14ac:dyDescent="0.15"/>
    <row r="50797" ht="13.5" customHeight="1" x14ac:dyDescent="0.15"/>
    <row r="50799" ht="13.5" customHeight="1" x14ac:dyDescent="0.15"/>
    <row r="50801" ht="13.5" customHeight="1" x14ac:dyDescent="0.15"/>
    <row r="50803" ht="13.5" customHeight="1" x14ac:dyDescent="0.15"/>
    <row r="50805" ht="13.5" customHeight="1" x14ac:dyDescent="0.15"/>
    <row r="50807" ht="13.5" customHeight="1" x14ac:dyDescent="0.15"/>
    <row r="50809" ht="13.5" customHeight="1" x14ac:dyDescent="0.15"/>
    <row r="50811" ht="13.5" customHeight="1" x14ac:dyDescent="0.15"/>
    <row r="50813" ht="13.5" customHeight="1" x14ac:dyDescent="0.15"/>
    <row r="50815" ht="13.5" customHeight="1" x14ac:dyDescent="0.15"/>
    <row r="50817" ht="13.5" customHeight="1" x14ac:dyDescent="0.15"/>
    <row r="50819" ht="13.5" customHeight="1" x14ac:dyDescent="0.15"/>
    <row r="50821" ht="13.5" customHeight="1" x14ac:dyDescent="0.15"/>
    <row r="50823" ht="13.5" customHeight="1" x14ac:dyDescent="0.15"/>
    <row r="50825" ht="13.5" customHeight="1" x14ac:dyDescent="0.15"/>
    <row r="50827" ht="13.5" customHeight="1" x14ac:dyDescent="0.15"/>
    <row r="50829" ht="13.5" customHeight="1" x14ac:dyDescent="0.15"/>
    <row r="50831" ht="13.5" customHeight="1" x14ac:dyDescent="0.15"/>
    <row r="50833" ht="13.5" customHeight="1" x14ac:dyDescent="0.15"/>
    <row r="50835" ht="13.5" customHeight="1" x14ac:dyDescent="0.15"/>
    <row r="50837" ht="13.5" customHeight="1" x14ac:dyDescent="0.15"/>
    <row r="50839" ht="13.5" customHeight="1" x14ac:dyDescent="0.15"/>
    <row r="50841" ht="13.5" customHeight="1" x14ac:dyDescent="0.15"/>
    <row r="50843" ht="13.5" customHeight="1" x14ac:dyDescent="0.15"/>
    <row r="50845" ht="13.5" customHeight="1" x14ac:dyDescent="0.15"/>
    <row r="50847" ht="13.5" customHeight="1" x14ac:dyDescent="0.15"/>
    <row r="50849" ht="13.5" customHeight="1" x14ac:dyDescent="0.15"/>
    <row r="50851" ht="13.5" customHeight="1" x14ac:dyDescent="0.15"/>
    <row r="50853" ht="13.5" customHeight="1" x14ac:dyDescent="0.15"/>
    <row r="50855" ht="13.5" customHeight="1" x14ac:dyDescent="0.15"/>
    <row r="50857" ht="13.5" customHeight="1" x14ac:dyDescent="0.15"/>
    <row r="50859" ht="13.5" customHeight="1" x14ac:dyDescent="0.15"/>
    <row r="50861" ht="13.5" customHeight="1" x14ac:dyDescent="0.15"/>
    <row r="50863" ht="13.5" customHeight="1" x14ac:dyDescent="0.15"/>
    <row r="50865" ht="13.5" customHeight="1" x14ac:dyDescent="0.15"/>
    <row r="50867" ht="13.5" customHeight="1" x14ac:dyDescent="0.15"/>
    <row r="50869" ht="13.5" customHeight="1" x14ac:dyDescent="0.15"/>
    <row r="50871" ht="13.5" customHeight="1" x14ac:dyDescent="0.15"/>
    <row r="50873" ht="13.5" customHeight="1" x14ac:dyDescent="0.15"/>
    <row r="50875" ht="13.5" customHeight="1" x14ac:dyDescent="0.15"/>
    <row r="50877" ht="13.5" customHeight="1" x14ac:dyDescent="0.15"/>
    <row r="50879" ht="13.5" customHeight="1" x14ac:dyDescent="0.15"/>
    <row r="50881" ht="13.5" customHeight="1" x14ac:dyDescent="0.15"/>
    <row r="50883" ht="13.5" customHeight="1" x14ac:dyDescent="0.15"/>
    <row r="50885" ht="13.5" customHeight="1" x14ac:dyDescent="0.15"/>
    <row r="50887" ht="13.5" customHeight="1" x14ac:dyDescent="0.15"/>
    <row r="50889" ht="13.5" customHeight="1" x14ac:dyDescent="0.15"/>
    <row r="50891" ht="13.5" customHeight="1" x14ac:dyDescent="0.15"/>
    <row r="50893" ht="13.5" customHeight="1" x14ac:dyDescent="0.15"/>
    <row r="50895" ht="13.5" customHeight="1" x14ac:dyDescent="0.15"/>
    <row r="50897" ht="13.5" customHeight="1" x14ac:dyDescent="0.15"/>
    <row r="50899" ht="13.5" customHeight="1" x14ac:dyDescent="0.15"/>
    <row r="50901" ht="13.5" customHeight="1" x14ac:dyDescent="0.15"/>
    <row r="50903" ht="13.5" customHeight="1" x14ac:dyDescent="0.15"/>
    <row r="50905" ht="13.5" customHeight="1" x14ac:dyDescent="0.15"/>
    <row r="50907" ht="13.5" customHeight="1" x14ac:dyDescent="0.15"/>
    <row r="50909" ht="13.5" customHeight="1" x14ac:dyDescent="0.15"/>
    <row r="50911" ht="13.5" customHeight="1" x14ac:dyDescent="0.15"/>
    <row r="50913" ht="13.5" customHeight="1" x14ac:dyDescent="0.15"/>
    <row r="50915" ht="13.5" customHeight="1" x14ac:dyDescent="0.15"/>
    <row r="50917" ht="13.5" customHeight="1" x14ac:dyDescent="0.15"/>
    <row r="50919" ht="13.5" customHeight="1" x14ac:dyDescent="0.15"/>
    <row r="50921" ht="13.5" customHeight="1" x14ac:dyDescent="0.15"/>
    <row r="50923" ht="13.5" customHeight="1" x14ac:dyDescent="0.15"/>
    <row r="50925" ht="13.5" customHeight="1" x14ac:dyDescent="0.15"/>
    <row r="50927" ht="13.5" customHeight="1" x14ac:dyDescent="0.15"/>
    <row r="50929" ht="13.5" customHeight="1" x14ac:dyDescent="0.15"/>
    <row r="50931" ht="13.5" customHeight="1" x14ac:dyDescent="0.15"/>
    <row r="50933" ht="13.5" customHeight="1" x14ac:dyDescent="0.15"/>
    <row r="50935" ht="13.5" customHeight="1" x14ac:dyDescent="0.15"/>
    <row r="50937" ht="13.5" customHeight="1" x14ac:dyDescent="0.15"/>
    <row r="50939" ht="13.5" customHeight="1" x14ac:dyDescent="0.15"/>
    <row r="50941" ht="13.5" customHeight="1" x14ac:dyDescent="0.15"/>
    <row r="50943" ht="13.5" customHeight="1" x14ac:dyDescent="0.15"/>
    <row r="50945" ht="13.5" customHeight="1" x14ac:dyDescent="0.15"/>
    <row r="50947" ht="13.5" customHeight="1" x14ac:dyDescent="0.15"/>
    <row r="50949" ht="13.5" customHeight="1" x14ac:dyDescent="0.15"/>
    <row r="50951" ht="13.5" customHeight="1" x14ac:dyDescent="0.15"/>
    <row r="50953" ht="13.5" customHeight="1" x14ac:dyDescent="0.15"/>
    <row r="50955" ht="13.5" customHeight="1" x14ac:dyDescent="0.15"/>
    <row r="50957" ht="13.5" customHeight="1" x14ac:dyDescent="0.15"/>
    <row r="50959" ht="13.5" customHeight="1" x14ac:dyDescent="0.15"/>
    <row r="50961" ht="13.5" customHeight="1" x14ac:dyDescent="0.15"/>
    <row r="50963" ht="13.5" customHeight="1" x14ac:dyDescent="0.15"/>
    <row r="50965" ht="13.5" customHeight="1" x14ac:dyDescent="0.15"/>
    <row r="50967" ht="13.5" customHeight="1" x14ac:dyDescent="0.15"/>
    <row r="50969" ht="13.5" customHeight="1" x14ac:dyDescent="0.15"/>
    <row r="50971" ht="13.5" customHeight="1" x14ac:dyDescent="0.15"/>
    <row r="50973" ht="13.5" customHeight="1" x14ac:dyDescent="0.15"/>
    <row r="50975" ht="13.5" customHeight="1" x14ac:dyDescent="0.15"/>
    <row r="50977" ht="13.5" customHeight="1" x14ac:dyDescent="0.15"/>
    <row r="50979" ht="13.5" customHeight="1" x14ac:dyDescent="0.15"/>
    <row r="50981" ht="13.5" customHeight="1" x14ac:dyDescent="0.15"/>
    <row r="50983" ht="13.5" customHeight="1" x14ac:dyDescent="0.15"/>
    <row r="50985" ht="13.5" customHeight="1" x14ac:dyDescent="0.15"/>
    <row r="50987" ht="13.5" customHeight="1" x14ac:dyDescent="0.15"/>
    <row r="50989" ht="13.5" customHeight="1" x14ac:dyDescent="0.15"/>
    <row r="50991" ht="13.5" customHeight="1" x14ac:dyDescent="0.15"/>
    <row r="50993" ht="13.5" customHeight="1" x14ac:dyDescent="0.15"/>
    <row r="50995" ht="13.5" customHeight="1" x14ac:dyDescent="0.15"/>
    <row r="50997" ht="13.5" customHeight="1" x14ac:dyDescent="0.15"/>
    <row r="50999" ht="13.5" customHeight="1" x14ac:dyDescent="0.15"/>
    <row r="51001" ht="13.5" customHeight="1" x14ac:dyDescent="0.15"/>
    <row r="51003" ht="13.5" customHeight="1" x14ac:dyDescent="0.15"/>
    <row r="51005" ht="13.5" customHeight="1" x14ac:dyDescent="0.15"/>
    <row r="51007" ht="13.5" customHeight="1" x14ac:dyDescent="0.15"/>
    <row r="51009" ht="13.5" customHeight="1" x14ac:dyDescent="0.15"/>
    <row r="51011" ht="13.5" customHeight="1" x14ac:dyDescent="0.15"/>
    <row r="51013" ht="13.5" customHeight="1" x14ac:dyDescent="0.15"/>
    <row r="51015" ht="13.5" customHeight="1" x14ac:dyDescent="0.15"/>
    <row r="51017" ht="13.5" customHeight="1" x14ac:dyDescent="0.15"/>
    <row r="51019" ht="13.5" customHeight="1" x14ac:dyDescent="0.15"/>
    <row r="51021" ht="13.5" customHeight="1" x14ac:dyDescent="0.15"/>
    <row r="51023" ht="13.5" customHeight="1" x14ac:dyDescent="0.15"/>
    <row r="51025" ht="13.5" customHeight="1" x14ac:dyDescent="0.15"/>
    <row r="51027" ht="13.5" customHeight="1" x14ac:dyDescent="0.15"/>
    <row r="51029" ht="13.5" customHeight="1" x14ac:dyDescent="0.15"/>
    <row r="51031" ht="13.5" customHeight="1" x14ac:dyDescent="0.15"/>
    <row r="51033" ht="13.5" customHeight="1" x14ac:dyDescent="0.15"/>
    <row r="51035" ht="13.5" customHeight="1" x14ac:dyDescent="0.15"/>
    <row r="51037" ht="13.5" customHeight="1" x14ac:dyDescent="0.15"/>
    <row r="51039" ht="13.5" customHeight="1" x14ac:dyDescent="0.15"/>
    <row r="51041" ht="13.5" customHeight="1" x14ac:dyDescent="0.15"/>
    <row r="51043" ht="13.5" customHeight="1" x14ac:dyDescent="0.15"/>
    <row r="51045" ht="13.5" customHeight="1" x14ac:dyDescent="0.15"/>
    <row r="51047" ht="13.5" customHeight="1" x14ac:dyDescent="0.15"/>
    <row r="51049" ht="13.5" customHeight="1" x14ac:dyDescent="0.15"/>
    <row r="51051" ht="13.5" customHeight="1" x14ac:dyDescent="0.15"/>
    <row r="51053" ht="13.5" customHeight="1" x14ac:dyDescent="0.15"/>
    <row r="51055" ht="13.5" customHeight="1" x14ac:dyDescent="0.15"/>
    <row r="51057" ht="13.5" customHeight="1" x14ac:dyDescent="0.15"/>
    <row r="51059" ht="13.5" customHeight="1" x14ac:dyDescent="0.15"/>
    <row r="51061" ht="13.5" customHeight="1" x14ac:dyDescent="0.15"/>
    <row r="51063" ht="13.5" customHeight="1" x14ac:dyDescent="0.15"/>
    <row r="51065" ht="13.5" customHeight="1" x14ac:dyDescent="0.15"/>
    <row r="51067" ht="13.5" customHeight="1" x14ac:dyDescent="0.15"/>
    <row r="51069" ht="13.5" customHeight="1" x14ac:dyDescent="0.15"/>
    <row r="51071" ht="13.5" customHeight="1" x14ac:dyDescent="0.15"/>
    <row r="51073" ht="13.5" customHeight="1" x14ac:dyDescent="0.15"/>
    <row r="51075" ht="13.5" customHeight="1" x14ac:dyDescent="0.15"/>
    <row r="51077" ht="13.5" customHeight="1" x14ac:dyDescent="0.15"/>
    <row r="51079" ht="13.5" customHeight="1" x14ac:dyDescent="0.15"/>
    <row r="51081" ht="13.5" customHeight="1" x14ac:dyDescent="0.15"/>
    <row r="51083" ht="13.5" customHeight="1" x14ac:dyDescent="0.15"/>
    <row r="51085" ht="13.5" customHeight="1" x14ac:dyDescent="0.15"/>
    <row r="51087" ht="13.5" customHeight="1" x14ac:dyDescent="0.15"/>
    <row r="51089" ht="13.5" customHeight="1" x14ac:dyDescent="0.15"/>
    <row r="51091" ht="13.5" customHeight="1" x14ac:dyDescent="0.15"/>
    <row r="51093" ht="13.5" customHeight="1" x14ac:dyDescent="0.15"/>
    <row r="51095" ht="13.5" customHeight="1" x14ac:dyDescent="0.15"/>
    <row r="51097" ht="13.5" customHeight="1" x14ac:dyDescent="0.15"/>
    <row r="51099" ht="13.5" customHeight="1" x14ac:dyDescent="0.15"/>
    <row r="51101" ht="13.5" customHeight="1" x14ac:dyDescent="0.15"/>
    <row r="51103" ht="13.5" customHeight="1" x14ac:dyDescent="0.15"/>
    <row r="51105" ht="13.5" customHeight="1" x14ac:dyDescent="0.15"/>
    <row r="51107" ht="13.5" customHeight="1" x14ac:dyDescent="0.15"/>
    <row r="51109" ht="13.5" customHeight="1" x14ac:dyDescent="0.15"/>
    <row r="51111" ht="13.5" customHeight="1" x14ac:dyDescent="0.15"/>
    <row r="51113" ht="13.5" customHeight="1" x14ac:dyDescent="0.15"/>
    <row r="51115" ht="13.5" customHeight="1" x14ac:dyDescent="0.15"/>
    <row r="51117" ht="13.5" customHeight="1" x14ac:dyDescent="0.15"/>
    <row r="51119" ht="13.5" customHeight="1" x14ac:dyDescent="0.15"/>
    <row r="51121" ht="13.5" customHeight="1" x14ac:dyDescent="0.15"/>
    <row r="51123" ht="13.5" customHeight="1" x14ac:dyDescent="0.15"/>
    <row r="51125" ht="13.5" customHeight="1" x14ac:dyDescent="0.15"/>
    <row r="51127" ht="13.5" customHeight="1" x14ac:dyDescent="0.15"/>
    <row r="51129" ht="13.5" customHeight="1" x14ac:dyDescent="0.15"/>
    <row r="51131" ht="13.5" customHeight="1" x14ac:dyDescent="0.15"/>
    <row r="51133" ht="13.5" customHeight="1" x14ac:dyDescent="0.15"/>
    <row r="51135" ht="13.5" customHeight="1" x14ac:dyDescent="0.15"/>
    <row r="51137" ht="13.5" customHeight="1" x14ac:dyDescent="0.15"/>
    <row r="51139" ht="13.5" customHeight="1" x14ac:dyDescent="0.15"/>
    <row r="51141" ht="13.5" customHeight="1" x14ac:dyDescent="0.15"/>
    <row r="51143" ht="13.5" customHeight="1" x14ac:dyDescent="0.15"/>
    <row r="51145" ht="13.5" customHeight="1" x14ac:dyDescent="0.15"/>
    <row r="51147" ht="13.5" customHeight="1" x14ac:dyDescent="0.15"/>
    <row r="51149" ht="13.5" customHeight="1" x14ac:dyDescent="0.15"/>
    <row r="51151" ht="13.5" customHeight="1" x14ac:dyDescent="0.15"/>
    <row r="51153" ht="13.5" customHeight="1" x14ac:dyDescent="0.15"/>
    <row r="51155" ht="13.5" customHeight="1" x14ac:dyDescent="0.15"/>
    <row r="51157" ht="13.5" customHeight="1" x14ac:dyDescent="0.15"/>
    <row r="51159" ht="13.5" customHeight="1" x14ac:dyDescent="0.15"/>
    <row r="51161" ht="13.5" customHeight="1" x14ac:dyDescent="0.15"/>
    <row r="51163" ht="13.5" customHeight="1" x14ac:dyDescent="0.15"/>
    <row r="51165" ht="13.5" customHeight="1" x14ac:dyDescent="0.15"/>
    <row r="51167" ht="13.5" customHeight="1" x14ac:dyDescent="0.15"/>
    <row r="51169" ht="13.5" customHeight="1" x14ac:dyDescent="0.15"/>
    <row r="51171" ht="13.5" customHeight="1" x14ac:dyDescent="0.15"/>
    <row r="51173" ht="13.5" customHeight="1" x14ac:dyDescent="0.15"/>
    <row r="51175" ht="13.5" customHeight="1" x14ac:dyDescent="0.15"/>
    <row r="51177" ht="13.5" customHeight="1" x14ac:dyDescent="0.15"/>
    <row r="51179" ht="13.5" customHeight="1" x14ac:dyDescent="0.15"/>
    <row r="51181" ht="13.5" customHeight="1" x14ac:dyDescent="0.15"/>
    <row r="51183" ht="13.5" customHeight="1" x14ac:dyDescent="0.15"/>
    <row r="51185" ht="13.5" customHeight="1" x14ac:dyDescent="0.15"/>
    <row r="51187" ht="13.5" customHeight="1" x14ac:dyDescent="0.15"/>
    <row r="51189" ht="13.5" customHeight="1" x14ac:dyDescent="0.15"/>
    <row r="51191" ht="13.5" customHeight="1" x14ac:dyDescent="0.15"/>
    <row r="51193" ht="13.5" customHeight="1" x14ac:dyDescent="0.15"/>
    <row r="51195" ht="13.5" customHeight="1" x14ac:dyDescent="0.15"/>
    <row r="51197" ht="13.5" customHeight="1" x14ac:dyDescent="0.15"/>
    <row r="51199" ht="13.5" customHeight="1" x14ac:dyDescent="0.15"/>
    <row r="51201" ht="13.5" customHeight="1" x14ac:dyDescent="0.15"/>
    <row r="51203" ht="13.5" customHeight="1" x14ac:dyDescent="0.15"/>
    <row r="51205" ht="13.5" customHeight="1" x14ac:dyDescent="0.15"/>
    <row r="51207" ht="13.5" customHeight="1" x14ac:dyDescent="0.15"/>
    <row r="51209" ht="13.5" customHeight="1" x14ac:dyDescent="0.15"/>
    <row r="51211" ht="13.5" customHeight="1" x14ac:dyDescent="0.15"/>
    <row r="51213" ht="13.5" customHeight="1" x14ac:dyDescent="0.15"/>
    <row r="51215" ht="13.5" customHeight="1" x14ac:dyDescent="0.15"/>
    <row r="51217" ht="13.5" customHeight="1" x14ac:dyDescent="0.15"/>
    <row r="51219" ht="13.5" customHeight="1" x14ac:dyDescent="0.15"/>
    <row r="51221" ht="13.5" customHeight="1" x14ac:dyDescent="0.15"/>
    <row r="51223" ht="13.5" customHeight="1" x14ac:dyDescent="0.15"/>
    <row r="51225" ht="13.5" customHeight="1" x14ac:dyDescent="0.15"/>
    <row r="51227" ht="13.5" customHeight="1" x14ac:dyDescent="0.15"/>
    <row r="51229" ht="13.5" customHeight="1" x14ac:dyDescent="0.15"/>
    <row r="51231" ht="13.5" customHeight="1" x14ac:dyDescent="0.15"/>
    <row r="51233" ht="13.5" customHeight="1" x14ac:dyDescent="0.15"/>
    <row r="51235" ht="13.5" customHeight="1" x14ac:dyDescent="0.15"/>
    <row r="51237" ht="13.5" customHeight="1" x14ac:dyDescent="0.15"/>
    <row r="51239" ht="13.5" customHeight="1" x14ac:dyDescent="0.15"/>
    <row r="51241" ht="13.5" customHeight="1" x14ac:dyDescent="0.15"/>
    <row r="51243" ht="13.5" customHeight="1" x14ac:dyDescent="0.15"/>
    <row r="51245" ht="13.5" customHeight="1" x14ac:dyDescent="0.15"/>
    <row r="51247" ht="13.5" customHeight="1" x14ac:dyDescent="0.15"/>
    <row r="51249" ht="13.5" customHeight="1" x14ac:dyDescent="0.15"/>
    <row r="51251" ht="13.5" customHeight="1" x14ac:dyDescent="0.15"/>
    <row r="51253" ht="13.5" customHeight="1" x14ac:dyDescent="0.15"/>
    <row r="51255" ht="13.5" customHeight="1" x14ac:dyDescent="0.15"/>
    <row r="51257" ht="13.5" customHeight="1" x14ac:dyDescent="0.15"/>
    <row r="51259" ht="13.5" customHeight="1" x14ac:dyDescent="0.15"/>
    <row r="51261" ht="13.5" customHeight="1" x14ac:dyDescent="0.15"/>
    <row r="51263" ht="13.5" customHeight="1" x14ac:dyDescent="0.15"/>
    <row r="51265" ht="13.5" customHeight="1" x14ac:dyDescent="0.15"/>
    <row r="51267" ht="13.5" customHeight="1" x14ac:dyDescent="0.15"/>
    <row r="51269" ht="13.5" customHeight="1" x14ac:dyDescent="0.15"/>
    <row r="51271" ht="13.5" customHeight="1" x14ac:dyDescent="0.15"/>
    <row r="51273" ht="13.5" customHeight="1" x14ac:dyDescent="0.15"/>
    <row r="51275" ht="13.5" customHeight="1" x14ac:dyDescent="0.15"/>
    <row r="51277" ht="13.5" customHeight="1" x14ac:dyDescent="0.15"/>
    <row r="51279" ht="13.5" customHeight="1" x14ac:dyDescent="0.15"/>
    <row r="51281" ht="13.5" customHeight="1" x14ac:dyDescent="0.15"/>
    <row r="51283" ht="13.5" customHeight="1" x14ac:dyDescent="0.15"/>
    <row r="51285" ht="13.5" customHeight="1" x14ac:dyDescent="0.15"/>
    <row r="51287" ht="13.5" customHeight="1" x14ac:dyDescent="0.15"/>
    <row r="51289" ht="13.5" customHeight="1" x14ac:dyDescent="0.15"/>
    <row r="51291" ht="13.5" customHeight="1" x14ac:dyDescent="0.15"/>
    <row r="51293" ht="13.5" customHeight="1" x14ac:dyDescent="0.15"/>
    <row r="51295" ht="13.5" customHeight="1" x14ac:dyDescent="0.15"/>
    <row r="51297" ht="13.5" customHeight="1" x14ac:dyDescent="0.15"/>
    <row r="51299" ht="13.5" customHeight="1" x14ac:dyDescent="0.15"/>
    <row r="51301" ht="13.5" customHeight="1" x14ac:dyDescent="0.15"/>
    <row r="51303" ht="13.5" customHeight="1" x14ac:dyDescent="0.15"/>
    <row r="51305" ht="13.5" customHeight="1" x14ac:dyDescent="0.15"/>
    <row r="51307" ht="13.5" customHeight="1" x14ac:dyDescent="0.15"/>
    <row r="51309" ht="13.5" customHeight="1" x14ac:dyDescent="0.15"/>
    <row r="51311" ht="13.5" customHeight="1" x14ac:dyDescent="0.15"/>
    <row r="51313" ht="13.5" customHeight="1" x14ac:dyDescent="0.15"/>
    <row r="51315" ht="13.5" customHeight="1" x14ac:dyDescent="0.15"/>
    <row r="51317" ht="13.5" customHeight="1" x14ac:dyDescent="0.15"/>
    <row r="51319" ht="13.5" customHeight="1" x14ac:dyDescent="0.15"/>
    <row r="51321" ht="13.5" customHeight="1" x14ac:dyDescent="0.15"/>
    <row r="51323" ht="13.5" customHeight="1" x14ac:dyDescent="0.15"/>
    <row r="51325" ht="13.5" customHeight="1" x14ac:dyDescent="0.15"/>
    <row r="51327" ht="13.5" customHeight="1" x14ac:dyDescent="0.15"/>
    <row r="51329" ht="13.5" customHeight="1" x14ac:dyDescent="0.15"/>
    <row r="51331" ht="13.5" customHeight="1" x14ac:dyDescent="0.15"/>
    <row r="51333" ht="13.5" customHeight="1" x14ac:dyDescent="0.15"/>
    <row r="51335" ht="13.5" customHeight="1" x14ac:dyDescent="0.15"/>
    <row r="51337" ht="13.5" customHeight="1" x14ac:dyDescent="0.15"/>
    <row r="51339" ht="13.5" customHeight="1" x14ac:dyDescent="0.15"/>
    <row r="51341" ht="13.5" customHeight="1" x14ac:dyDescent="0.15"/>
    <row r="51343" ht="13.5" customHeight="1" x14ac:dyDescent="0.15"/>
    <row r="51345" ht="13.5" customHeight="1" x14ac:dyDescent="0.15"/>
    <row r="51347" ht="13.5" customHeight="1" x14ac:dyDescent="0.15"/>
    <row r="51349" ht="13.5" customHeight="1" x14ac:dyDescent="0.15"/>
    <row r="51351" ht="13.5" customHeight="1" x14ac:dyDescent="0.15"/>
    <row r="51353" ht="13.5" customHeight="1" x14ac:dyDescent="0.15"/>
    <row r="51355" ht="13.5" customHeight="1" x14ac:dyDescent="0.15"/>
    <row r="51357" ht="13.5" customHeight="1" x14ac:dyDescent="0.15"/>
    <row r="51359" ht="13.5" customHeight="1" x14ac:dyDescent="0.15"/>
    <row r="51361" ht="13.5" customHeight="1" x14ac:dyDescent="0.15"/>
    <row r="51363" ht="13.5" customHeight="1" x14ac:dyDescent="0.15"/>
    <row r="51365" ht="13.5" customHeight="1" x14ac:dyDescent="0.15"/>
    <row r="51367" ht="13.5" customHeight="1" x14ac:dyDescent="0.15"/>
    <row r="51369" ht="13.5" customHeight="1" x14ac:dyDescent="0.15"/>
    <row r="51371" ht="13.5" customHeight="1" x14ac:dyDescent="0.15"/>
    <row r="51373" ht="13.5" customHeight="1" x14ac:dyDescent="0.15"/>
    <row r="51375" ht="13.5" customHeight="1" x14ac:dyDescent="0.15"/>
    <row r="51377" ht="13.5" customHeight="1" x14ac:dyDescent="0.15"/>
    <row r="51379" ht="13.5" customHeight="1" x14ac:dyDescent="0.15"/>
    <row r="51381" ht="13.5" customHeight="1" x14ac:dyDescent="0.15"/>
    <row r="51383" ht="13.5" customHeight="1" x14ac:dyDescent="0.15"/>
    <row r="51385" ht="13.5" customHeight="1" x14ac:dyDescent="0.15"/>
    <row r="51387" ht="13.5" customHeight="1" x14ac:dyDescent="0.15"/>
    <row r="51389" ht="13.5" customHeight="1" x14ac:dyDescent="0.15"/>
    <row r="51391" ht="13.5" customHeight="1" x14ac:dyDescent="0.15"/>
    <row r="51393" ht="13.5" customHeight="1" x14ac:dyDescent="0.15"/>
    <row r="51395" ht="13.5" customHeight="1" x14ac:dyDescent="0.15"/>
    <row r="51397" ht="13.5" customHeight="1" x14ac:dyDescent="0.15"/>
    <row r="51399" ht="13.5" customHeight="1" x14ac:dyDescent="0.15"/>
    <row r="51401" ht="13.5" customHeight="1" x14ac:dyDescent="0.15"/>
    <row r="51403" ht="13.5" customHeight="1" x14ac:dyDescent="0.15"/>
    <row r="51405" ht="13.5" customHeight="1" x14ac:dyDescent="0.15"/>
    <row r="51407" ht="13.5" customHeight="1" x14ac:dyDescent="0.15"/>
    <row r="51409" ht="13.5" customHeight="1" x14ac:dyDescent="0.15"/>
    <row r="51411" ht="13.5" customHeight="1" x14ac:dyDescent="0.15"/>
    <row r="51413" ht="13.5" customHeight="1" x14ac:dyDescent="0.15"/>
    <row r="51415" ht="13.5" customHeight="1" x14ac:dyDescent="0.15"/>
    <row r="51417" ht="13.5" customHeight="1" x14ac:dyDescent="0.15"/>
    <row r="51419" ht="13.5" customHeight="1" x14ac:dyDescent="0.15"/>
    <row r="51421" ht="13.5" customHeight="1" x14ac:dyDescent="0.15"/>
    <row r="51423" ht="13.5" customHeight="1" x14ac:dyDescent="0.15"/>
    <row r="51425" ht="13.5" customHeight="1" x14ac:dyDescent="0.15"/>
    <row r="51427" ht="13.5" customHeight="1" x14ac:dyDescent="0.15"/>
    <row r="51429" ht="13.5" customHeight="1" x14ac:dyDescent="0.15"/>
    <row r="51431" ht="13.5" customHeight="1" x14ac:dyDescent="0.15"/>
    <row r="51433" ht="13.5" customHeight="1" x14ac:dyDescent="0.15"/>
    <row r="51435" ht="13.5" customHeight="1" x14ac:dyDescent="0.15"/>
    <row r="51437" ht="13.5" customHeight="1" x14ac:dyDescent="0.15"/>
    <row r="51439" ht="13.5" customHeight="1" x14ac:dyDescent="0.15"/>
    <row r="51441" ht="13.5" customHeight="1" x14ac:dyDescent="0.15"/>
    <row r="51443" ht="13.5" customHeight="1" x14ac:dyDescent="0.15"/>
    <row r="51445" ht="13.5" customHeight="1" x14ac:dyDescent="0.15"/>
    <row r="51447" ht="13.5" customHeight="1" x14ac:dyDescent="0.15"/>
    <row r="51449" ht="13.5" customHeight="1" x14ac:dyDescent="0.15"/>
    <row r="51451" ht="13.5" customHeight="1" x14ac:dyDescent="0.15"/>
    <row r="51453" ht="13.5" customHeight="1" x14ac:dyDescent="0.15"/>
    <row r="51455" ht="13.5" customHeight="1" x14ac:dyDescent="0.15"/>
    <row r="51457" ht="13.5" customHeight="1" x14ac:dyDescent="0.15"/>
    <row r="51459" ht="13.5" customHeight="1" x14ac:dyDescent="0.15"/>
    <row r="51461" ht="13.5" customHeight="1" x14ac:dyDescent="0.15"/>
    <row r="51463" ht="13.5" customHeight="1" x14ac:dyDescent="0.15"/>
    <row r="51465" ht="13.5" customHeight="1" x14ac:dyDescent="0.15"/>
    <row r="51467" ht="13.5" customHeight="1" x14ac:dyDescent="0.15"/>
    <row r="51469" ht="13.5" customHeight="1" x14ac:dyDescent="0.15"/>
    <row r="51471" ht="13.5" customHeight="1" x14ac:dyDescent="0.15"/>
    <row r="51473" ht="13.5" customHeight="1" x14ac:dyDescent="0.15"/>
    <row r="51475" ht="13.5" customHeight="1" x14ac:dyDescent="0.15"/>
    <row r="51477" ht="13.5" customHeight="1" x14ac:dyDescent="0.15"/>
    <row r="51479" ht="13.5" customHeight="1" x14ac:dyDescent="0.15"/>
    <row r="51481" ht="13.5" customHeight="1" x14ac:dyDescent="0.15"/>
    <row r="51483" ht="13.5" customHeight="1" x14ac:dyDescent="0.15"/>
    <row r="51485" ht="13.5" customHeight="1" x14ac:dyDescent="0.15"/>
    <row r="51487" ht="13.5" customHeight="1" x14ac:dyDescent="0.15"/>
    <row r="51489" ht="13.5" customHeight="1" x14ac:dyDescent="0.15"/>
    <row r="51491" ht="13.5" customHeight="1" x14ac:dyDescent="0.15"/>
    <row r="51493" ht="13.5" customHeight="1" x14ac:dyDescent="0.15"/>
    <row r="51495" ht="13.5" customHeight="1" x14ac:dyDescent="0.15"/>
    <row r="51497" ht="13.5" customHeight="1" x14ac:dyDescent="0.15"/>
    <row r="51499" ht="13.5" customHeight="1" x14ac:dyDescent="0.15"/>
    <row r="51501" ht="13.5" customHeight="1" x14ac:dyDescent="0.15"/>
    <row r="51503" ht="13.5" customHeight="1" x14ac:dyDescent="0.15"/>
    <row r="51505" ht="13.5" customHeight="1" x14ac:dyDescent="0.15"/>
    <row r="51507" ht="13.5" customHeight="1" x14ac:dyDescent="0.15"/>
    <row r="51509" ht="13.5" customHeight="1" x14ac:dyDescent="0.15"/>
    <row r="51511" ht="13.5" customHeight="1" x14ac:dyDescent="0.15"/>
    <row r="51513" ht="13.5" customHeight="1" x14ac:dyDescent="0.15"/>
    <row r="51515" ht="13.5" customHeight="1" x14ac:dyDescent="0.15"/>
    <row r="51517" ht="13.5" customHeight="1" x14ac:dyDescent="0.15"/>
    <row r="51519" ht="13.5" customHeight="1" x14ac:dyDescent="0.15"/>
    <row r="51521" ht="13.5" customHeight="1" x14ac:dyDescent="0.15"/>
    <row r="51523" ht="13.5" customHeight="1" x14ac:dyDescent="0.15"/>
    <row r="51525" ht="13.5" customHeight="1" x14ac:dyDescent="0.15"/>
    <row r="51527" ht="13.5" customHeight="1" x14ac:dyDescent="0.15"/>
    <row r="51529" ht="13.5" customHeight="1" x14ac:dyDescent="0.15"/>
    <row r="51531" ht="13.5" customHeight="1" x14ac:dyDescent="0.15"/>
    <row r="51533" ht="13.5" customHeight="1" x14ac:dyDescent="0.15"/>
    <row r="51535" ht="13.5" customHeight="1" x14ac:dyDescent="0.15"/>
    <row r="51537" ht="13.5" customHeight="1" x14ac:dyDescent="0.15"/>
    <row r="51539" ht="13.5" customHeight="1" x14ac:dyDescent="0.15"/>
    <row r="51541" ht="13.5" customHeight="1" x14ac:dyDescent="0.15"/>
    <row r="51543" ht="13.5" customHeight="1" x14ac:dyDescent="0.15"/>
    <row r="51545" ht="13.5" customHeight="1" x14ac:dyDescent="0.15"/>
    <row r="51547" ht="13.5" customHeight="1" x14ac:dyDescent="0.15"/>
    <row r="51549" ht="13.5" customHeight="1" x14ac:dyDescent="0.15"/>
    <row r="51551" ht="13.5" customHeight="1" x14ac:dyDescent="0.15"/>
    <row r="51553" ht="13.5" customHeight="1" x14ac:dyDescent="0.15"/>
    <row r="51555" ht="13.5" customHeight="1" x14ac:dyDescent="0.15"/>
    <row r="51557" ht="13.5" customHeight="1" x14ac:dyDescent="0.15"/>
    <row r="51559" ht="13.5" customHeight="1" x14ac:dyDescent="0.15"/>
    <row r="51561" ht="13.5" customHeight="1" x14ac:dyDescent="0.15"/>
    <row r="51563" ht="13.5" customHeight="1" x14ac:dyDescent="0.15"/>
    <row r="51565" ht="13.5" customHeight="1" x14ac:dyDescent="0.15"/>
    <row r="51567" ht="13.5" customHeight="1" x14ac:dyDescent="0.15"/>
    <row r="51569" ht="13.5" customHeight="1" x14ac:dyDescent="0.15"/>
    <row r="51571" ht="13.5" customHeight="1" x14ac:dyDescent="0.15"/>
    <row r="51573" ht="13.5" customHeight="1" x14ac:dyDescent="0.15"/>
    <row r="51575" ht="13.5" customHeight="1" x14ac:dyDescent="0.15"/>
    <row r="51577" ht="13.5" customHeight="1" x14ac:dyDescent="0.15"/>
    <row r="51579" ht="13.5" customHeight="1" x14ac:dyDescent="0.15"/>
    <row r="51581" ht="13.5" customHeight="1" x14ac:dyDescent="0.15"/>
    <row r="51583" ht="13.5" customHeight="1" x14ac:dyDescent="0.15"/>
    <row r="51585" ht="13.5" customHeight="1" x14ac:dyDescent="0.15"/>
    <row r="51587" ht="13.5" customHeight="1" x14ac:dyDescent="0.15"/>
    <row r="51589" ht="13.5" customHeight="1" x14ac:dyDescent="0.15"/>
    <row r="51591" ht="13.5" customHeight="1" x14ac:dyDescent="0.15"/>
    <row r="51593" ht="13.5" customHeight="1" x14ac:dyDescent="0.15"/>
    <row r="51595" ht="13.5" customHeight="1" x14ac:dyDescent="0.15"/>
    <row r="51597" ht="13.5" customHeight="1" x14ac:dyDescent="0.15"/>
    <row r="51599" ht="13.5" customHeight="1" x14ac:dyDescent="0.15"/>
    <row r="51601" ht="13.5" customHeight="1" x14ac:dyDescent="0.15"/>
    <row r="51603" ht="13.5" customHeight="1" x14ac:dyDescent="0.15"/>
    <row r="51605" ht="13.5" customHeight="1" x14ac:dyDescent="0.15"/>
    <row r="51607" ht="13.5" customHeight="1" x14ac:dyDescent="0.15"/>
    <row r="51609" ht="13.5" customHeight="1" x14ac:dyDescent="0.15"/>
    <row r="51611" ht="13.5" customHeight="1" x14ac:dyDescent="0.15"/>
    <row r="51613" ht="13.5" customHeight="1" x14ac:dyDescent="0.15"/>
    <row r="51615" ht="13.5" customHeight="1" x14ac:dyDescent="0.15"/>
    <row r="51617" ht="13.5" customHeight="1" x14ac:dyDescent="0.15"/>
    <row r="51619" ht="13.5" customHeight="1" x14ac:dyDescent="0.15"/>
    <row r="51621" ht="13.5" customHeight="1" x14ac:dyDescent="0.15"/>
    <row r="51623" ht="13.5" customHeight="1" x14ac:dyDescent="0.15"/>
    <row r="51625" ht="13.5" customHeight="1" x14ac:dyDescent="0.15"/>
    <row r="51627" ht="13.5" customHeight="1" x14ac:dyDescent="0.15"/>
    <row r="51629" ht="13.5" customHeight="1" x14ac:dyDescent="0.15"/>
    <row r="51631" ht="13.5" customHeight="1" x14ac:dyDescent="0.15"/>
    <row r="51633" ht="13.5" customHeight="1" x14ac:dyDescent="0.15"/>
    <row r="51635" ht="13.5" customHeight="1" x14ac:dyDescent="0.15"/>
    <row r="51637" ht="13.5" customHeight="1" x14ac:dyDescent="0.15"/>
    <row r="51639" ht="13.5" customHeight="1" x14ac:dyDescent="0.15"/>
    <row r="51641" ht="13.5" customHeight="1" x14ac:dyDescent="0.15"/>
    <row r="51643" ht="13.5" customHeight="1" x14ac:dyDescent="0.15"/>
    <row r="51645" ht="13.5" customHeight="1" x14ac:dyDescent="0.15"/>
    <row r="51647" ht="13.5" customHeight="1" x14ac:dyDescent="0.15"/>
    <row r="51649" ht="13.5" customHeight="1" x14ac:dyDescent="0.15"/>
    <row r="51651" ht="13.5" customHeight="1" x14ac:dyDescent="0.15"/>
    <row r="51653" ht="13.5" customHeight="1" x14ac:dyDescent="0.15"/>
    <row r="51655" ht="13.5" customHeight="1" x14ac:dyDescent="0.15"/>
    <row r="51657" ht="13.5" customHeight="1" x14ac:dyDescent="0.15"/>
    <row r="51659" ht="13.5" customHeight="1" x14ac:dyDescent="0.15"/>
    <row r="51661" ht="13.5" customHeight="1" x14ac:dyDescent="0.15"/>
    <row r="51663" ht="13.5" customHeight="1" x14ac:dyDescent="0.15"/>
    <row r="51665" ht="13.5" customHeight="1" x14ac:dyDescent="0.15"/>
    <row r="51667" ht="13.5" customHeight="1" x14ac:dyDescent="0.15"/>
    <row r="51669" ht="13.5" customHeight="1" x14ac:dyDescent="0.15"/>
    <row r="51671" ht="13.5" customHeight="1" x14ac:dyDescent="0.15"/>
    <row r="51673" ht="13.5" customHeight="1" x14ac:dyDescent="0.15"/>
    <row r="51675" ht="13.5" customHeight="1" x14ac:dyDescent="0.15"/>
    <row r="51677" ht="13.5" customHeight="1" x14ac:dyDescent="0.15"/>
    <row r="51679" ht="13.5" customHeight="1" x14ac:dyDescent="0.15"/>
    <row r="51681" ht="13.5" customHeight="1" x14ac:dyDescent="0.15"/>
    <row r="51683" ht="13.5" customHeight="1" x14ac:dyDescent="0.15"/>
    <row r="51685" ht="13.5" customHeight="1" x14ac:dyDescent="0.15"/>
    <row r="51687" ht="13.5" customHeight="1" x14ac:dyDescent="0.15"/>
    <row r="51689" ht="13.5" customHeight="1" x14ac:dyDescent="0.15"/>
    <row r="51691" ht="13.5" customHeight="1" x14ac:dyDescent="0.15"/>
    <row r="51693" ht="13.5" customHeight="1" x14ac:dyDescent="0.15"/>
    <row r="51695" ht="13.5" customHeight="1" x14ac:dyDescent="0.15"/>
    <row r="51697" ht="13.5" customHeight="1" x14ac:dyDescent="0.15"/>
    <row r="51699" ht="13.5" customHeight="1" x14ac:dyDescent="0.15"/>
    <row r="51701" ht="13.5" customHeight="1" x14ac:dyDescent="0.15"/>
    <row r="51703" ht="13.5" customHeight="1" x14ac:dyDescent="0.15"/>
    <row r="51705" ht="13.5" customHeight="1" x14ac:dyDescent="0.15"/>
    <row r="51707" ht="13.5" customHeight="1" x14ac:dyDescent="0.15"/>
    <row r="51709" ht="13.5" customHeight="1" x14ac:dyDescent="0.15"/>
    <row r="51711" ht="13.5" customHeight="1" x14ac:dyDescent="0.15"/>
    <row r="51713" ht="13.5" customHeight="1" x14ac:dyDescent="0.15"/>
    <row r="51715" ht="13.5" customHeight="1" x14ac:dyDescent="0.15"/>
    <row r="51717" ht="13.5" customHeight="1" x14ac:dyDescent="0.15"/>
    <row r="51719" ht="13.5" customHeight="1" x14ac:dyDescent="0.15"/>
    <row r="51721" ht="13.5" customHeight="1" x14ac:dyDescent="0.15"/>
    <row r="51723" ht="13.5" customHeight="1" x14ac:dyDescent="0.15"/>
    <row r="51725" ht="13.5" customHeight="1" x14ac:dyDescent="0.15"/>
    <row r="51727" ht="13.5" customHeight="1" x14ac:dyDescent="0.15"/>
    <row r="51729" ht="13.5" customHeight="1" x14ac:dyDescent="0.15"/>
    <row r="51731" ht="13.5" customHeight="1" x14ac:dyDescent="0.15"/>
    <row r="51733" ht="13.5" customHeight="1" x14ac:dyDescent="0.15"/>
    <row r="51735" ht="13.5" customHeight="1" x14ac:dyDescent="0.15"/>
    <row r="51737" ht="13.5" customHeight="1" x14ac:dyDescent="0.15"/>
    <row r="51739" ht="13.5" customHeight="1" x14ac:dyDescent="0.15"/>
    <row r="51741" ht="13.5" customHeight="1" x14ac:dyDescent="0.15"/>
    <row r="51743" ht="13.5" customHeight="1" x14ac:dyDescent="0.15"/>
    <row r="51745" ht="13.5" customHeight="1" x14ac:dyDescent="0.15"/>
    <row r="51747" ht="13.5" customHeight="1" x14ac:dyDescent="0.15"/>
    <row r="51749" ht="13.5" customHeight="1" x14ac:dyDescent="0.15"/>
    <row r="51751" ht="13.5" customHeight="1" x14ac:dyDescent="0.15"/>
    <row r="51753" ht="13.5" customHeight="1" x14ac:dyDescent="0.15"/>
    <row r="51755" ht="13.5" customHeight="1" x14ac:dyDescent="0.15"/>
    <row r="51757" ht="13.5" customHeight="1" x14ac:dyDescent="0.15"/>
    <row r="51759" ht="13.5" customHeight="1" x14ac:dyDescent="0.15"/>
    <row r="51761" ht="13.5" customHeight="1" x14ac:dyDescent="0.15"/>
    <row r="51763" ht="13.5" customHeight="1" x14ac:dyDescent="0.15"/>
    <row r="51765" ht="13.5" customHeight="1" x14ac:dyDescent="0.15"/>
    <row r="51767" ht="13.5" customHeight="1" x14ac:dyDescent="0.15"/>
    <row r="51769" ht="13.5" customHeight="1" x14ac:dyDescent="0.15"/>
    <row r="51771" ht="13.5" customHeight="1" x14ac:dyDescent="0.15"/>
    <row r="51773" ht="13.5" customHeight="1" x14ac:dyDescent="0.15"/>
    <row r="51775" ht="13.5" customHeight="1" x14ac:dyDescent="0.15"/>
    <row r="51777" ht="13.5" customHeight="1" x14ac:dyDescent="0.15"/>
    <row r="51779" ht="13.5" customHeight="1" x14ac:dyDescent="0.15"/>
    <row r="51781" ht="13.5" customHeight="1" x14ac:dyDescent="0.15"/>
    <row r="51783" ht="13.5" customHeight="1" x14ac:dyDescent="0.15"/>
    <row r="51785" ht="13.5" customHeight="1" x14ac:dyDescent="0.15"/>
    <row r="51787" ht="13.5" customHeight="1" x14ac:dyDescent="0.15"/>
    <row r="51789" ht="13.5" customHeight="1" x14ac:dyDescent="0.15"/>
    <row r="51791" ht="13.5" customHeight="1" x14ac:dyDescent="0.15"/>
    <row r="51793" ht="13.5" customHeight="1" x14ac:dyDescent="0.15"/>
    <row r="51795" ht="13.5" customHeight="1" x14ac:dyDescent="0.15"/>
    <row r="51797" ht="13.5" customHeight="1" x14ac:dyDescent="0.15"/>
    <row r="51799" ht="13.5" customHeight="1" x14ac:dyDescent="0.15"/>
    <row r="51801" ht="13.5" customHeight="1" x14ac:dyDescent="0.15"/>
    <row r="51803" ht="13.5" customHeight="1" x14ac:dyDescent="0.15"/>
    <row r="51805" ht="13.5" customHeight="1" x14ac:dyDescent="0.15"/>
    <row r="51807" ht="13.5" customHeight="1" x14ac:dyDescent="0.15"/>
    <row r="51809" ht="13.5" customHeight="1" x14ac:dyDescent="0.15"/>
    <row r="51811" ht="13.5" customHeight="1" x14ac:dyDescent="0.15"/>
    <row r="51813" ht="13.5" customHeight="1" x14ac:dyDescent="0.15"/>
    <row r="51815" ht="13.5" customHeight="1" x14ac:dyDescent="0.15"/>
    <row r="51817" ht="13.5" customHeight="1" x14ac:dyDescent="0.15"/>
    <row r="51819" ht="13.5" customHeight="1" x14ac:dyDescent="0.15"/>
    <row r="51821" ht="13.5" customHeight="1" x14ac:dyDescent="0.15"/>
    <row r="51823" ht="13.5" customHeight="1" x14ac:dyDescent="0.15"/>
    <row r="51825" ht="13.5" customHeight="1" x14ac:dyDescent="0.15"/>
    <row r="51827" ht="13.5" customHeight="1" x14ac:dyDescent="0.15"/>
    <row r="51829" ht="13.5" customHeight="1" x14ac:dyDescent="0.15"/>
    <row r="51831" ht="13.5" customHeight="1" x14ac:dyDescent="0.15"/>
    <row r="51833" ht="13.5" customHeight="1" x14ac:dyDescent="0.15"/>
    <row r="51835" ht="13.5" customHeight="1" x14ac:dyDescent="0.15"/>
    <row r="51837" ht="13.5" customHeight="1" x14ac:dyDescent="0.15"/>
    <row r="51839" ht="13.5" customHeight="1" x14ac:dyDescent="0.15"/>
    <row r="51841" ht="13.5" customHeight="1" x14ac:dyDescent="0.15"/>
    <row r="51843" ht="13.5" customHeight="1" x14ac:dyDescent="0.15"/>
    <row r="51845" ht="13.5" customHeight="1" x14ac:dyDescent="0.15"/>
    <row r="51847" ht="13.5" customHeight="1" x14ac:dyDescent="0.15"/>
    <row r="51849" ht="13.5" customHeight="1" x14ac:dyDescent="0.15"/>
    <row r="51851" ht="13.5" customHeight="1" x14ac:dyDescent="0.15"/>
    <row r="51853" ht="13.5" customHeight="1" x14ac:dyDescent="0.15"/>
    <row r="51855" ht="13.5" customHeight="1" x14ac:dyDescent="0.15"/>
    <row r="51857" ht="13.5" customHeight="1" x14ac:dyDescent="0.15"/>
    <row r="51859" ht="13.5" customHeight="1" x14ac:dyDescent="0.15"/>
    <row r="51861" ht="13.5" customHeight="1" x14ac:dyDescent="0.15"/>
    <row r="51863" ht="13.5" customHeight="1" x14ac:dyDescent="0.15"/>
    <row r="51865" ht="13.5" customHeight="1" x14ac:dyDescent="0.15"/>
    <row r="51867" ht="13.5" customHeight="1" x14ac:dyDescent="0.15"/>
    <row r="51869" ht="13.5" customHeight="1" x14ac:dyDescent="0.15"/>
    <row r="51871" ht="13.5" customHeight="1" x14ac:dyDescent="0.15"/>
    <row r="51873" ht="13.5" customHeight="1" x14ac:dyDescent="0.15"/>
    <row r="51875" ht="13.5" customHeight="1" x14ac:dyDescent="0.15"/>
    <row r="51877" ht="13.5" customHeight="1" x14ac:dyDescent="0.15"/>
    <row r="51879" ht="13.5" customHeight="1" x14ac:dyDescent="0.15"/>
    <row r="51881" ht="13.5" customHeight="1" x14ac:dyDescent="0.15"/>
    <row r="51883" ht="13.5" customHeight="1" x14ac:dyDescent="0.15"/>
    <row r="51885" ht="13.5" customHeight="1" x14ac:dyDescent="0.15"/>
    <row r="51887" ht="13.5" customHeight="1" x14ac:dyDescent="0.15"/>
    <row r="51889" ht="13.5" customHeight="1" x14ac:dyDescent="0.15"/>
    <row r="51891" ht="13.5" customHeight="1" x14ac:dyDescent="0.15"/>
    <row r="51893" ht="13.5" customHeight="1" x14ac:dyDescent="0.15"/>
    <row r="51895" ht="13.5" customHeight="1" x14ac:dyDescent="0.15"/>
    <row r="51897" ht="13.5" customHeight="1" x14ac:dyDescent="0.15"/>
    <row r="51899" ht="13.5" customHeight="1" x14ac:dyDescent="0.15"/>
    <row r="51901" ht="13.5" customHeight="1" x14ac:dyDescent="0.15"/>
    <row r="51903" ht="13.5" customHeight="1" x14ac:dyDescent="0.15"/>
    <row r="51905" ht="13.5" customHeight="1" x14ac:dyDescent="0.15"/>
    <row r="51907" ht="13.5" customHeight="1" x14ac:dyDescent="0.15"/>
    <row r="51909" ht="13.5" customHeight="1" x14ac:dyDescent="0.15"/>
    <row r="51911" ht="13.5" customHeight="1" x14ac:dyDescent="0.15"/>
    <row r="51913" ht="13.5" customHeight="1" x14ac:dyDescent="0.15"/>
    <row r="51915" ht="13.5" customHeight="1" x14ac:dyDescent="0.15"/>
    <row r="51917" ht="13.5" customHeight="1" x14ac:dyDescent="0.15"/>
    <row r="51919" ht="13.5" customHeight="1" x14ac:dyDescent="0.15"/>
    <row r="51921" ht="13.5" customHeight="1" x14ac:dyDescent="0.15"/>
    <row r="51923" ht="13.5" customHeight="1" x14ac:dyDescent="0.15"/>
    <row r="51925" ht="13.5" customHeight="1" x14ac:dyDescent="0.15"/>
    <row r="51927" ht="13.5" customHeight="1" x14ac:dyDescent="0.15"/>
    <row r="51929" ht="13.5" customHeight="1" x14ac:dyDescent="0.15"/>
    <row r="51931" ht="13.5" customHeight="1" x14ac:dyDescent="0.15"/>
    <row r="51933" ht="13.5" customHeight="1" x14ac:dyDescent="0.15"/>
    <row r="51935" ht="13.5" customHeight="1" x14ac:dyDescent="0.15"/>
    <row r="51937" ht="13.5" customHeight="1" x14ac:dyDescent="0.15"/>
    <row r="51939" ht="13.5" customHeight="1" x14ac:dyDescent="0.15"/>
    <row r="51941" ht="13.5" customHeight="1" x14ac:dyDescent="0.15"/>
    <row r="51943" ht="13.5" customHeight="1" x14ac:dyDescent="0.15"/>
    <row r="51945" ht="13.5" customHeight="1" x14ac:dyDescent="0.15"/>
    <row r="51947" ht="13.5" customHeight="1" x14ac:dyDescent="0.15"/>
    <row r="51949" ht="13.5" customHeight="1" x14ac:dyDescent="0.15"/>
    <row r="51951" ht="13.5" customHeight="1" x14ac:dyDescent="0.15"/>
    <row r="51953" ht="13.5" customHeight="1" x14ac:dyDescent="0.15"/>
    <row r="51955" ht="13.5" customHeight="1" x14ac:dyDescent="0.15"/>
    <row r="51957" ht="13.5" customHeight="1" x14ac:dyDescent="0.15"/>
    <row r="51959" ht="13.5" customHeight="1" x14ac:dyDescent="0.15"/>
    <row r="51961" ht="13.5" customHeight="1" x14ac:dyDescent="0.15"/>
    <row r="51963" ht="13.5" customHeight="1" x14ac:dyDescent="0.15"/>
    <row r="51965" ht="13.5" customHeight="1" x14ac:dyDescent="0.15"/>
    <row r="51967" ht="13.5" customHeight="1" x14ac:dyDescent="0.15"/>
    <row r="51969" ht="13.5" customHeight="1" x14ac:dyDescent="0.15"/>
    <row r="51971" ht="13.5" customHeight="1" x14ac:dyDescent="0.15"/>
    <row r="51973" ht="13.5" customHeight="1" x14ac:dyDescent="0.15"/>
    <row r="51975" ht="13.5" customHeight="1" x14ac:dyDescent="0.15"/>
    <row r="51977" ht="13.5" customHeight="1" x14ac:dyDescent="0.15"/>
    <row r="51979" ht="13.5" customHeight="1" x14ac:dyDescent="0.15"/>
    <row r="51981" ht="13.5" customHeight="1" x14ac:dyDescent="0.15"/>
    <row r="51983" ht="13.5" customHeight="1" x14ac:dyDescent="0.15"/>
    <row r="51985" ht="13.5" customHeight="1" x14ac:dyDescent="0.15"/>
    <row r="51987" ht="13.5" customHeight="1" x14ac:dyDescent="0.15"/>
    <row r="51989" ht="13.5" customHeight="1" x14ac:dyDescent="0.15"/>
    <row r="51991" ht="13.5" customHeight="1" x14ac:dyDescent="0.15"/>
    <row r="51993" ht="13.5" customHeight="1" x14ac:dyDescent="0.15"/>
    <row r="51995" ht="13.5" customHeight="1" x14ac:dyDescent="0.15"/>
    <row r="51997" ht="13.5" customHeight="1" x14ac:dyDescent="0.15"/>
    <row r="51999" ht="13.5" customHeight="1" x14ac:dyDescent="0.15"/>
    <row r="52001" ht="13.5" customHeight="1" x14ac:dyDescent="0.15"/>
    <row r="52003" ht="13.5" customHeight="1" x14ac:dyDescent="0.15"/>
    <row r="52005" ht="13.5" customHeight="1" x14ac:dyDescent="0.15"/>
    <row r="52007" ht="13.5" customHeight="1" x14ac:dyDescent="0.15"/>
    <row r="52009" ht="13.5" customHeight="1" x14ac:dyDescent="0.15"/>
    <row r="52011" ht="13.5" customHeight="1" x14ac:dyDescent="0.15"/>
    <row r="52013" ht="13.5" customHeight="1" x14ac:dyDescent="0.15"/>
    <row r="52015" ht="13.5" customHeight="1" x14ac:dyDescent="0.15"/>
    <row r="52017" ht="13.5" customHeight="1" x14ac:dyDescent="0.15"/>
    <row r="52019" ht="13.5" customHeight="1" x14ac:dyDescent="0.15"/>
    <row r="52021" ht="13.5" customHeight="1" x14ac:dyDescent="0.15"/>
    <row r="52023" ht="13.5" customHeight="1" x14ac:dyDescent="0.15"/>
    <row r="52025" ht="13.5" customHeight="1" x14ac:dyDescent="0.15"/>
    <row r="52027" ht="13.5" customHeight="1" x14ac:dyDescent="0.15"/>
    <row r="52029" ht="13.5" customHeight="1" x14ac:dyDescent="0.15"/>
    <row r="52031" ht="13.5" customHeight="1" x14ac:dyDescent="0.15"/>
    <row r="52033" ht="13.5" customHeight="1" x14ac:dyDescent="0.15"/>
    <row r="52035" ht="13.5" customHeight="1" x14ac:dyDescent="0.15"/>
    <row r="52037" ht="13.5" customHeight="1" x14ac:dyDescent="0.15"/>
    <row r="52039" ht="13.5" customHeight="1" x14ac:dyDescent="0.15"/>
    <row r="52041" ht="13.5" customHeight="1" x14ac:dyDescent="0.15"/>
    <row r="52043" ht="13.5" customHeight="1" x14ac:dyDescent="0.15"/>
    <row r="52045" ht="13.5" customHeight="1" x14ac:dyDescent="0.15"/>
    <row r="52047" ht="13.5" customHeight="1" x14ac:dyDescent="0.15"/>
    <row r="52049" ht="13.5" customHeight="1" x14ac:dyDescent="0.15"/>
    <row r="52051" ht="13.5" customHeight="1" x14ac:dyDescent="0.15"/>
    <row r="52053" ht="13.5" customHeight="1" x14ac:dyDescent="0.15"/>
    <row r="52055" ht="13.5" customHeight="1" x14ac:dyDescent="0.15"/>
    <row r="52057" ht="13.5" customHeight="1" x14ac:dyDescent="0.15"/>
    <row r="52059" ht="13.5" customHeight="1" x14ac:dyDescent="0.15"/>
    <row r="52061" ht="13.5" customHeight="1" x14ac:dyDescent="0.15"/>
    <row r="52063" ht="13.5" customHeight="1" x14ac:dyDescent="0.15"/>
    <row r="52065" ht="13.5" customHeight="1" x14ac:dyDescent="0.15"/>
    <row r="52067" ht="13.5" customHeight="1" x14ac:dyDescent="0.15"/>
    <row r="52069" ht="13.5" customHeight="1" x14ac:dyDescent="0.15"/>
    <row r="52071" ht="13.5" customHeight="1" x14ac:dyDescent="0.15"/>
    <row r="52073" ht="13.5" customHeight="1" x14ac:dyDescent="0.15"/>
    <row r="52075" ht="13.5" customHeight="1" x14ac:dyDescent="0.15"/>
    <row r="52077" ht="13.5" customHeight="1" x14ac:dyDescent="0.15"/>
    <row r="52079" ht="13.5" customHeight="1" x14ac:dyDescent="0.15"/>
    <row r="52081" ht="13.5" customHeight="1" x14ac:dyDescent="0.15"/>
    <row r="52083" ht="13.5" customHeight="1" x14ac:dyDescent="0.15"/>
    <row r="52085" ht="13.5" customHeight="1" x14ac:dyDescent="0.15"/>
    <row r="52087" ht="13.5" customHeight="1" x14ac:dyDescent="0.15"/>
    <row r="52089" ht="13.5" customHeight="1" x14ac:dyDescent="0.15"/>
    <row r="52091" ht="13.5" customHeight="1" x14ac:dyDescent="0.15"/>
    <row r="52093" ht="13.5" customHeight="1" x14ac:dyDescent="0.15"/>
    <row r="52095" ht="13.5" customHeight="1" x14ac:dyDescent="0.15"/>
    <row r="52097" ht="13.5" customHeight="1" x14ac:dyDescent="0.15"/>
    <row r="52099" ht="13.5" customHeight="1" x14ac:dyDescent="0.15"/>
    <row r="52101" ht="13.5" customHeight="1" x14ac:dyDescent="0.15"/>
    <row r="52103" ht="13.5" customHeight="1" x14ac:dyDescent="0.15"/>
    <row r="52105" ht="13.5" customHeight="1" x14ac:dyDescent="0.15"/>
    <row r="52107" ht="13.5" customHeight="1" x14ac:dyDescent="0.15"/>
    <row r="52109" ht="13.5" customHeight="1" x14ac:dyDescent="0.15"/>
    <row r="52111" ht="13.5" customHeight="1" x14ac:dyDescent="0.15"/>
    <row r="52113" ht="13.5" customHeight="1" x14ac:dyDescent="0.15"/>
    <row r="52115" ht="13.5" customHeight="1" x14ac:dyDescent="0.15"/>
    <row r="52117" ht="13.5" customHeight="1" x14ac:dyDescent="0.15"/>
    <row r="52119" ht="13.5" customHeight="1" x14ac:dyDescent="0.15"/>
    <row r="52121" ht="13.5" customHeight="1" x14ac:dyDescent="0.15"/>
    <row r="52123" ht="13.5" customHeight="1" x14ac:dyDescent="0.15"/>
    <row r="52125" ht="13.5" customHeight="1" x14ac:dyDescent="0.15"/>
    <row r="52127" ht="13.5" customHeight="1" x14ac:dyDescent="0.15"/>
    <row r="52129" ht="13.5" customHeight="1" x14ac:dyDescent="0.15"/>
    <row r="52131" ht="13.5" customHeight="1" x14ac:dyDescent="0.15"/>
    <row r="52133" ht="13.5" customHeight="1" x14ac:dyDescent="0.15"/>
    <row r="52135" ht="13.5" customHeight="1" x14ac:dyDescent="0.15"/>
    <row r="52137" ht="13.5" customHeight="1" x14ac:dyDescent="0.15"/>
    <row r="52139" ht="13.5" customHeight="1" x14ac:dyDescent="0.15"/>
    <row r="52141" ht="13.5" customHeight="1" x14ac:dyDescent="0.15"/>
    <row r="52143" ht="13.5" customHeight="1" x14ac:dyDescent="0.15"/>
    <row r="52145" ht="13.5" customHeight="1" x14ac:dyDescent="0.15"/>
    <row r="52147" ht="13.5" customHeight="1" x14ac:dyDescent="0.15"/>
    <row r="52149" ht="13.5" customHeight="1" x14ac:dyDescent="0.15"/>
    <row r="52151" ht="13.5" customHeight="1" x14ac:dyDescent="0.15"/>
    <row r="52153" ht="13.5" customHeight="1" x14ac:dyDescent="0.15"/>
    <row r="52155" ht="13.5" customHeight="1" x14ac:dyDescent="0.15"/>
    <row r="52157" ht="13.5" customHeight="1" x14ac:dyDescent="0.15"/>
    <row r="52159" ht="13.5" customHeight="1" x14ac:dyDescent="0.15"/>
    <row r="52161" ht="13.5" customHeight="1" x14ac:dyDescent="0.15"/>
    <row r="52163" ht="13.5" customHeight="1" x14ac:dyDescent="0.15"/>
    <row r="52165" ht="13.5" customHeight="1" x14ac:dyDescent="0.15"/>
    <row r="52167" ht="13.5" customHeight="1" x14ac:dyDescent="0.15"/>
    <row r="52169" ht="13.5" customHeight="1" x14ac:dyDescent="0.15"/>
    <row r="52171" ht="13.5" customHeight="1" x14ac:dyDescent="0.15"/>
    <row r="52173" ht="13.5" customHeight="1" x14ac:dyDescent="0.15"/>
    <row r="52175" ht="13.5" customHeight="1" x14ac:dyDescent="0.15"/>
    <row r="52177" ht="13.5" customHeight="1" x14ac:dyDescent="0.15"/>
    <row r="52179" ht="13.5" customHeight="1" x14ac:dyDescent="0.15"/>
    <row r="52181" ht="13.5" customHeight="1" x14ac:dyDescent="0.15"/>
    <row r="52183" ht="13.5" customHeight="1" x14ac:dyDescent="0.15"/>
    <row r="52185" ht="13.5" customHeight="1" x14ac:dyDescent="0.15"/>
    <row r="52187" ht="13.5" customHeight="1" x14ac:dyDescent="0.15"/>
    <row r="52189" ht="13.5" customHeight="1" x14ac:dyDescent="0.15"/>
    <row r="52191" ht="13.5" customHeight="1" x14ac:dyDescent="0.15"/>
    <row r="52193" ht="13.5" customHeight="1" x14ac:dyDescent="0.15"/>
    <row r="52195" ht="13.5" customHeight="1" x14ac:dyDescent="0.15"/>
    <row r="52197" ht="13.5" customHeight="1" x14ac:dyDescent="0.15"/>
    <row r="52199" ht="13.5" customHeight="1" x14ac:dyDescent="0.15"/>
    <row r="52201" ht="13.5" customHeight="1" x14ac:dyDescent="0.15"/>
    <row r="52203" ht="13.5" customHeight="1" x14ac:dyDescent="0.15"/>
    <row r="52205" ht="13.5" customHeight="1" x14ac:dyDescent="0.15"/>
    <row r="52207" ht="13.5" customHeight="1" x14ac:dyDescent="0.15"/>
    <row r="52209" ht="13.5" customHeight="1" x14ac:dyDescent="0.15"/>
    <row r="52211" ht="13.5" customHeight="1" x14ac:dyDescent="0.15"/>
    <row r="52213" ht="13.5" customHeight="1" x14ac:dyDescent="0.15"/>
    <row r="52215" ht="13.5" customHeight="1" x14ac:dyDescent="0.15"/>
    <row r="52217" ht="13.5" customHeight="1" x14ac:dyDescent="0.15"/>
    <row r="52219" ht="13.5" customHeight="1" x14ac:dyDescent="0.15"/>
    <row r="52221" ht="13.5" customHeight="1" x14ac:dyDescent="0.15"/>
    <row r="52223" ht="13.5" customHeight="1" x14ac:dyDescent="0.15"/>
    <row r="52225" ht="13.5" customHeight="1" x14ac:dyDescent="0.15"/>
    <row r="52227" ht="13.5" customHeight="1" x14ac:dyDescent="0.15"/>
    <row r="52229" ht="13.5" customHeight="1" x14ac:dyDescent="0.15"/>
    <row r="52231" ht="13.5" customHeight="1" x14ac:dyDescent="0.15"/>
    <row r="52233" ht="13.5" customHeight="1" x14ac:dyDescent="0.15"/>
    <row r="52235" ht="13.5" customHeight="1" x14ac:dyDescent="0.15"/>
    <row r="52237" ht="13.5" customHeight="1" x14ac:dyDescent="0.15"/>
    <row r="52239" ht="13.5" customHeight="1" x14ac:dyDescent="0.15"/>
    <row r="52241" ht="13.5" customHeight="1" x14ac:dyDescent="0.15"/>
    <row r="52243" ht="13.5" customHeight="1" x14ac:dyDescent="0.15"/>
    <row r="52245" ht="13.5" customHeight="1" x14ac:dyDescent="0.15"/>
    <row r="52247" ht="13.5" customHeight="1" x14ac:dyDescent="0.15"/>
    <row r="52249" ht="13.5" customHeight="1" x14ac:dyDescent="0.15"/>
    <row r="52251" ht="13.5" customHeight="1" x14ac:dyDescent="0.15"/>
    <row r="52253" ht="13.5" customHeight="1" x14ac:dyDescent="0.15"/>
    <row r="52255" ht="13.5" customHeight="1" x14ac:dyDescent="0.15"/>
    <row r="52257" ht="13.5" customHeight="1" x14ac:dyDescent="0.15"/>
    <row r="52259" ht="13.5" customHeight="1" x14ac:dyDescent="0.15"/>
    <row r="52261" ht="13.5" customHeight="1" x14ac:dyDescent="0.15"/>
    <row r="52263" ht="13.5" customHeight="1" x14ac:dyDescent="0.15"/>
    <row r="52265" ht="13.5" customHeight="1" x14ac:dyDescent="0.15"/>
    <row r="52267" ht="13.5" customHeight="1" x14ac:dyDescent="0.15"/>
    <row r="52269" ht="13.5" customHeight="1" x14ac:dyDescent="0.15"/>
    <row r="52271" ht="13.5" customHeight="1" x14ac:dyDescent="0.15"/>
    <row r="52273" ht="13.5" customHeight="1" x14ac:dyDescent="0.15"/>
    <row r="52275" ht="13.5" customHeight="1" x14ac:dyDescent="0.15"/>
    <row r="52277" ht="13.5" customHeight="1" x14ac:dyDescent="0.15"/>
    <row r="52279" ht="13.5" customHeight="1" x14ac:dyDescent="0.15"/>
    <row r="52281" ht="13.5" customHeight="1" x14ac:dyDescent="0.15"/>
    <row r="52283" ht="13.5" customHeight="1" x14ac:dyDescent="0.15"/>
    <row r="52285" ht="13.5" customHeight="1" x14ac:dyDescent="0.15"/>
    <row r="52287" ht="13.5" customHeight="1" x14ac:dyDescent="0.15"/>
    <row r="52289" ht="13.5" customHeight="1" x14ac:dyDescent="0.15"/>
    <row r="52291" ht="13.5" customHeight="1" x14ac:dyDescent="0.15"/>
    <row r="52293" ht="13.5" customHeight="1" x14ac:dyDescent="0.15"/>
    <row r="52295" ht="13.5" customHeight="1" x14ac:dyDescent="0.15"/>
    <row r="52297" ht="13.5" customHeight="1" x14ac:dyDescent="0.15"/>
    <row r="52299" ht="13.5" customHeight="1" x14ac:dyDescent="0.15"/>
    <row r="52301" ht="13.5" customHeight="1" x14ac:dyDescent="0.15"/>
    <row r="52303" ht="13.5" customHeight="1" x14ac:dyDescent="0.15"/>
    <row r="52305" ht="13.5" customHeight="1" x14ac:dyDescent="0.15"/>
    <row r="52307" ht="13.5" customHeight="1" x14ac:dyDescent="0.15"/>
    <row r="52309" ht="13.5" customHeight="1" x14ac:dyDescent="0.15"/>
    <row r="52311" ht="13.5" customHeight="1" x14ac:dyDescent="0.15"/>
    <row r="52313" ht="13.5" customHeight="1" x14ac:dyDescent="0.15"/>
    <row r="52315" ht="13.5" customHeight="1" x14ac:dyDescent="0.15"/>
    <row r="52317" ht="13.5" customHeight="1" x14ac:dyDescent="0.15"/>
    <row r="52319" ht="13.5" customHeight="1" x14ac:dyDescent="0.15"/>
    <row r="52321" ht="13.5" customHeight="1" x14ac:dyDescent="0.15"/>
    <row r="52323" ht="13.5" customHeight="1" x14ac:dyDescent="0.15"/>
    <row r="52325" ht="13.5" customHeight="1" x14ac:dyDescent="0.15"/>
    <row r="52327" ht="13.5" customHeight="1" x14ac:dyDescent="0.15"/>
    <row r="52329" ht="13.5" customHeight="1" x14ac:dyDescent="0.15"/>
    <row r="52331" ht="13.5" customHeight="1" x14ac:dyDescent="0.15"/>
    <row r="52333" ht="13.5" customHeight="1" x14ac:dyDescent="0.15"/>
    <row r="52335" ht="13.5" customHeight="1" x14ac:dyDescent="0.15"/>
    <row r="52337" ht="13.5" customHeight="1" x14ac:dyDescent="0.15"/>
    <row r="52339" ht="13.5" customHeight="1" x14ac:dyDescent="0.15"/>
    <row r="52341" ht="13.5" customHeight="1" x14ac:dyDescent="0.15"/>
    <row r="52343" ht="13.5" customHeight="1" x14ac:dyDescent="0.15"/>
    <row r="52345" ht="13.5" customHeight="1" x14ac:dyDescent="0.15"/>
    <row r="52347" ht="13.5" customHeight="1" x14ac:dyDescent="0.15"/>
    <row r="52349" ht="13.5" customHeight="1" x14ac:dyDescent="0.15"/>
    <row r="52351" ht="13.5" customHeight="1" x14ac:dyDescent="0.15"/>
    <row r="52353" ht="13.5" customHeight="1" x14ac:dyDescent="0.15"/>
    <row r="52355" ht="13.5" customHeight="1" x14ac:dyDescent="0.15"/>
    <row r="52357" ht="13.5" customHeight="1" x14ac:dyDescent="0.15"/>
    <row r="52359" ht="13.5" customHeight="1" x14ac:dyDescent="0.15"/>
    <row r="52361" ht="13.5" customHeight="1" x14ac:dyDescent="0.15"/>
    <row r="52363" ht="13.5" customHeight="1" x14ac:dyDescent="0.15"/>
    <row r="52365" ht="13.5" customHeight="1" x14ac:dyDescent="0.15"/>
    <row r="52367" ht="13.5" customHeight="1" x14ac:dyDescent="0.15"/>
    <row r="52369" ht="13.5" customHeight="1" x14ac:dyDescent="0.15"/>
    <row r="52371" ht="13.5" customHeight="1" x14ac:dyDescent="0.15"/>
    <row r="52373" ht="13.5" customHeight="1" x14ac:dyDescent="0.15"/>
    <row r="52375" ht="13.5" customHeight="1" x14ac:dyDescent="0.15"/>
    <row r="52377" ht="13.5" customHeight="1" x14ac:dyDescent="0.15"/>
    <row r="52379" ht="13.5" customHeight="1" x14ac:dyDescent="0.15"/>
    <row r="52381" ht="13.5" customHeight="1" x14ac:dyDescent="0.15"/>
    <row r="52383" ht="13.5" customHeight="1" x14ac:dyDescent="0.15"/>
    <row r="52385" ht="13.5" customHeight="1" x14ac:dyDescent="0.15"/>
    <row r="52387" ht="13.5" customHeight="1" x14ac:dyDescent="0.15"/>
    <row r="52389" ht="13.5" customHeight="1" x14ac:dyDescent="0.15"/>
    <row r="52391" ht="13.5" customHeight="1" x14ac:dyDescent="0.15"/>
    <row r="52393" ht="13.5" customHeight="1" x14ac:dyDescent="0.15"/>
    <row r="52395" ht="13.5" customHeight="1" x14ac:dyDescent="0.15"/>
    <row r="52397" ht="13.5" customHeight="1" x14ac:dyDescent="0.15"/>
    <row r="52399" ht="13.5" customHeight="1" x14ac:dyDescent="0.15"/>
    <row r="52401" ht="13.5" customHeight="1" x14ac:dyDescent="0.15"/>
    <row r="52403" ht="13.5" customHeight="1" x14ac:dyDescent="0.15"/>
    <row r="52405" ht="13.5" customHeight="1" x14ac:dyDescent="0.15"/>
    <row r="52407" ht="13.5" customHeight="1" x14ac:dyDescent="0.15"/>
    <row r="52409" ht="13.5" customHeight="1" x14ac:dyDescent="0.15"/>
    <row r="52411" ht="13.5" customHeight="1" x14ac:dyDescent="0.15"/>
    <row r="52413" ht="13.5" customHeight="1" x14ac:dyDescent="0.15"/>
    <row r="52415" ht="13.5" customHeight="1" x14ac:dyDescent="0.15"/>
    <row r="52417" ht="13.5" customHeight="1" x14ac:dyDescent="0.15"/>
    <row r="52419" ht="13.5" customHeight="1" x14ac:dyDescent="0.15"/>
    <row r="52421" ht="13.5" customHeight="1" x14ac:dyDescent="0.15"/>
    <row r="52423" ht="13.5" customHeight="1" x14ac:dyDescent="0.15"/>
    <row r="52425" ht="13.5" customHeight="1" x14ac:dyDescent="0.15"/>
    <row r="52427" ht="13.5" customHeight="1" x14ac:dyDescent="0.15"/>
    <row r="52429" ht="13.5" customHeight="1" x14ac:dyDescent="0.15"/>
    <row r="52431" ht="13.5" customHeight="1" x14ac:dyDescent="0.15"/>
    <row r="52433" ht="13.5" customHeight="1" x14ac:dyDescent="0.15"/>
    <row r="52435" ht="13.5" customHeight="1" x14ac:dyDescent="0.15"/>
    <row r="52437" ht="13.5" customHeight="1" x14ac:dyDescent="0.15"/>
    <row r="52439" ht="13.5" customHeight="1" x14ac:dyDescent="0.15"/>
    <row r="52441" ht="13.5" customHeight="1" x14ac:dyDescent="0.15"/>
    <row r="52443" ht="13.5" customHeight="1" x14ac:dyDescent="0.15"/>
    <row r="52445" ht="13.5" customHeight="1" x14ac:dyDescent="0.15"/>
    <row r="52447" ht="13.5" customHeight="1" x14ac:dyDescent="0.15"/>
    <row r="52449" ht="13.5" customHeight="1" x14ac:dyDescent="0.15"/>
    <row r="52451" ht="13.5" customHeight="1" x14ac:dyDescent="0.15"/>
    <row r="52453" ht="13.5" customHeight="1" x14ac:dyDescent="0.15"/>
    <row r="52455" ht="13.5" customHeight="1" x14ac:dyDescent="0.15"/>
    <row r="52457" ht="13.5" customHeight="1" x14ac:dyDescent="0.15"/>
    <row r="52459" ht="13.5" customHeight="1" x14ac:dyDescent="0.15"/>
    <row r="52461" ht="13.5" customHeight="1" x14ac:dyDescent="0.15"/>
    <row r="52463" ht="13.5" customHeight="1" x14ac:dyDescent="0.15"/>
    <row r="52465" ht="13.5" customHeight="1" x14ac:dyDescent="0.15"/>
    <row r="52467" ht="13.5" customHeight="1" x14ac:dyDescent="0.15"/>
    <row r="52469" ht="13.5" customHeight="1" x14ac:dyDescent="0.15"/>
    <row r="52471" ht="13.5" customHeight="1" x14ac:dyDescent="0.15"/>
    <row r="52473" ht="13.5" customHeight="1" x14ac:dyDescent="0.15"/>
    <row r="52475" ht="13.5" customHeight="1" x14ac:dyDescent="0.15"/>
    <row r="52477" ht="13.5" customHeight="1" x14ac:dyDescent="0.15"/>
    <row r="52479" ht="13.5" customHeight="1" x14ac:dyDescent="0.15"/>
    <row r="52481" ht="13.5" customHeight="1" x14ac:dyDescent="0.15"/>
    <row r="52483" ht="13.5" customHeight="1" x14ac:dyDescent="0.15"/>
    <row r="52485" ht="13.5" customHeight="1" x14ac:dyDescent="0.15"/>
    <row r="52487" ht="13.5" customHeight="1" x14ac:dyDescent="0.15"/>
    <row r="52489" ht="13.5" customHeight="1" x14ac:dyDescent="0.15"/>
    <row r="52491" ht="13.5" customHeight="1" x14ac:dyDescent="0.15"/>
    <row r="52493" ht="13.5" customHeight="1" x14ac:dyDescent="0.15"/>
    <row r="52495" ht="13.5" customHeight="1" x14ac:dyDescent="0.15"/>
    <row r="52497" ht="13.5" customHeight="1" x14ac:dyDescent="0.15"/>
    <row r="52499" ht="13.5" customHeight="1" x14ac:dyDescent="0.15"/>
    <row r="52501" ht="13.5" customHeight="1" x14ac:dyDescent="0.15"/>
    <row r="52503" ht="13.5" customHeight="1" x14ac:dyDescent="0.15"/>
    <row r="52505" ht="13.5" customHeight="1" x14ac:dyDescent="0.15"/>
    <row r="52507" ht="13.5" customHeight="1" x14ac:dyDescent="0.15"/>
    <row r="52509" ht="13.5" customHeight="1" x14ac:dyDescent="0.15"/>
    <row r="52511" ht="13.5" customHeight="1" x14ac:dyDescent="0.15"/>
    <row r="52513" ht="13.5" customHeight="1" x14ac:dyDescent="0.15"/>
    <row r="52515" ht="13.5" customHeight="1" x14ac:dyDescent="0.15"/>
    <row r="52517" ht="13.5" customHeight="1" x14ac:dyDescent="0.15"/>
    <row r="52519" ht="13.5" customHeight="1" x14ac:dyDescent="0.15"/>
    <row r="52521" ht="13.5" customHeight="1" x14ac:dyDescent="0.15"/>
    <row r="52523" ht="13.5" customHeight="1" x14ac:dyDescent="0.15"/>
    <row r="52525" ht="13.5" customHeight="1" x14ac:dyDescent="0.15"/>
    <row r="52527" ht="13.5" customHeight="1" x14ac:dyDescent="0.15"/>
    <row r="52529" ht="13.5" customHeight="1" x14ac:dyDescent="0.15"/>
    <row r="52531" ht="13.5" customHeight="1" x14ac:dyDescent="0.15"/>
    <row r="52533" ht="13.5" customHeight="1" x14ac:dyDescent="0.15"/>
    <row r="52535" ht="13.5" customHeight="1" x14ac:dyDescent="0.15"/>
    <row r="52537" ht="13.5" customHeight="1" x14ac:dyDescent="0.15"/>
    <row r="52539" ht="13.5" customHeight="1" x14ac:dyDescent="0.15"/>
    <row r="52541" ht="13.5" customHeight="1" x14ac:dyDescent="0.15"/>
    <row r="52543" ht="13.5" customHeight="1" x14ac:dyDescent="0.15"/>
    <row r="52545" ht="13.5" customHeight="1" x14ac:dyDescent="0.15"/>
    <row r="52547" ht="13.5" customHeight="1" x14ac:dyDescent="0.15"/>
    <row r="52549" ht="13.5" customHeight="1" x14ac:dyDescent="0.15"/>
    <row r="52551" ht="13.5" customHeight="1" x14ac:dyDescent="0.15"/>
    <row r="52553" ht="13.5" customHeight="1" x14ac:dyDescent="0.15"/>
    <row r="52555" ht="13.5" customHeight="1" x14ac:dyDescent="0.15"/>
    <row r="52557" ht="13.5" customHeight="1" x14ac:dyDescent="0.15"/>
    <row r="52559" ht="13.5" customHeight="1" x14ac:dyDescent="0.15"/>
    <row r="52561" ht="13.5" customHeight="1" x14ac:dyDescent="0.15"/>
    <row r="52563" ht="13.5" customHeight="1" x14ac:dyDescent="0.15"/>
    <row r="52565" ht="13.5" customHeight="1" x14ac:dyDescent="0.15"/>
    <row r="52567" ht="13.5" customHeight="1" x14ac:dyDescent="0.15"/>
    <row r="52569" ht="13.5" customHeight="1" x14ac:dyDescent="0.15"/>
    <row r="52571" ht="13.5" customHeight="1" x14ac:dyDescent="0.15"/>
    <row r="52573" ht="13.5" customHeight="1" x14ac:dyDescent="0.15"/>
    <row r="52575" ht="13.5" customHeight="1" x14ac:dyDescent="0.15"/>
    <row r="52577" ht="13.5" customHeight="1" x14ac:dyDescent="0.15"/>
    <row r="52579" ht="13.5" customHeight="1" x14ac:dyDescent="0.15"/>
    <row r="52581" ht="13.5" customHeight="1" x14ac:dyDescent="0.15"/>
    <row r="52583" ht="13.5" customHeight="1" x14ac:dyDescent="0.15"/>
    <row r="52585" ht="13.5" customHeight="1" x14ac:dyDescent="0.15"/>
    <row r="52587" ht="13.5" customHeight="1" x14ac:dyDescent="0.15"/>
    <row r="52589" ht="13.5" customHeight="1" x14ac:dyDescent="0.15"/>
    <row r="52591" ht="13.5" customHeight="1" x14ac:dyDescent="0.15"/>
    <row r="52593" ht="13.5" customHeight="1" x14ac:dyDescent="0.15"/>
    <row r="52595" ht="13.5" customHeight="1" x14ac:dyDescent="0.15"/>
    <row r="52597" ht="13.5" customHeight="1" x14ac:dyDescent="0.15"/>
    <row r="52599" ht="13.5" customHeight="1" x14ac:dyDescent="0.15"/>
    <row r="52601" ht="13.5" customHeight="1" x14ac:dyDescent="0.15"/>
    <row r="52603" ht="13.5" customHeight="1" x14ac:dyDescent="0.15"/>
    <row r="52605" ht="13.5" customHeight="1" x14ac:dyDescent="0.15"/>
    <row r="52607" ht="13.5" customHeight="1" x14ac:dyDescent="0.15"/>
    <row r="52609" ht="13.5" customHeight="1" x14ac:dyDescent="0.15"/>
    <row r="52611" ht="13.5" customHeight="1" x14ac:dyDescent="0.15"/>
    <row r="52613" ht="13.5" customHeight="1" x14ac:dyDescent="0.15"/>
    <row r="52615" ht="13.5" customHeight="1" x14ac:dyDescent="0.15"/>
    <row r="52617" ht="13.5" customHeight="1" x14ac:dyDescent="0.15"/>
    <row r="52619" ht="13.5" customHeight="1" x14ac:dyDescent="0.15"/>
    <row r="52621" ht="13.5" customHeight="1" x14ac:dyDescent="0.15"/>
    <row r="52623" ht="13.5" customHeight="1" x14ac:dyDescent="0.15"/>
    <row r="52625" ht="13.5" customHeight="1" x14ac:dyDescent="0.15"/>
    <row r="52627" ht="13.5" customHeight="1" x14ac:dyDescent="0.15"/>
    <row r="52629" ht="13.5" customHeight="1" x14ac:dyDescent="0.15"/>
    <row r="52631" ht="13.5" customHeight="1" x14ac:dyDescent="0.15"/>
    <row r="52633" ht="13.5" customHeight="1" x14ac:dyDescent="0.15"/>
    <row r="52635" ht="13.5" customHeight="1" x14ac:dyDescent="0.15"/>
    <row r="52637" ht="13.5" customHeight="1" x14ac:dyDescent="0.15"/>
    <row r="52639" ht="13.5" customHeight="1" x14ac:dyDescent="0.15"/>
    <row r="52641" ht="13.5" customHeight="1" x14ac:dyDescent="0.15"/>
    <row r="52643" ht="13.5" customHeight="1" x14ac:dyDescent="0.15"/>
    <row r="52645" ht="13.5" customHeight="1" x14ac:dyDescent="0.15"/>
    <row r="52647" ht="13.5" customHeight="1" x14ac:dyDescent="0.15"/>
    <row r="52649" ht="13.5" customHeight="1" x14ac:dyDescent="0.15"/>
    <row r="52651" ht="13.5" customHeight="1" x14ac:dyDescent="0.15"/>
    <row r="52653" ht="13.5" customHeight="1" x14ac:dyDescent="0.15"/>
    <row r="52655" ht="13.5" customHeight="1" x14ac:dyDescent="0.15"/>
    <row r="52657" ht="13.5" customHeight="1" x14ac:dyDescent="0.15"/>
    <row r="52659" ht="13.5" customHeight="1" x14ac:dyDescent="0.15"/>
    <row r="52661" ht="13.5" customHeight="1" x14ac:dyDescent="0.15"/>
    <row r="52663" ht="13.5" customHeight="1" x14ac:dyDescent="0.15"/>
    <row r="52665" ht="13.5" customHeight="1" x14ac:dyDescent="0.15"/>
    <row r="52667" ht="13.5" customHeight="1" x14ac:dyDescent="0.15"/>
    <row r="52669" ht="13.5" customHeight="1" x14ac:dyDescent="0.15"/>
    <row r="52671" ht="13.5" customHeight="1" x14ac:dyDescent="0.15"/>
    <row r="52673" ht="13.5" customHeight="1" x14ac:dyDescent="0.15"/>
    <row r="52675" ht="13.5" customHeight="1" x14ac:dyDescent="0.15"/>
    <row r="52677" ht="13.5" customHeight="1" x14ac:dyDescent="0.15"/>
    <row r="52679" ht="13.5" customHeight="1" x14ac:dyDescent="0.15"/>
    <row r="52681" ht="13.5" customHeight="1" x14ac:dyDescent="0.15"/>
    <row r="52683" ht="13.5" customHeight="1" x14ac:dyDescent="0.15"/>
    <row r="52685" ht="13.5" customHeight="1" x14ac:dyDescent="0.15"/>
    <row r="52687" ht="13.5" customHeight="1" x14ac:dyDescent="0.15"/>
    <row r="52689" ht="13.5" customHeight="1" x14ac:dyDescent="0.15"/>
    <row r="52691" ht="13.5" customHeight="1" x14ac:dyDescent="0.15"/>
    <row r="52693" ht="13.5" customHeight="1" x14ac:dyDescent="0.15"/>
    <row r="52695" ht="13.5" customHeight="1" x14ac:dyDescent="0.15"/>
    <row r="52697" ht="13.5" customHeight="1" x14ac:dyDescent="0.15"/>
    <row r="52699" ht="13.5" customHeight="1" x14ac:dyDescent="0.15"/>
    <row r="52701" ht="13.5" customHeight="1" x14ac:dyDescent="0.15"/>
    <row r="52703" ht="13.5" customHeight="1" x14ac:dyDescent="0.15"/>
    <row r="52705" ht="13.5" customHeight="1" x14ac:dyDescent="0.15"/>
    <row r="52707" ht="13.5" customHeight="1" x14ac:dyDescent="0.15"/>
    <row r="52709" ht="13.5" customHeight="1" x14ac:dyDescent="0.15"/>
    <row r="52711" ht="13.5" customHeight="1" x14ac:dyDescent="0.15"/>
    <row r="52713" ht="13.5" customHeight="1" x14ac:dyDescent="0.15"/>
    <row r="52715" ht="13.5" customHeight="1" x14ac:dyDescent="0.15"/>
    <row r="52717" ht="13.5" customHeight="1" x14ac:dyDescent="0.15"/>
    <row r="52719" ht="13.5" customHeight="1" x14ac:dyDescent="0.15"/>
    <row r="52721" ht="13.5" customHeight="1" x14ac:dyDescent="0.15"/>
    <row r="52723" ht="13.5" customHeight="1" x14ac:dyDescent="0.15"/>
    <row r="52725" ht="13.5" customHeight="1" x14ac:dyDescent="0.15"/>
    <row r="52727" ht="13.5" customHeight="1" x14ac:dyDescent="0.15"/>
    <row r="52729" ht="13.5" customHeight="1" x14ac:dyDescent="0.15"/>
    <row r="52731" ht="13.5" customHeight="1" x14ac:dyDescent="0.15"/>
    <row r="52733" ht="13.5" customHeight="1" x14ac:dyDescent="0.15"/>
    <row r="52735" ht="13.5" customHeight="1" x14ac:dyDescent="0.15"/>
    <row r="52737" ht="13.5" customHeight="1" x14ac:dyDescent="0.15"/>
    <row r="52739" ht="13.5" customHeight="1" x14ac:dyDescent="0.15"/>
    <row r="52741" ht="13.5" customHeight="1" x14ac:dyDescent="0.15"/>
    <row r="52743" ht="13.5" customHeight="1" x14ac:dyDescent="0.15"/>
    <row r="52745" ht="13.5" customHeight="1" x14ac:dyDescent="0.15"/>
    <row r="52747" ht="13.5" customHeight="1" x14ac:dyDescent="0.15"/>
    <row r="52749" ht="13.5" customHeight="1" x14ac:dyDescent="0.15"/>
    <row r="52751" ht="13.5" customHeight="1" x14ac:dyDescent="0.15"/>
    <row r="52753" ht="13.5" customHeight="1" x14ac:dyDescent="0.15"/>
    <row r="52755" ht="13.5" customHeight="1" x14ac:dyDescent="0.15"/>
    <row r="52757" ht="13.5" customHeight="1" x14ac:dyDescent="0.15"/>
    <row r="52759" ht="13.5" customHeight="1" x14ac:dyDescent="0.15"/>
    <row r="52761" ht="13.5" customHeight="1" x14ac:dyDescent="0.15"/>
    <row r="52763" ht="13.5" customHeight="1" x14ac:dyDescent="0.15"/>
    <row r="52765" ht="13.5" customHeight="1" x14ac:dyDescent="0.15"/>
    <row r="52767" ht="13.5" customHeight="1" x14ac:dyDescent="0.15"/>
    <row r="52769" ht="13.5" customHeight="1" x14ac:dyDescent="0.15"/>
    <row r="52771" ht="13.5" customHeight="1" x14ac:dyDescent="0.15"/>
    <row r="52773" ht="13.5" customHeight="1" x14ac:dyDescent="0.15"/>
    <row r="52775" ht="13.5" customHeight="1" x14ac:dyDescent="0.15"/>
    <row r="52777" ht="13.5" customHeight="1" x14ac:dyDescent="0.15"/>
    <row r="52779" ht="13.5" customHeight="1" x14ac:dyDescent="0.15"/>
    <row r="52781" ht="13.5" customHeight="1" x14ac:dyDescent="0.15"/>
    <row r="52783" ht="13.5" customHeight="1" x14ac:dyDescent="0.15"/>
    <row r="52785" ht="13.5" customHeight="1" x14ac:dyDescent="0.15"/>
    <row r="52787" ht="13.5" customHeight="1" x14ac:dyDescent="0.15"/>
    <row r="52789" ht="13.5" customHeight="1" x14ac:dyDescent="0.15"/>
    <row r="52791" ht="13.5" customHeight="1" x14ac:dyDescent="0.15"/>
    <row r="52793" ht="13.5" customHeight="1" x14ac:dyDescent="0.15"/>
    <row r="52795" ht="13.5" customHeight="1" x14ac:dyDescent="0.15"/>
    <row r="52797" ht="13.5" customHeight="1" x14ac:dyDescent="0.15"/>
    <row r="52799" ht="13.5" customHeight="1" x14ac:dyDescent="0.15"/>
    <row r="52801" ht="13.5" customHeight="1" x14ac:dyDescent="0.15"/>
    <row r="52803" ht="13.5" customHeight="1" x14ac:dyDescent="0.15"/>
    <row r="52805" ht="13.5" customHeight="1" x14ac:dyDescent="0.15"/>
    <row r="52807" ht="13.5" customHeight="1" x14ac:dyDescent="0.15"/>
    <row r="52809" ht="13.5" customHeight="1" x14ac:dyDescent="0.15"/>
    <row r="52811" ht="13.5" customHeight="1" x14ac:dyDescent="0.15"/>
    <row r="52813" ht="13.5" customHeight="1" x14ac:dyDescent="0.15"/>
    <row r="52815" ht="13.5" customHeight="1" x14ac:dyDescent="0.15"/>
    <row r="52817" ht="13.5" customHeight="1" x14ac:dyDescent="0.15"/>
    <row r="52819" ht="13.5" customHeight="1" x14ac:dyDescent="0.15"/>
    <row r="52821" ht="13.5" customHeight="1" x14ac:dyDescent="0.15"/>
    <row r="52823" ht="13.5" customHeight="1" x14ac:dyDescent="0.15"/>
    <row r="52825" ht="13.5" customHeight="1" x14ac:dyDescent="0.15"/>
    <row r="52827" ht="13.5" customHeight="1" x14ac:dyDescent="0.15"/>
    <row r="52829" ht="13.5" customHeight="1" x14ac:dyDescent="0.15"/>
    <row r="52831" ht="13.5" customHeight="1" x14ac:dyDescent="0.15"/>
    <row r="52833" ht="13.5" customHeight="1" x14ac:dyDescent="0.15"/>
    <row r="52835" ht="13.5" customHeight="1" x14ac:dyDescent="0.15"/>
    <row r="52837" ht="13.5" customHeight="1" x14ac:dyDescent="0.15"/>
    <row r="52839" ht="13.5" customHeight="1" x14ac:dyDescent="0.15"/>
    <row r="52841" ht="13.5" customHeight="1" x14ac:dyDescent="0.15"/>
    <row r="52843" ht="13.5" customHeight="1" x14ac:dyDescent="0.15"/>
    <row r="52845" ht="13.5" customHeight="1" x14ac:dyDescent="0.15"/>
    <row r="52847" ht="13.5" customHeight="1" x14ac:dyDescent="0.15"/>
    <row r="52849" ht="13.5" customHeight="1" x14ac:dyDescent="0.15"/>
    <row r="52851" ht="13.5" customHeight="1" x14ac:dyDescent="0.15"/>
    <row r="52853" ht="13.5" customHeight="1" x14ac:dyDescent="0.15"/>
    <row r="52855" ht="13.5" customHeight="1" x14ac:dyDescent="0.15"/>
    <row r="52857" ht="13.5" customHeight="1" x14ac:dyDescent="0.15"/>
    <row r="52859" ht="13.5" customHeight="1" x14ac:dyDescent="0.15"/>
    <row r="52861" ht="13.5" customHeight="1" x14ac:dyDescent="0.15"/>
    <row r="52863" ht="13.5" customHeight="1" x14ac:dyDescent="0.15"/>
    <row r="52865" ht="13.5" customHeight="1" x14ac:dyDescent="0.15"/>
    <row r="52867" ht="13.5" customHeight="1" x14ac:dyDescent="0.15"/>
    <row r="52869" ht="13.5" customHeight="1" x14ac:dyDescent="0.15"/>
    <row r="52871" ht="13.5" customHeight="1" x14ac:dyDescent="0.15"/>
    <row r="52873" ht="13.5" customHeight="1" x14ac:dyDescent="0.15"/>
    <row r="52875" ht="13.5" customHeight="1" x14ac:dyDescent="0.15"/>
    <row r="52877" ht="13.5" customHeight="1" x14ac:dyDescent="0.15"/>
    <row r="52879" ht="13.5" customHeight="1" x14ac:dyDescent="0.15"/>
    <row r="52881" ht="13.5" customHeight="1" x14ac:dyDescent="0.15"/>
    <row r="52883" ht="13.5" customHeight="1" x14ac:dyDescent="0.15"/>
    <row r="52885" ht="13.5" customHeight="1" x14ac:dyDescent="0.15"/>
    <row r="52887" ht="13.5" customHeight="1" x14ac:dyDescent="0.15"/>
    <row r="52889" ht="13.5" customHeight="1" x14ac:dyDescent="0.15"/>
    <row r="52891" ht="13.5" customHeight="1" x14ac:dyDescent="0.15"/>
    <row r="52893" ht="13.5" customHeight="1" x14ac:dyDescent="0.15"/>
    <row r="52895" ht="13.5" customHeight="1" x14ac:dyDescent="0.15"/>
    <row r="52897" ht="13.5" customHeight="1" x14ac:dyDescent="0.15"/>
    <row r="52899" ht="13.5" customHeight="1" x14ac:dyDescent="0.15"/>
    <row r="52901" ht="13.5" customHeight="1" x14ac:dyDescent="0.15"/>
    <row r="52903" ht="13.5" customHeight="1" x14ac:dyDescent="0.15"/>
    <row r="52905" ht="13.5" customHeight="1" x14ac:dyDescent="0.15"/>
    <row r="52907" ht="13.5" customHeight="1" x14ac:dyDescent="0.15"/>
    <row r="52909" ht="13.5" customHeight="1" x14ac:dyDescent="0.15"/>
    <row r="52911" ht="13.5" customHeight="1" x14ac:dyDescent="0.15"/>
    <row r="52913" ht="13.5" customHeight="1" x14ac:dyDescent="0.15"/>
    <row r="52915" ht="13.5" customHeight="1" x14ac:dyDescent="0.15"/>
    <row r="52917" ht="13.5" customHeight="1" x14ac:dyDescent="0.15"/>
    <row r="52919" ht="13.5" customHeight="1" x14ac:dyDescent="0.15"/>
    <row r="52921" ht="13.5" customHeight="1" x14ac:dyDescent="0.15"/>
    <row r="52923" ht="13.5" customHeight="1" x14ac:dyDescent="0.15"/>
    <row r="52925" ht="13.5" customHeight="1" x14ac:dyDescent="0.15"/>
    <row r="52927" ht="13.5" customHeight="1" x14ac:dyDescent="0.15"/>
    <row r="52929" ht="13.5" customHeight="1" x14ac:dyDescent="0.15"/>
    <row r="52931" ht="13.5" customHeight="1" x14ac:dyDescent="0.15"/>
    <row r="52933" ht="13.5" customHeight="1" x14ac:dyDescent="0.15"/>
    <row r="52935" ht="13.5" customHeight="1" x14ac:dyDescent="0.15"/>
    <row r="52937" ht="13.5" customHeight="1" x14ac:dyDescent="0.15"/>
    <row r="52939" ht="13.5" customHeight="1" x14ac:dyDescent="0.15"/>
    <row r="52941" ht="13.5" customHeight="1" x14ac:dyDescent="0.15"/>
    <row r="52943" ht="13.5" customHeight="1" x14ac:dyDescent="0.15"/>
    <row r="52945" ht="13.5" customHeight="1" x14ac:dyDescent="0.15"/>
    <row r="52947" ht="13.5" customHeight="1" x14ac:dyDescent="0.15"/>
    <row r="52949" ht="13.5" customHeight="1" x14ac:dyDescent="0.15"/>
    <row r="52951" ht="13.5" customHeight="1" x14ac:dyDescent="0.15"/>
    <row r="52953" ht="13.5" customHeight="1" x14ac:dyDescent="0.15"/>
    <row r="52955" ht="13.5" customHeight="1" x14ac:dyDescent="0.15"/>
    <row r="52957" ht="13.5" customHeight="1" x14ac:dyDescent="0.15"/>
    <row r="52959" ht="13.5" customHeight="1" x14ac:dyDescent="0.15"/>
    <row r="52961" ht="13.5" customHeight="1" x14ac:dyDescent="0.15"/>
    <row r="52963" ht="13.5" customHeight="1" x14ac:dyDescent="0.15"/>
    <row r="52965" ht="13.5" customHeight="1" x14ac:dyDescent="0.15"/>
    <row r="52967" ht="13.5" customHeight="1" x14ac:dyDescent="0.15"/>
    <row r="52969" ht="13.5" customHeight="1" x14ac:dyDescent="0.15"/>
    <row r="52971" ht="13.5" customHeight="1" x14ac:dyDescent="0.15"/>
    <row r="52973" ht="13.5" customHeight="1" x14ac:dyDescent="0.15"/>
    <row r="52975" ht="13.5" customHeight="1" x14ac:dyDescent="0.15"/>
    <row r="52977" ht="13.5" customHeight="1" x14ac:dyDescent="0.15"/>
    <row r="52979" ht="13.5" customHeight="1" x14ac:dyDescent="0.15"/>
    <row r="52981" ht="13.5" customHeight="1" x14ac:dyDescent="0.15"/>
    <row r="52983" ht="13.5" customHeight="1" x14ac:dyDescent="0.15"/>
    <row r="52985" ht="13.5" customHeight="1" x14ac:dyDescent="0.15"/>
    <row r="52987" ht="13.5" customHeight="1" x14ac:dyDescent="0.15"/>
    <row r="52989" ht="13.5" customHeight="1" x14ac:dyDescent="0.15"/>
    <row r="52991" ht="13.5" customHeight="1" x14ac:dyDescent="0.15"/>
    <row r="52993" ht="13.5" customHeight="1" x14ac:dyDescent="0.15"/>
    <row r="52995" ht="13.5" customHeight="1" x14ac:dyDescent="0.15"/>
    <row r="52997" ht="13.5" customHeight="1" x14ac:dyDescent="0.15"/>
    <row r="52999" ht="13.5" customHeight="1" x14ac:dyDescent="0.15"/>
    <row r="53001" ht="13.5" customHeight="1" x14ac:dyDescent="0.15"/>
    <row r="53003" ht="13.5" customHeight="1" x14ac:dyDescent="0.15"/>
    <row r="53005" ht="13.5" customHeight="1" x14ac:dyDescent="0.15"/>
    <row r="53007" ht="13.5" customHeight="1" x14ac:dyDescent="0.15"/>
    <row r="53009" ht="13.5" customHeight="1" x14ac:dyDescent="0.15"/>
    <row r="53011" ht="13.5" customHeight="1" x14ac:dyDescent="0.15"/>
    <row r="53013" ht="13.5" customHeight="1" x14ac:dyDescent="0.15"/>
    <row r="53015" ht="13.5" customHeight="1" x14ac:dyDescent="0.15"/>
    <row r="53017" ht="13.5" customHeight="1" x14ac:dyDescent="0.15"/>
    <row r="53019" ht="13.5" customHeight="1" x14ac:dyDescent="0.15"/>
    <row r="53021" ht="13.5" customHeight="1" x14ac:dyDescent="0.15"/>
    <row r="53023" ht="13.5" customHeight="1" x14ac:dyDescent="0.15"/>
    <row r="53025" ht="13.5" customHeight="1" x14ac:dyDescent="0.15"/>
    <row r="53027" ht="13.5" customHeight="1" x14ac:dyDescent="0.15"/>
    <row r="53029" ht="13.5" customHeight="1" x14ac:dyDescent="0.15"/>
    <row r="53031" ht="13.5" customHeight="1" x14ac:dyDescent="0.15"/>
    <row r="53033" ht="13.5" customHeight="1" x14ac:dyDescent="0.15"/>
    <row r="53035" ht="13.5" customHeight="1" x14ac:dyDescent="0.15"/>
    <row r="53037" ht="13.5" customHeight="1" x14ac:dyDescent="0.15"/>
    <row r="53039" ht="13.5" customHeight="1" x14ac:dyDescent="0.15"/>
    <row r="53041" ht="13.5" customHeight="1" x14ac:dyDescent="0.15"/>
    <row r="53043" ht="13.5" customHeight="1" x14ac:dyDescent="0.15"/>
    <row r="53045" ht="13.5" customHeight="1" x14ac:dyDescent="0.15"/>
    <row r="53047" ht="13.5" customHeight="1" x14ac:dyDescent="0.15"/>
    <row r="53049" ht="13.5" customHeight="1" x14ac:dyDescent="0.15"/>
    <row r="53051" ht="13.5" customHeight="1" x14ac:dyDescent="0.15"/>
    <row r="53053" ht="13.5" customHeight="1" x14ac:dyDescent="0.15"/>
    <row r="53055" ht="13.5" customHeight="1" x14ac:dyDescent="0.15"/>
    <row r="53057" ht="13.5" customHeight="1" x14ac:dyDescent="0.15"/>
    <row r="53059" ht="13.5" customHeight="1" x14ac:dyDescent="0.15"/>
    <row r="53061" ht="13.5" customHeight="1" x14ac:dyDescent="0.15"/>
    <row r="53063" ht="13.5" customHeight="1" x14ac:dyDescent="0.15"/>
    <row r="53065" ht="13.5" customHeight="1" x14ac:dyDescent="0.15"/>
    <row r="53067" ht="13.5" customHeight="1" x14ac:dyDescent="0.15"/>
    <row r="53069" ht="13.5" customHeight="1" x14ac:dyDescent="0.15"/>
    <row r="53071" ht="13.5" customHeight="1" x14ac:dyDescent="0.15"/>
    <row r="53073" ht="13.5" customHeight="1" x14ac:dyDescent="0.15"/>
    <row r="53075" ht="13.5" customHeight="1" x14ac:dyDescent="0.15"/>
    <row r="53077" ht="13.5" customHeight="1" x14ac:dyDescent="0.15"/>
    <row r="53079" ht="13.5" customHeight="1" x14ac:dyDescent="0.15"/>
    <row r="53081" ht="13.5" customHeight="1" x14ac:dyDescent="0.15"/>
    <row r="53083" ht="13.5" customHeight="1" x14ac:dyDescent="0.15"/>
    <row r="53085" ht="13.5" customHeight="1" x14ac:dyDescent="0.15"/>
    <row r="53087" ht="13.5" customHeight="1" x14ac:dyDescent="0.15"/>
    <row r="53089" ht="13.5" customHeight="1" x14ac:dyDescent="0.15"/>
    <row r="53091" ht="13.5" customHeight="1" x14ac:dyDescent="0.15"/>
    <row r="53093" ht="13.5" customHeight="1" x14ac:dyDescent="0.15"/>
    <row r="53095" ht="13.5" customHeight="1" x14ac:dyDescent="0.15"/>
    <row r="53097" ht="13.5" customHeight="1" x14ac:dyDescent="0.15"/>
    <row r="53099" ht="13.5" customHeight="1" x14ac:dyDescent="0.15"/>
    <row r="53101" ht="13.5" customHeight="1" x14ac:dyDescent="0.15"/>
    <row r="53103" ht="13.5" customHeight="1" x14ac:dyDescent="0.15"/>
    <row r="53105" ht="13.5" customHeight="1" x14ac:dyDescent="0.15"/>
    <row r="53107" ht="13.5" customHeight="1" x14ac:dyDescent="0.15"/>
    <row r="53109" ht="13.5" customHeight="1" x14ac:dyDescent="0.15"/>
    <row r="53111" ht="13.5" customHeight="1" x14ac:dyDescent="0.15"/>
    <row r="53113" ht="13.5" customHeight="1" x14ac:dyDescent="0.15"/>
    <row r="53115" ht="13.5" customHeight="1" x14ac:dyDescent="0.15"/>
    <row r="53117" ht="13.5" customHeight="1" x14ac:dyDescent="0.15"/>
    <row r="53119" ht="13.5" customHeight="1" x14ac:dyDescent="0.15"/>
    <row r="53121" ht="13.5" customHeight="1" x14ac:dyDescent="0.15"/>
    <row r="53123" ht="13.5" customHeight="1" x14ac:dyDescent="0.15"/>
    <row r="53125" ht="13.5" customHeight="1" x14ac:dyDescent="0.15"/>
    <row r="53127" ht="13.5" customHeight="1" x14ac:dyDescent="0.15"/>
    <row r="53129" ht="13.5" customHeight="1" x14ac:dyDescent="0.15"/>
    <row r="53131" ht="13.5" customHeight="1" x14ac:dyDescent="0.15"/>
    <row r="53133" ht="13.5" customHeight="1" x14ac:dyDescent="0.15"/>
    <row r="53135" ht="13.5" customHeight="1" x14ac:dyDescent="0.15"/>
    <row r="53137" ht="13.5" customHeight="1" x14ac:dyDescent="0.15"/>
    <row r="53139" ht="13.5" customHeight="1" x14ac:dyDescent="0.15"/>
    <row r="53141" ht="13.5" customHeight="1" x14ac:dyDescent="0.15"/>
    <row r="53143" ht="13.5" customHeight="1" x14ac:dyDescent="0.15"/>
    <row r="53145" ht="13.5" customHeight="1" x14ac:dyDescent="0.15"/>
    <row r="53147" ht="13.5" customHeight="1" x14ac:dyDescent="0.15"/>
    <row r="53149" ht="13.5" customHeight="1" x14ac:dyDescent="0.15"/>
    <row r="53151" ht="13.5" customHeight="1" x14ac:dyDescent="0.15"/>
    <row r="53153" ht="13.5" customHeight="1" x14ac:dyDescent="0.15"/>
    <row r="53155" ht="13.5" customHeight="1" x14ac:dyDescent="0.15"/>
    <row r="53157" ht="13.5" customHeight="1" x14ac:dyDescent="0.15"/>
    <row r="53159" ht="13.5" customHeight="1" x14ac:dyDescent="0.15"/>
    <row r="53161" ht="13.5" customHeight="1" x14ac:dyDescent="0.15"/>
    <row r="53163" ht="13.5" customHeight="1" x14ac:dyDescent="0.15"/>
    <row r="53165" ht="13.5" customHeight="1" x14ac:dyDescent="0.15"/>
    <row r="53167" ht="13.5" customHeight="1" x14ac:dyDescent="0.15"/>
    <row r="53169" ht="13.5" customHeight="1" x14ac:dyDescent="0.15"/>
    <row r="53171" ht="13.5" customHeight="1" x14ac:dyDescent="0.15"/>
    <row r="53173" ht="13.5" customHeight="1" x14ac:dyDescent="0.15"/>
    <row r="53175" ht="13.5" customHeight="1" x14ac:dyDescent="0.15"/>
    <row r="53177" ht="13.5" customHeight="1" x14ac:dyDescent="0.15"/>
    <row r="53179" ht="13.5" customHeight="1" x14ac:dyDescent="0.15"/>
    <row r="53181" ht="13.5" customHeight="1" x14ac:dyDescent="0.15"/>
    <row r="53183" ht="13.5" customHeight="1" x14ac:dyDescent="0.15"/>
    <row r="53185" ht="13.5" customHeight="1" x14ac:dyDescent="0.15"/>
    <row r="53187" ht="13.5" customHeight="1" x14ac:dyDescent="0.15"/>
    <row r="53189" ht="13.5" customHeight="1" x14ac:dyDescent="0.15"/>
    <row r="53191" ht="13.5" customHeight="1" x14ac:dyDescent="0.15"/>
    <row r="53193" ht="13.5" customHeight="1" x14ac:dyDescent="0.15"/>
    <row r="53195" ht="13.5" customHeight="1" x14ac:dyDescent="0.15"/>
    <row r="53197" ht="13.5" customHeight="1" x14ac:dyDescent="0.15"/>
    <row r="53199" ht="13.5" customHeight="1" x14ac:dyDescent="0.15"/>
    <row r="53201" ht="13.5" customHeight="1" x14ac:dyDescent="0.15"/>
    <row r="53203" ht="13.5" customHeight="1" x14ac:dyDescent="0.15"/>
    <row r="53205" ht="13.5" customHeight="1" x14ac:dyDescent="0.15"/>
    <row r="53207" ht="13.5" customHeight="1" x14ac:dyDescent="0.15"/>
    <row r="53209" ht="13.5" customHeight="1" x14ac:dyDescent="0.15"/>
    <row r="53211" ht="13.5" customHeight="1" x14ac:dyDescent="0.15"/>
    <row r="53213" ht="13.5" customHeight="1" x14ac:dyDescent="0.15"/>
    <row r="53215" ht="13.5" customHeight="1" x14ac:dyDescent="0.15"/>
    <row r="53217" ht="13.5" customHeight="1" x14ac:dyDescent="0.15"/>
    <row r="53219" ht="13.5" customHeight="1" x14ac:dyDescent="0.15"/>
    <row r="53221" ht="13.5" customHeight="1" x14ac:dyDescent="0.15"/>
    <row r="53223" ht="13.5" customHeight="1" x14ac:dyDescent="0.15"/>
    <row r="53225" ht="13.5" customHeight="1" x14ac:dyDescent="0.15"/>
    <row r="53227" ht="13.5" customHeight="1" x14ac:dyDescent="0.15"/>
    <row r="53229" ht="13.5" customHeight="1" x14ac:dyDescent="0.15"/>
    <row r="53231" ht="13.5" customHeight="1" x14ac:dyDescent="0.15"/>
    <row r="53233" ht="13.5" customHeight="1" x14ac:dyDescent="0.15"/>
    <row r="53235" ht="13.5" customHeight="1" x14ac:dyDescent="0.15"/>
    <row r="53237" ht="13.5" customHeight="1" x14ac:dyDescent="0.15"/>
    <row r="53239" ht="13.5" customHeight="1" x14ac:dyDescent="0.15"/>
    <row r="53241" ht="13.5" customHeight="1" x14ac:dyDescent="0.15"/>
    <row r="53243" ht="13.5" customHeight="1" x14ac:dyDescent="0.15"/>
    <row r="53245" ht="13.5" customHeight="1" x14ac:dyDescent="0.15"/>
    <row r="53247" ht="13.5" customHeight="1" x14ac:dyDescent="0.15"/>
    <row r="53249" ht="13.5" customHeight="1" x14ac:dyDescent="0.15"/>
    <row r="53251" ht="13.5" customHeight="1" x14ac:dyDescent="0.15"/>
    <row r="53253" ht="13.5" customHeight="1" x14ac:dyDescent="0.15"/>
    <row r="53255" ht="13.5" customHeight="1" x14ac:dyDescent="0.15"/>
    <row r="53257" ht="13.5" customHeight="1" x14ac:dyDescent="0.15"/>
    <row r="53259" ht="13.5" customHeight="1" x14ac:dyDescent="0.15"/>
    <row r="53261" ht="13.5" customHeight="1" x14ac:dyDescent="0.15"/>
    <row r="53263" ht="13.5" customHeight="1" x14ac:dyDescent="0.15"/>
    <row r="53265" ht="13.5" customHeight="1" x14ac:dyDescent="0.15"/>
    <row r="53267" ht="13.5" customHeight="1" x14ac:dyDescent="0.15"/>
    <row r="53269" ht="13.5" customHeight="1" x14ac:dyDescent="0.15"/>
    <row r="53271" ht="13.5" customHeight="1" x14ac:dyDescent="0.15"/>
    <row r="53273" ht="13.5" customHeight="1" x14ac:dyDescent="0.15"/>
    <row r="53275" ht="13.5" customHeight="1" x14ac:dyDescent="0.15"/>
    <row r="53277" ht="13.5" customHeight="1" x14ac:dyDescent="0.15"/>
    <row r="53279" ht="13.5" customHeight="1" x14ac:dyDescent="0.15"/>
    <row r="53281" ht="13.5" customHeight="1" x14ac:dyDescent="0.15"/>
    <row r="53283" ht="13.5" customHeight="1" x14ac:dyDescent="0.15"/>
    <row r="53285" ht="13.5" customHeight="1" x14ac:dyDescent="0.15"/>
    <row r="53287" ht="13.5" customHeight="1" x14ac:dyDescent="0.15"/>
    <row r="53289" ht="13.5" customHeight="1" x14ac:dyDescent="0.15"/>
    <row r="53291" ht="13.5" customHeight="1" x14ac:dyDescent="0.15"/>
    <row r="53293" ht="13.5" customHeight="1" x14ac:dyDescent="0.15"/>
    <row r="53295" ht="13.5" customHeight="1" x14ac:dyDescent="0.15"/>
    <row r="53297" ht="13.5" customHeight="1" x14ac:dyDescent="0.15"/>
    <row r="53299" ht="13.5" customHeight="1" x14ac:dyDescent="0.15"/>
    <row r="53301" ht="13.5" customHeight="1" x14ac:dyDescent="0.15"/>
    <row r="53303" ht="13.5" customHeight="1" x14ac:dyDescent="0.15"/>
    <row r="53305" ht="13.5" customHeight="1" x14ac:dyDescent="0.15"/>
    <row r="53307" ht="13.5" customHeight="1" x14ac:dyDescent="0.15"/>
    <row r="53309" ht="13.5" customHeight="1" x14ac:dyDescent="0.15"/>
    <row r="53311" ht="13.5" customHeight="1" x14ac:dyDescent="0.15"/>
    <row r="53313" ht="13.5" customHeight="1" x14ac:dyDescent="0.15"/>
    <row r="53315" ht="13.5" customHeight="1" x14ac:dyDescent="0.15"/>
    <row r="53317" ht="13.5" customHeight="1" x14ac:dyDescent="0.15"/>
    <row r="53319" ht="13.5" customHeight="1" x14ac:dyDescent="0.15"/>
    <row r="53321" ht="13.5" customHeight="1" x14ac:dyDescent="0.15"/>
    <row r="53323" ht="13.5" customHeight="1" x14ac:dyDescent="0.15"/>
    <row r="53325" ht="13.5" customHeight="1" x14ac:dyDescent="0.15"/>
    <row r="53327" ht="13.5" customHeight="1" x14ac:dyDescent="0.15"/>
    <row r="53329" ht="13.5" customHeight="1" x14ac:dyDescent="0.15"/>
    <row r="53331" ht="13.5" customHeight="1" x14ac:dyDescent="0.15"/>
    <row r="53333" ht="13.5" customHeight="1" x14ac:dyDescent="0.15"/>
    <row r="53335" ht="13.5" customHeight="1" x14ac:dyDescent="0.15"/>
    <row r="53337" ht="13.5" customHeight="1" x14ac:dyDescent="0.15"/>
    <row r="53339" ht="13.5" customHeight="1" x14ac:dyDescent="0.15"/>
    <row r="53341" ht="13.5" customHeight="1" x14ac:dyDescent="0.15"/>
    <row r="53343" ht="13.5" customHeight="1" x14ac:dyDescent="0.15"/>
    <row r="53345" ht="13.5" customHeight="1" x14ac:dyDescent="0.15"/>
    <row r="53347" ht="13.5" customHeight="1" x14ac:dyDescent="0.15"/>
    <row r="53349" ht="13.5" customHeight="1" x14ac:dyDescent="0.15"/>
    <row r="53351" ht="13.5" customHeight="1" x14ac:dyDescent="0.15"/>
    <row r="53353" ht="13.5" customHeight="1" x14ac:dyDescent="0.15"/>
    <row r="53355" ht="13.5" customHeight="1" x14ac:dyDescent="0.15"/>
    <row r="53357" ht="13.5" customHeight="1" x14ac:dyDescent="0.15"/>
    <row r="53359" ht="13.5" customHeight="1" x14ac:dyDescent="0.15"/>
    <row r="53361" ht="13.5" customHeight="1" x14ac:dyDescent="0.15"/>
    <row r="53363" ht="13.5" customHeight="1" x14ac:dyDescent="0.15"/>
    <row r="53365" ht="13.5" customHeight="1" x14ac:dyDescent="0.15"/>
    <row r="53367" ht="13.5" customHeight="1" x14ac:dyDescent="0.15"/>
    <row r="53369" ht="13.5" customHeight="1" x14ac:dyDescent="0.15"/>
    <row r="53371" ht="13.5" customHeight="1" x14ac:dyDescent="0.15"/>
    <row r="53373" ht="13.5" customHeight="1" x14ac:dyDescent="0.15"/>
    <row r="53375" ht="13.5" customHeight="1" x14ac:dyDescent="0.15"/>
    <row r="53377" ht="13.5" customHeight="1" x14ac:dyDescent="0.15"/>
    <row r="53379" ht="13.5" customHeight="1" x14ac:dyDescent="0.15"/>
    <row r="53381" ht="13.5" customHeight="1" x14ac:dyDescent="0.15"/>
    <row r="53383" ht="13.5" customHeight="1" x14ac:dyDescent="0.15"/>
    <row r="53385" ht="13.5" customHeight="1" x14ac:dyDescent="0.15"/>
    <row r="53387" ht="13.5" customHeight="1" x14ac:dyDescent="0.15"/>
    <row r="53389" ht="13.5" customHeight="1" x14ac:dyDescent="0.15"/>
    <row r="53391" ht="13.5" customHeight="1" x14ac:dyDescent="0.15"/>
    <row r="53393" ht="13.5" customHeight="1" x14ac:dyDescent="0.15"/>
    <row r="53395" ht="13.5" customHeight="1" x14ac:dyDescent="0.15"/>
    <row r="53397" ht="13.5" customHeight="1" x14ac:dyDescent="0.15"/>
    <row r="53399" ht="13.5" customHeight="1" x14ac:dyDescent="0.15"/>
    <row r="53401" ht="13.5" customHeight="1" x14ac:dyDescent="0.15"/>
    <row r="53403" ht="13.5" customHeight="1" x14ac:dyDescent="0.15"/>
    <row r="53405" ht="13.5" customHeight="1" x14ac:dyDescent="0.15"/>
    <row r="53407" ht="13.5" customHeight="1" x14ac:dyDescent="0.15"/>
    <row r="53409" ht="13.5" customHeight="1" x14ac:dyDescent="0.15"/>
    <row r="53411" ht="13.5" customHeight="1" x14ac:dyDescent="0.15"/>
    <row r="53413" ht="13.5" customHeight="1" x14ac:dyDescent="0.15"/>
    <row r="53415" ht="13.5" customHeight="1" x14ac:dyDescent="0.15"/>
    <row r="53417" ht="13.5" customHeight="1" x14ac:dyDescent="0.15"/>
    <row r="53419" ht="13.5" customHeight="1" x14ac:dyDescent="0.15"/>
    <row r="53421" ht="13.5" customHeight="1" x14ac:dyDescent="0.15"/>
    <row r="53423" ht="13.5" customHeight="1" x14ac:dyDescent="0.15"/>
    <row r="53425" ht="13.5" customHeight="1" x14ac:dyDescent="0.15"/>
    <row r="53427" ht="13.5" customHeight="1" x14ac:dyDescent="0.15"/>
    <row r="53429" ht="13.5" customHeight="1" x14ac:dyDescent="0.15"/>
    <row r="53431" ht="13.5" customHeight="1" x14ac:dyDescent="0.15"/>
    <row r="53433" ht="13.5" customHeight="1" x14ac:dyDescent="0.15"/>
    <row r="53435" ht="13.5" customHeight="1" x14ac:dyDescent="0.15"/>
    <row r="53437" ht="13.5" customHeight="1" x14ac:dyDescent="0.15"/>
    <row r="53439" ht="13.5" customHeight="1" x14ac:dyDescent="0.15"/>
    <row r="53441" ht="13.5" customHeight="1" x14ac:dyDescent="0.15"/>
    <row r="53443" ht="13.5" customHeight="1" x14ac:dyDescent="0.15"/>
    <row r="53445" ht="13.5" customHeight="1" x14ac:dyDescent="0.15"/>
    <row r="53447" ht="13.5" customHeight="1" x14ac:dyDescent="0.15"/>
    <row r="53449" ht="13.5" customHeight="1" x14ac:dyDescent="0.15"/>
    <row r="53451" ht="13.5" customHeight="1" x14ac:dyDescent="0.15"/>
    <row r="53453" ht="13.5" customHeight="1" x14ac:dyDescent="0.15"/>
    <row r="53455" ht="13.5" customHeight="1" x14ac:dyDescent="0.15"/>
    <row r="53457" ht="13.5" customHeight="1" x14ac:dyDescent="0.15"/>
    <row r="53459" ht="13.5" customHeight="1" x14ac:dyDescent="0.15"/>
    <row r="53461" ht="13.5" customHeight="1" x14ac:dyDescent="0.15"/>
    <row r="53463" ht="13.5" customHeight="1" x14ac:dyDescent="0.15"/>
    <row r="53465" ht="13.5" customHeight="1" x14ac:dyDescent="0.15"/>
    <row r="53467" ht="13.5" customHeight="1" x14ac:dyDescent="0.15"/>
    <row r="53469" ht="13.5" customHeight="1" x14ac:dyDescent="0.15"/>
    <row r="53471" ht="13.5" customHeight="1" x14ac:dyDescent="0.15"/>
    <row r="53473" ht="13.5" customHeight="1" x14ac:dyDescent="0.15"/>
    <row r="53475" ht="13.5" customHeight="1" x14ac:dyDescent="0.15"/>
    <row r="53477" ht="13.5" customHeight="1" x14ac:dyDescent="0.15"/>
    <row r="53479" ht="13.5" customHeight="1" x14ac:dyDescent="0.15"/>
    <row r="53481" ht="13.5" customHeight="1" x14ac:dyDescent="0.15"/>
    <row r="53483" ht="13.5" customHeight="1" x14ac:dyDescent="0.15"/>
    <row r="53485" ht="13.5" customHeight="1" x14ac:dyDescent="0.15"/>
    <row r="53487" ht="13.5" customHeight="1" x14ac:dyDescent="0.15"/>
    <row r="53489" ht="13.5" customHeight="1" x14ac:dyDescent="0.15"/>
    <row r="53491" ht="13.5" customHeight="1" x14ac:dyDescent="0.15"/>
    <row r="53493" ht="13.5" customHeight="1" x14ac:dyDescent="0.15"/>
    <row r="53495" ht="13.5" customHeight="1" x14ac:dyDescent="0.15"/>
    <row r="53497" ht="13.5" customHeight="1" x14ac:dyDescent="0.15"/>
    <row r="53499" ht="13.5" customHeight="1" x14ac:dyDescent="0.15"/>
    <row r="53501" ht="13.5" customHeight="1" x14ac:dyDescent="0.15"/>
    <row r="53503" ht="13.5" customHeight="1" x14ac:dyDescent="0.15"/>
    <row r="53505" ht="13.5" customHeight="1" x14ac:dyDescent="0.15"/>
    <row r="53507" ht="13.5" customHeight="1" x14ac:dyDescent="0.15"/>
    <row r="53509" ht="13.5" customHeight="1" x14ac:dyDescent="0.15"/>
    <row r="53511" ht="13.5" customHeight="1" x14ac:dyDescent="0.15"/>
    <row r="53513" ht="13.5" customHeight="1" x14ac:dyDescent="0.15"/>
    <row r="53515" ht="13.5" customHeight="1" x14ac:dyDescent="0.15"/>
    <row r="53517" ht="13.5" customHeight="1" x14ac:dyDescent="0.15"/>
    <row r="53519" ht="13.5" customHeight="1" x14ac:dyDescent="0.15"/>
    <row r="53521" ht="13.5" customHeight="1" x14ac:dyDescent="0.15"/>
    <row r="53523" ht="13.5" customHeight="1" x14ac:dyDescent="0.15"/>
    <row r="53525" ht="13.5" customHeight="1" x14ac:dyDescent="0.15"/>
    <row r="53527" ht="13.5" customHeight="1" x14ac:dyDescent="0.15"/>
    <row r="53529" ht="13.5" customHeight="1" x14ac:dyDescent="0.15"/>
    <row r="53531" ht="13.5" customHeight="1" x14ac:dyDescent="0.15"/>
    <row r="53533" ht="13.5" customHeight="1" x14ac:dyDescent="0.15"/>
    <row r="53535" ht="13.5" customHeight="1" x14ac:dyDescent="0.15"/>
    <row r="53537" ht="13.5" customHeight="1" x14ac:dyDescent="0.15"/>
    <row r="53539" ht="13.5" customHeight="1" x14ac:dyDescent="0.15"/>
    <row r="53541" ht="13.5" customHeight="1" x14ac:dyDescent="0.15"/>
    <row r="53543" ht="13.5" customHeight="1" x14ac:dyDescent="0.15"/>
    <row r="53545" ht="13.5" customHeight="1" x14ac:dyDescent="0.15"/>
    <row r="53547" ht="13.5" customHeight="1" x14ac:dyDescent="0.15"/>
    <row r="53549" ht="13.5" customHeight="1" x14ac:dyDescent="0.15"/>
    <row r="53551" ht="13.5" customHeight="1" x14ac:dyDescent="0.15"/>
    <row r="53553" ht="13.5" customHeight="1" x14ac:dyDescent="0.15"/>
    <row r="53555" ht="13.5" customHeight="1" x14ac:dyDescent="0.15"/>
    <row r="53557" ht="13.5" customHeight="1" x14ac:dyDescent="0.15"/>
    <row r="53559" ht="13.5" customHeight="1" x14ac:dyDescent="0.15"/>
    <row r="53561" ht="13.5" customHeight="1" x14ac:dyDescent="0.15"/>
    <row r="53563" ht="13.5" customHeight="1" x14ac:dyDescent="0.15"/>
    <row r="53565" ht="13.5" customHeight="1" x14ac:dyDescent="0.15"/>
    <row r="53567" ht="13.5" customHeight="1" x14ac:dyDescent="0.15"/>
    <row r="53569" ht="13.5" customHeight="1" x14ac:dyDescent="0.15"/>
    <row r="53571" ht="13.5" customHeight="1" x14ac:dyDescent="0.15"/>
    <row r="53573" ht="13.5" customHeight="1" x14ac:dyDescent="0.15"/>
    <row r="53575" ht="13.5" customHeight="1" x14ac:dyDescent="0.15"/>
    <row r="53577" ht="13.5" customHeight="1" x14ac:dyDescent="0.15"/>
    <row r="53579" ht="13.5" customHeight="1" x14ac:dyDescent="0.15"/>
    <row r="53581" ht="13.5" customHeight="1" x14ac:dyDescent="0.15"/>
    <row r="53583" ht="13.5" customHeight="1" x14ac:dyDescent="0.15"/>
    <row r="53585" ht="13.5" customHeight="1" x14ac:dyDescent="0.15"/>
    <row r="53587" ht="13.5" customHeight="1" x14ac:dyDescent="0.15"/>
    <row r="53589" ht="13.5" customHeight="1" x14ac:dyDescent="0.15"/>
    <row r="53591" ht="13.5" customHeight="1" x14ac:dyDescent="0.15"/>
    <row r="53593" ht="13.5" customHeight="1" x14ac:dyDescent="0.15"/>
    <row r="53595" ht="13.5" customHeight="1" x14ac:dyDescent="0.15"/>
    <row r="53597" ht="13.5" customHeight="1" x14ac:dyDescent="0.15"/>
    <row r="53599" ht="13.5" customHeight="1" x14ac:dyDescent="0.15"/>
    <row r="53601" ht="13.5" customHeight="1" x14ac:dyDescent="0.15"/>
    <row r="53603" ht="13.5" customHeight="1" x14ac:dyDescent="0.15"/>
    <row r="53605" ht="13.5" customHeight="1" x14ac:dyDescent="0.15"/>
    <row r="53607" ht="13.5" customHeight="1" x14ac:dyDescent="0.15"/>
    <row r="53609" ht="13.5" customHeight="1" x14ac:dyDescent="0.15"/>
    <row r="53611" ht="13.5" customHeight="1" x14ac:dyDescent="0.15"/>
    <row r="53613" ht="13.5" customHeight="1" x14ac:dyDescent="0.15"/>
    <row r="53615" ht="13.5" customHeight="1" x14ac:dyDescent="0.15"/>
    <row r="53617" ht="13.5" customHeight="1" x14ac:dyDescent="0.15"/>
    <row r="53619" ht="13.5" customHeight="1" x14ac:dyDescent="0.15"/>
    <row r="53621" ht="13.5" customHeight="1" x14ac:dyDescent="0.15"/>
    <row r="53623" ht="13.5" customHeight="1" x14ac:dyDescent="0.15"/>
    <row r="53625" ht="13.5" customHeight="1" x14ac:dyDescent="0.15"/>
    <row r="53627" ht="13.5" customHeight="1" x14ac:dyDescent="0.15"/>
    <row r="53629" ht="13.5" customHeight="1" x14ac:dyDescent="0.15"/>
    <row r="53631" ht="13.5" customHeight="1" x14ac:dyDescent="0.15"/>
    <row r="53633" ht="13.5" customHeight="1" x14ac:dyDescent="0.15"/>
    <row r="53635" ht="13.5" customHeight="1" x14ac:dyDescent="0.15"/>
    <row r="53637" ht="13.5" customHeight="1" x14ac:dyDescent="0.15"/>
    <row r="53639" ht="13.5" customHeight="1" x14ac:dyDescent="0.15"/>
    <row r="53641" ht="13.5" customHeight="1" x14ac:dyDescent="0.15"/>
    <row r="53643" ht="13.5" customHeight="1" x14ac:dyDescent="0.15"/>
    <row r="53645" ht="13.5" customHeight="1" x14ac:dyDescent="0.15"/>
    <row r="53647" ht="13.5" customHeight="1" x14ac:dyDescent="0.15"/>
    <row r="53649" ht="13.5" customHeight="1" x14ac:dyDescent="0.15"/>
    <row r="53651" ht="13.5" customHeight="1" x14ac:dyDescent="0.15"/>
    <row r="53653" ht="13.5" customHeight="1" x14ac:dyDescent="0.15"/>
    <row r="53655" ht="13.5" customHeight="1" x14ac:dyDescent="0.15"/>
    <row r="53657" ht="13.5" customHeight="1" x14ac:dyDescent="0.15"/>
    <row r="53659" ht="13.5" customHeight="1" x14ac:dyDescent="0.15"/>
    <row r="53661" ht="13.5" customHeight="1" x14ac:dyDescent="0.15"/>
    <row r="53663" ht="13.5" customHeight="1" x14ac:dyDescent="0.15"/>
    <row r="53665" ht="13.5" customHeight="1" x14ac:dyDescent="0.15"/>
    <row r="53667" ht="13.5" customHeight="1" x14ac:dyDescent="0.15"/>
    <row r="53669" ht="13.5" customHeight="1" x14ac:dyDescent="0.15"/>
    <row r="53671" ht="13.5" customHeight="1" x14ac:dyDescent="0.15"/>
    <row r="53673" ht="13.5" customHeight="1" x14ac:dyDescent="0.15"/>
    <row r="53675" ht="13.5" customHeight="1" x14ac:dyDescent="0.15"/>
    <row r="53677" ht="13.5" customHeight="1" x14ac:dyDescent="0.15"/>
    <row r="53679" ht="13.5" customHeight="1" x14ac:dyDescent="0.15"/>
    <row r="53681" ht="13.5" customHeight="1" x14ac:dyDescent="0.15"/>
    <row r="53683" ht="13.5" customHeight="1" x14ac:dyDescent="0.15"/>
    <row r="53685" ht="13.5" customHeight="1" x14ac:dyDescent="0.15"/>
    <row r="53687" ht="13.5" customHeight="1" x14ac:dyDescent="0.15"/>
    <row r="53689" ht="13.5" customHeight="1" x14ac:dyDescent="0.15"/>
    <row r="53691" ht="13.5" customHeight="1" x14ac:dyDescent="0.15"/>
    <row r="53693" ht="13.5" customHeight="1" x14ac:dyDescent="0.15"/>
    <row r="53695" ht="13.5" customHeight="1" x14ac:dyDescent="0.15"/>
    <row r="53697" ht="13.5" customHeight="1" x14ac:dyDescent="0.15"/>
    <row r="53699" ht="13.5" customHeight="1" x14ac:dyDescent="0.15"/>
    <row r="53701" ht="13.5" customHeight="1" x14ac:dyDescent="0.15"/>
    <row r="53703" ht="13.5" customHeight="1" x14ac:dyDescent="0.15"/>
    <row r="53705" ht="13.5" customHeight="1" x14ac:dyDescent="0.15"/>
    <row r="53707" ht="13.5" customHeight="1" x14ac:dyDescent="0.15"/>
    <row r="53709" ht="13.5" customHeight="1" x14ac:dyDescent="0.15"/>
    <row r="53711" ht="13.5" customHeight="1" x14ac:dyDescent="0.15"/>
    <row r="53713" ht="13.5" customHeight="1" x14ac:dyDescent="0.15"/>
    <row r="53715" ht="13.5" customHeight="1" x14ac:dyDescent="0.15"/>
    <row r="53717" ht="13.5" customHeight="1" x14ac:dyDescent="0.15"/>
    <row r="53719" ht="13.5" customHeight="1" x14ac:dyDescent="0.15"/>
    <row r="53721" ht="13.5" customHeight="1" x14ac:dyDescent="0.15"/>
    <row r="53723" ht="13.5" customHeight="1" x14ac:dyDescent="0.15"/>
    <row r="53725" ht="13.5" customHeight="1" x14ac:dyDescent="0.15"/>
    <row r="53727" ht="13.5" customHeight="1" x14ac:dyDescent="0.15"/>
    <row r="53729" ht="13.5" customHeight="1" x14ac:dyDescent="0.15"/>
    <row r="53731" ht="13.5" customHeight="1" x14ac:dyDescent="0.15"/>
    <row r="53733" ht="13.5" customHeight="1" x14ac:dyDescent="0.15"/>
    <row r="53735" ht="13.5" customHeight="1" x14ac:dyDescent="0.15"/>
    <row r="53737" ht="13.5" customHeight="1" x14ac:dyDescent="0.15"/>
    <row r="53739" ht="13.5" customHeight="1" x14ac:dyDescent="0.15"/>
    <row r="53741" ht="13.5" customHeight="1" x14ac:dyDescent="0.15"/>
    <row r="53743" ht="13.5" customHeight="1" x14ac:dyDescent="0.15"/>
    <row r="53745" ht="13.5" customHeight="1" x14ac:dyDescent="0.15"/>
    <row r="53747" ht="13.5" customHeight="1" x14ac:dyDescent="0.15"/>
    <row r="53749" ht="13.5" customHeight="1" x14ac:dyDescent="0.15"/>
    <row r="53751" ht="13.5" customHeight="1" x14ac:dyDescent="0.15"/>
    <row r="53753" ht="13.5" customHeight="1" x14ac:dyDescent="0.15"/>
    <row r="53755" ht="13.5" customHeight="1" x14ac:dyDescent="0.15"/>
    <row r="53757" ht="13.5" customHeight="1" x14ac:dyDescent="0.15"/>
    <row r="53759" ht="13.5" customHeight="1" x14ac:dyDescent="0.15"/>
    <row r="53761" ht="13.5" customHeight="1" x14ac:dyDescent="0.15"/>
    <row r="53763" ht="13.5" customHeight="1" x14ac:dyDescent="0.15"/>
    <row r="53765" ht="13.5" customHeight="1" x14ac:dyDescent="0.15"/>
    <row r="53767" ht="13.5" customHeight="1" x14ac:dyDescent="0.15"/>
    <row r="53769" ht="13.5" customHeight="1" x14ac:dyDescent="0.15"/>
    <row r="53771" ht="13.5" customHeight="1" x14ac:dyDescent="0.15"/>
    <row r="53773" ht="13.5" customHeight="1" x14ac:dyDescent="0.15"/>
    <row r="53775" ht="13.5" customHeight="1" x14ac:dyDescent="0.15"/>
    <row r="53777" ht="13.5" customHeight="1" x14ac:dyDescent="0.15"/>
    <row r="53779" ht="13.5" customHeight="1" x14ac:dyDescent="0.15"/>
    <row r="53781" ht="13.5" customHeight="1" x14ac:dyDescent="0.15"/>
    <row r="53783" ht="13.5" customHeight="1" x14ac:dyDescent="0.15"/>
    <row r="53785" ht="13.5" customHeight="1" x14ac:dyDescent="0.15"/>
    <row r="53787" ht="13.5" customHeight="1" x14ac:dyDescent="0.15"/>
    <row r="53789" ht="13.5" customHeight="1" x14ac:dyDescent="0.15"/>
    <row r="53791" ht="13.5" customHeight="1" x14ac:dyDescent="0.15"/>
    <row r="53793" ht="13.5" customHeight="1" x14ac:dyDescent="0.15"/>
    <row r="53795" ht="13.5" customHeight="1" x14ac:dyDescent="0.15"/>
    <row r="53797" ht="13.5" customHeight="1" x14ac:dyDescent="0.15"/>
    <row r="53799" ht="13.5" customHeight="1" x14ac:dyDescent="0.15"/>
    <row r="53801" ht="13.5" customHeight="1" x14ac:dyDescent="0.15"/>
    <row r="53803" ht="13.5" customHeight="1" x14ac:dyDescent="0.15"/>
    <row r="53805" ht="13.5" customHeight="1" x14ac:dyDescent="0.15"/>
    <row r="53807" ht="13.5" customHeight="1" x14ac:dyDescent="0.15"/>
    <row r="53809" ht="13.5" customHeight="1" x14ac:dyDescent="0.15"/>
    <row r="53811" ht="13.5" customHeight="1" x14ac:dyDescent="0.15"/>
    <row r="53813" ht="13.5" customHeight="1" x14ac:dyDescent="0.15"/>
    <row r="53815" ht="13.5" customHeight="1" x14ac:dyDescent="0.15"/>
    <row r="53817" ht="13.5" customHeight="1" x14ac:dyDescent="0.15"/>
    <row r="53819" ht="13.5" customHeight="1" x14ac:dyDescent="0.15"/>
    <row r="53821" ht="13.5" customHeight="1" x14ac:dyDescent="0.15"/>
    <row r="53823" ht="13.5" customHeight="1" x14ac:dyDescent="0.15"/>
    <row r="53825" ht="13.5" customHeight="1" x14ac:dyDescent="0.15"/>
    <row r="53827" ht="13.5" customHeight="1" x14ac:dyDescent="0.15"/>
    <row r="53829" ht="13.5" customHeight="1" x14ac:dyDescent="0.15"/>
    <row r="53831" ht="13.5" customHeight="1" x14ac:dyDescent="0.15"/>
    <row r="53833" ht="13.5" customHeight="1" x14ac:dyDescent="0.15"/>
    <row r="53835" ht="13.5" customHeight="1" x14ac:dyDescent="0.15"/>
    <row r="53837" ht="13.5" customHeight="1" x14ac:dyDescent="0.15"/>
    <row r="53839" ht="13.5" customHeight="1" x14ac:dyDescent="0.15"/>
    <row r="53841" ht="13.5" customHeight="1" x14ac:dyDescent="0.15"/>
    <row r="53843" ht="13.5" customHeight="1" x14ac:dyDescent="0.15"/>
    <row r="53845" ht="13.5" customHeight="1" x14ac:dyDescent="0.15"/>
    <row r="53847" ht="13.5" customHeight="1" x14ac:dyDescent="0.15"/>
    <row r="53849" ht="13.5" customHeight="1" x14ac:dyDescent="0.15"/>
    <row r="53851" ht="13.5" customHeight="1" x14ac:dyDescent="0.15"/>
    <row r="53853" ht="13.5" customHeight="1" x14ac:dyDescent="0.15"/>
    <row r="53855" ht="13.5" customHeight="1" x14ac:dyDescent="0.15"/>
    <row r="53857" ht="13.5" customHeight="1" x14ac:dyDescent="0.15"/>
    <row r="53859" ht="13.5" customHeight="1" x14ac:dyDescent="0.15"/>
    <row r="53861" ht="13.5" customHeight="1" x14ac:dyDescent="0.15"/>
    <row r="53863" ht="13.5" customHeight="1" x14ac:dyDescent="0.15"/>
    <row r="53865" ht="13.5" customHeight="1" x14ac:dyDescent="0.15"/>
    <row r="53867" ht="13.5" customHeight="1" x14ac:dyDescent="0.15"/>
    <row r="53869" ht="13.5" customHeight="1" x14ac:dyDescent="0.15"/>
    <row r="53871" ht="13.5" customHeight="1" x14ac:dyDescent="0.15"/>
    <row r="53873" ht="13.5" customHeight="1" x14ac:dyDescent="0.15"/>
    <row r="53875" ht="13.5" customHeight="1" x14ac:dyDescent="0.15"/>
    <row r="53877" ht="13.5" customHeight="1" x14ac:dyDescent="0.15"/>
    <row r="53879" ht="13.5" customHeight="1" x14ac:dyDescent="0.15"/>
    <row r="53881" ht="13.5" customHeight="1" x14ac:dyDescent="0.15"/>
    <row r="53883" ht="13.5" customHeight="1" x14ac:dyDescent="0.15"/>
    <row r="53885" ht="13.5" customHeight="1" x14ac:dyDescent="0.15"/>
    <row r="53887" ht="13.5" customHeight="1" x14ac:dyDescent="0.15"/>
    <row r="53889" ht="13.5" customHeight="1" x14ac:dyDescent="0.15"/>
    <row r="53891" ht="13.5" customHeight="1" x14ac:dyDescent="0.15"/>
    <row r="53893" ht="13.5" customHeight="1" x14ac:dyDescent="0.15"/>
    <row r="53895" ht="13.5" customHeight="1" x14ac:dyDescent="0.15"/>
    <row r="53897" ht="13.5" customHeight="1" x14ac:dyDescent="0.15"/>
    <row r="53899" ht="13.5" customHeight="1" x14ac:dyDescent="0.15"/>
    <row r="53901" ht="13.5" customHeight="1" x14ac:dyDescent="0.15"/>
    <row r="53903" ht="13.5" customHeight="1" x14ac:dyDescent="0.15"/>
    <row r="53905" ht="13.5" customHeight="1" x14ac:dyDescent="0.15"/>
    <row r="53907" ht="13.5" customHeight="1" x14ac:dyDescent="0.15"/>
    <row r="53909" ht="13.5" customHeight="1" x14ac:dyDescent="0.15"/>
    <row r="53911" ht="13.5" customHeight="1" x14ac:dyDescent="0.15"/>
    <row r="53913" ht="13.5" customHeight="1" x14ac:dyDescent="0.15"/>
    <row r="53915" ht="13.5" customHeight="1" x14ac:dyDescent="0.15"/>
    <row r="53917" ht="13.5" customHeight="1" x14ac:dyDescent="0.15"/>
    <row r="53919" ht="13.5" customHeight="1" x14ac:dyDescent="0.15"/>
    <row r="53921" ht="13.5" customHeight="1" x14ac:dyDescent="0.15"/>
    <row r="53923" ht="13.5" customHeight="1" x14ac:dyDescent="0.15"/>
    <row r="53925" ht="13.5" customHeight="1" x14ac:dyDescent="0.15"/>
    <row r="53927" ht="13.5" customHeight="1" x14ac:dyDescent="0.15"/>
    <row r="53929" ht="13.5" customHeight="1" x14ac:dyDescent="0.15"/>
    <row r="53931" ht="13.5" customHeight="1" x14ac:dyDescent="0.15"/>
    <row r="53933" ht="13.5" customHeight="1" x14ac:dyDescent="0.15"/>
    <row r="53935" ht="13.5" customHeight="1" x14ac:dyDescent="0.15"/>
    <row r="53937" ht="13.5" customHeight="1" x14ac:dyDescent="0.15"/>
    <row r="53939" ht="13.5" customHeight="1" x14ac:dyDescent="0.15"/>
    <row r="53941" ht="13.5" customHeight="1" x14ac:dyDescent="0.15"/>
    <row r="53943" ht="13.5" customHeight="1" x14ac:dyDescent="0.15"/>
    <row r="53945" ht="13.5" customHeight="1" x14ac:dyDescent="0.15"/>
    <row r="53947" ht="13.5" customHeight="1" x14ac:dyDescent="0.15"/>
    <row r="53949" ht="13.5" customHeight="1" x14ac:dyDescent="0.15"/>
    <row r="53951" ht="13.5" customHeight="1" x14ac:dyDescent="0.15"/>
    <row r="53953" ht="13.5" customHeight="1" x14ac:dyDescent="0.15"/>
    <row r="53955" ht="13.5" customHeight="1" x14ac:dyDescent="0.15"/>
    <row r="53957" ht="13.5" customHeight="1" x14ac:dyDescent="0.15"/>
    <row r="53959" ht="13.5" customHeight="1" x14ac:dyDescent="0.15"/>
    <row r="53961" ht="13.5" customHeight="1" x14ac:dyDescent="0.15"/>
    <row r="53963" ht="13.5" customHeight="1" x14ac:dyDescent="0.15"/>
    <row r="53965" ht="13.5" customHeight="1" x14ac:dyDescent="0.15"/>
    <row r="53967" ht="13.5" customHeight="1" x14ac:dyDescent="0.15"/>
    <row r="53969" ht="13.5" customHeight="1" x14ac:dyDescent="0.15"/>
    <row r="53971" ht="13.5" customHeight="1" x14ac:dyDescent="0.15"/>
    <row r="53973" ht="13.5" customHeight="1" x14ac:dyDescent="0.15"/>
    <row r="53975" ht="13.5" customHeight="1" x14ac:dyDescent="0.15"/>
    <row r="53977" ht="13.5" customHeight="1" x14ac:dyDescent="0.15"/>
    <row r="53979" ht="13.5" customHeight="1" x14ac:dyDescent="0.15"/>
    <row r="53981" ht="13.5" customHeight="1" x14ac:dyDescent="0.15"/>
    <row r="53983" ht="13.5" customHeight="1" x14ac:dyDescent="0.15"/>
    <row r="53985" ht="13.5" customHeight="1" x14ac:dyDescent="0.15"/>
    <row r="53987" ht="13.5" customHeight="1" x14ac:dyDescent="0.15"/>
    <row r="53989" ht="13.5" customHeight="1" x14ac:dyDescent="0.15"/>
    <row r="53991" ht="13.5" customHeight="1" x14ac:dyDescent="0.15"/>
    <row r="53993" ht="13.5" customHeight="1" x14ac:dyDescent="0.15"/>
    <row r="53995" ht="13.5" customHeight="1" x14ac:dyDescent="0.15"/>
    <row r="53997" ht="13.5" customHeight="1" x14ac:dyDescent="0.15"/>
    <row r="53999" ht="13.5" customHeight="1" x14ac:dyDescent="0.15"/>
    <row r="54001" ht="13.5" customHeight="1" x14ac:dyDescent="0.15"/>
    <row r="54003" ht="13.5" customHeight="1" x14ac:dyDescent="0.15"/>
    <row r="54005" ht="13.5" customHeight="1" x14ac:dyDescent="0.15"/>
    <row r="54007" ht="13.5" customHeight="1" x14ac:dyDescent="0.15"/>
    <row r="54009" ht="13.5" customHeight="1" x14ac:dyDescent="0.15"/>
    <row r="54011" ht="13.5" customHeight="1" x14ac:dyDescent="0.15"/>
    <row r="54013" ht="13.5" customHeight="1" x14ac:dyDescent="0.15"/>
    <row r="54015" ht="13.5" customHeight="1" x14ac:dyDescent="0.15"/>
    <row r="54017" ht="13.5" customHeight="1" x14ac:dyDescent="0.15"/>
    <row r="54019" ht="13.5" customHeight="1" x14ac:dyDescent="0.15"/>
    <row r="54021" ht="13.5" customHeight="1" x14ac:dyDescent="0.15"/>
    <row r="54023" ht="13.5" customHeight="1" x14ac:dyDescent="0.15"/>
    <row r="54025" ht="13.5" customHeight="1" x14ac:dyDescent="0.15"/>
    <row r="54027" ht="13.5" customHeight="1" x14ac:dyDescent="0.15"/>
    <row r="54029" ht="13.5" customHeight="1" x14ac:dyDescent="0.15"/>
    <row r="54031" ht="13.5" customHeight="1" x14ac:dyDescent="0.15"/>
    <row r="54033" ht="13.5" customHeight="1" x14ac:dyDescent="0.15"/>
    <row r="54035" ht="13.5" customHeight="1" x14ac:dyDescent="0.15"/>
    <row r="54037" ht="13.5" customHeight="1" x14ac:dyDescent="0.15"/>
    <row r="54039" ht="13.5" customHeight="1" x14ac:dyDescent="0.15"/>
    <row r="54041" ht="13.5" customHeight="1" x14ac:dyDescent="0.15"/>
    <row r="54043" ht="13.5" customHeight="1" x14ac:dyDescent="0.15"/>
    <row r="54045" ht="13.5" customHeight="1" x14ac:dyDescent="0.15"/>
    <row r="54047" ht="13.5" customHeight="1" x14ac:dyDescent="0.15"/>
    <row r="54049" ht="13.5" customHeight="1" x14ac:dyDescent="0.15"/>
    <row r="54051" ht="13.5" customHeight="1" x14ac:dyDescent="0.15"/>
    <row r="54053" ht="13.5" customHeight="1" x14ac:dyDescent="0.15"/>
    <row r="54055" ht="13.5" customHeight="1" x14ac:dyDescent="0.15"/>
    <row r="54057" ht="13.5" customHeight="1" x14ac:dyDescent="0.15"/>
    <row r="54059" ht="13.5" customHeight="1" x14ac:dyDescent="0.15"/>
    <row r="54061" ht="13.5" customHeight="1" x14ac:dyDescent="0.15"/>
    <row r="54063" ht="13.5" customHeight="1" x14ac:dyDescent="0.15"/>
    <row r="54065" ht="13.5" customHeight="1" x14ac:dyDescent="0.15"/>
    <row r="54067" ht="13.5" customHeight="1" x14ac:dyDescent="0.15"/>
    <row r="54069" ht="13.5" customHeight="1" x14ac:dyDescent="0.15"/>
    <row r="54071" ht="13.5" customHeight="1" x14ac:dyDescent="0.15"/>
    <row r="54073" ht="13.5" customHeight="1" x14ac:dyDescent="0.15"/>
    <row r="54075" ht="13.5" customHeight="1" x14ac:dyDescent="0.15"/>
    <row r="54077" ht="13.5" customHeight="1" x14ac:dyDescent="0.15"/>
    <row r="54079" ht="13.5" customHeight="1" x14ac:dyDescent="0.15"/>
    <row r="54081" ht="13.5" customHeight="1" x14ac:dyDescent="0.15"/>
    <row r="54083" ht="13.5" customHeight="1" x14ac:dyDescent="0.15"/>
    <row r="54085" ht="13.5" customHeight="1" x14ac:dyDescent="0.15"/>
    <row r="54087" ht="13.5" customHeight="1" x14ac:dyDescent="0.15"/>
    <row r="54089" ht="13.5" customHeight="1" x14ac:dyDescent="0.15"/>
    <row r="54091" ht="13.5" customHeight="1" x14ac:dyDescent="0.15"/>
    <row r="54093" ht="13.5" customHeight="1" x14ac:dyDescent="0.15"/>
    <row r="54095" ht="13.5" customHeight="1" x14ac:dyDescent="0.15"/>
    <row r="54097" ht="13.5" customHeight="1" x14ac:dyDescent="0.15"/>
    <row r="54099" ht="13.5" customHeight="1" x14ac:dyDescent="0.15"/>
    <row r="54101" ht="13.5" customHeight="1" x14ac:dyDescent="0.15"/>
    <row r="54103" ht="13.5" customHeight="1" x14ac:dyDescent="0.15"/>
    <row r="54105" ht="13.5" customHeight="1" x14ac:dyDescent="0.15"/>
    <row r="54107" ht="13.5" customHeight="1" x14ac:dyDescent="0.15"/>
    <row r="54109" ht="13.5" customHeight="1" x14ac:dyDescent="0.15"/>
    <row r="54111" ht="13.5" customHeight="1" x14ac:dyDescent="0.15"/>
    <row r="54113" ht="13.5" customHeight="1" x14ac:dyDescent="0.15"/>
    <row r="54115" ht="13.5" customHeight="1" x14ac:dyDescent="0.15"/>
    <row r="54117" ht="13.5" customHeight="1" x14ac:dyDescent="0.15"/>
    <row r="54119" ht="13.5" customHeight="1" x14ac:dyDescent="0.15"/>
    <row r="54121" ht="13.5" customHeight="1" x14ac:dyDescent="0.15"/>
    <row r="54123" ht="13.5" customHeight="1" x14ac:dyDescent="0.15"/>
    <row r="54125" ht="13.5" customHeight="1" x14ac:dyDescent="0.15"/>
    <row r="54127" ht="13.5" customHeight="1" x14ac:dyDescent="0.15"/>
    <row r="54129" ht="13.5" customHeight="1" x14ac:dyDescent="0.15"/>
    <row r="54131" ht="13.5" customHeight="1" x14ac:dyDescent="0.15"/>
    <row r="54133" ht="13.5" customHeight="1" x14ac:dyDescent="0.15"/>
    <row r="54135" ht="13.5" customHeight="1" x14ac:dyDescent="0.15"/>
    <row r="54137" ht="13.5" customHeight="1" x14ac:dyDescent="0.15"/>
    <row r="54139" ht="13.5" customHeight="1" x14ac:dyDescent="0.15"/>
    <row r="54141" ht="13.5" customHeight="1" x14ac:dyDescent="0.15"/>
    <row r="54143" ht="13.5" customHeight="1" x14ac:dyDescent="0.15"/>
    <row r="54145" ht="13.5" customHeight="1" x14ac:dyDescent="0.15"/>
    <row r="54147" ht="13.5" customHeight="1" x14ac:dyDescent="0.15"/>
    <row r="54149" ht="13.5" customHeight="1" x14ac:dyDescent="0.15"/>
    <row r="54151" ht="13.5" customHeight="1" x14ac:dyDescent="0.15"/>
    <row r="54153" ht="13.5" customHeight="1" x14ac:dyDescent="0.15"/>
    <row r="54155" ht="13.5" customHeight="1" x14ac:dyDescent="0.15"/>
    <row r="54157" ht="13.5" customHeight="1" x14ac:dyDescent="0.15"/>
    <row r="54159" ht="13.5" customHeight="1" x14ac:dyDescent="0.15"/>
    <row r="54161" ht="13.5" customHeight="1" x14ac:dyDescent="0.15"/>
    <row r="54163" ht="13.5" customHeight="1" x14ac:dyDescent="0.15"/>
    <row r="54165" ht="13.5" customHeight="1" x14ac:dyDescent="0.15"/>
    <row r="54167" ht="13.5" customHeight="1" x14ac:dyDescent="0.15"/>
    <row r="54169" ht="13.5" customHeight="1" x14ac:dyDescent="0.15"/>
    <row r="54171" ht="13.5" customHeight="1" x14ac:dyDescent="0.15"/>
    <row r="54173" ht="13.5" customHeight="1" x14ac:dyDescent="0.15"/>
    <row r="54175" ht="13.5" customHeight="1" x14ac:dyDescent="0.15"/>
    <row r="54177" ht="13.5" customHeight="1" x14ac:dyDescent="0.15"/>
    <row r="54179" ht="13.5" customHeight="1" x14ac:dyDescent="0.15"/>
    <row r="54181" ht="13.5" customHeight="1" x14ac:dyDescent="0.15"/>
    <row r="54183" ht="13.5" customHeight="1" x14ac:dyDescent="0.15"/>
    <row r="54185" ht="13.5" customHeight="1" x14ac:dyDescent="0.15"/>
    <row r="54187" ht="13.5" customHeight="1" x14ac:dyDescent="0.15"/>
    <row r="54189" ht="13.5" customHeight="1" x14ac:dyDescent="0.15"/>
    <row r="54191" ht="13.5" customHeight="1" x14ac:dyDescent="0.15"/>
    <row r="54193" ht="13.5" customHeight="1" x14ac:dyDescent="0.15"/>
    <row r="54195" ht="13.5" customHeight="1" x14ac:dyDescent="0.15"/>
    <row r="54197" ht="13.5" customHeight="1" x14ac:dyDescent="0.15"/>
    <row r="54199" ht="13.5" customHeight="1" x14ac:dyDescent="0.15"/>
    <row r="54201" ht="13.5" customHeight="1" x14ac:dyDescent="0.15"/>
    <row r="54203" ht="13.5" customHeight="1" x14ac:dyDescent="0.15"/>
    <row r="54205" ht="13.5" customHeight="1" x14ac:dyDescent="0.15"/>
    <row r="54207" ht="13.5" customHeight="1" x14ac:dyDescent="0.15"/>
    <row r="54209" ht="13.5" customHeight="1" x14ac:dyDescent="0.15"/>
    <row r="54211" ht="13.5" customHeight="1" x14ac:dyDescent="0.15"/>
    <row r="54213" ht="13.5" customHeight="1" x14ac:dyDescent="0.15"/>
    <row r="54215" ht="13.5" customHeight="1" x14ac:dyDescent="0.15"/>
    <row r="54217" ht="13.5" customHeight="1" x14ac:dyDescent="0.15"/>
    <row r="54219" ht="13.5" customHeight="1" x14ac:dyDescent="0.15"/>
    <row r="54221" ht="13.5" customHeight="1" x14ac:dyDescent="0.15"/>
    <row r="54223" ht="13.5" customHeight="1" x14ac:dyDescent="0.15"/>
    <row r="54225" ht="13.5" customHeight="1" x14ac:dyDescent="0.15"/>
    <row r="54227" ht="13.5" customHeight="1" x14ac:dyDescent="0.15"/>
    <row r="54229" ht="13.5" customHeight="1" x14ac:dyDescent="0.15"/>
    <row r="54231" ht="13.5" customHeight="1" x14ac:dyDescent="0.15"/>
    <row r="54233" ht="13.5" customHeight="1" x14ac:dyDescent="0.15"/>
    <row r="54235" ht="13.5" customHeight="1" x14ac:dyDescent="0.15"/>
    <row r="54237" ht="13.5" customHeight="1" x14ac:dyDescent="0.15"/>
    <row r="54239" ht="13.5" customHeight="1" x14ac:dyDescent="0.15"/>
    <row r="54241" ht="13.5" customHeight="1" x14ac:dyDescent="0.15"/>
    <row r="54243" ht="13.5" customHeight="1" x14ac:dyDescent="0.15"/>
    <row r="54245" ht="13.5" customHeight="1" x14ac:dyDescent="0.15"/>
    <row r="54247" ht="13.5" customHeight="1" x14ac:dyDescent="0.15"/>
    <row r="54249" ht="13.5" customHeight="1" x14ac:dyDescent="0.15"/>
    <row r="54251" ht="13.5" customHeight="1" x14ac:dyDescent="0.15"/>
    <row r="54253" ht="13.5" customHeight="1" x14ac:dyDescent="0.15"/>
    <row r="54255" ht="13.5" customHeight="1" x14ac:dyDescent="0.15"/>
    <row r="54257" ht="13.5" customHeight="1" x14ac:dyDescent="0.15"/>
    <row r="54259" ht="13.5" customHeight="1" x14ac:dyDescent="0.15"/>
    <row r="54261" ht="13.5" customHeight="1" x14ac:dyDescent="0.15"/>
    <row r="54263" ht="13.5" customHeight="1" x14ac:dyDescent="0.15"/>
    <row r="54265" ht="13.5" customHeight="1" x14ac:dyDescent="0.15"/>
    <row r="54267" ht="13.5" customHeight="1" x14ac:dyDescent="0.15"/>
    <row r="54269" ht="13.5" customHeight="1" x14ac:dyDescent="0.15"/>
    <row r="54271" ht="13.5" customHeight="1" x14ac:dyDescent="0.15"/>
    <row r="54273" ht="13.5" customHeight="1" x14ac:dyDescent="0.15"/>
    <row r="54275" ht="13.5" customHeight="1" x14ac:dyDescent="0.15"/>
    <row r="54277" ht="13.5" customHeight="1" x14ac:dyDescent="0.15"/>
    <row r="54279" ht="13.5" customHeight="1" x14ac:dyDescent="0.15"/>
    <row r="54281" ht="13.5" customHeight="1" x14ac:dyDescent="0.15"/>
    <row r="54283" ht="13.5" customHeight="1" x14ac:dyDescent="0.15"/>
    <row r="54285" ht="13.5" customHeight="1" x14ac:dyDescent="0.15"/>
    <row r="54287" ht="13.5" customHeight="1" x14ac:dyDescent="0.15"/>
    <row r="54289" ht="13.5" customHeight="1" x14ac:dyDescent="0.15"/>
    <row r="54291" ht="13.5" customHeight="1" x14ac:dyDescent="0.15"/>
    <row r="54293" ht="13.5" customHeight="1" x14ac:dyDescent="0.15"/>
    <row r="54295" ht="13.5" customHeight="1" x14ac:dyDescent="0.15"/>
    <row r="54297" ht="13.5" customHeight="1" x14ac:dyDescent="0.15"/>
    <row r="54299" ht="13.5" customHeight="1" x14ac:dyDescent="0.15"/>
    <row r="54301" ht="13.5" customHeight="1" x14ac:dyDescent="0.15"/>
    <row r="54303" ht="13.5" customHeight="1" x14ac:dyDescent="0.15"/>
    <row r="54305" ht="13.5" customHeight="1" x14ac:dyDescent="0.15"/>
    <row r="54307" ht="13.5" customHeight="1" x14ac:dyDescent="0.15"/>
    <row r="54309" ht="13.5" customHeight="1" x14ac:dyDescent="0.15"/>
    <row r="54311" ht="13.5" customHeight="1" x14ac:dyDescent="0.15"/>
    <row r="54313" ht="13.5" customHeight="1" x14ac:dyDescent="0.15"/>
    <row r="54315" ht="13.5" customHeight="1" x14ac:dyDescent="0.15"/>
    <row r="54317" ht="13.5" customHeight="1" x14ac:dyDescent="0.15"/>
    <row r="54319" ht="13.5" customHeight="1" x14ac:dyDescent="0.15"/>
    <row r="54321" ht="13.5" customHeight="1" x14ac:dyDescent="0.15"/>
    <row r="54323" ht="13.5" customHeight="1" x14ac:dyDescent="0.15"/>
    <row r="54325" ht="13.5" customHeight="1" x14ac:dyDescent="0.15"/>
    <row r="54327" ht="13.5" customHeight="1" x14ac:dyDescent="0.15"/>
    <row r="54329" ht="13.5" customHeight="1" x14ac:dyDescent="0.15"/>
    <row r="54331" ht="13.5" customHeight="1" x14ac:dyDescent="0.15"/>
    <row r="54333" ht="13.5" customHeight="1" x14ac:dyDescent="0.15"/>
    <row r="54335" ht="13.5" customHeight="1" x14ac:dyDescent="0.15"/>
    <row r="54337" ht="13.5" customHeight="1" x14ac:dyDescent="0.15"/>
    <row r="54339" ht="13.5" customHeight="1" x14ac:dyDescent="0.15"/>
    <row r="54341" ht="13.5" customHeight="1" x14ac:dyDescent="0.15"/>
    <row r="54343" ht="13.5" customHeight="1" x14ac:dyDescent="0.15"/>
    <row r="54345" ht="13.5" customHeight="1" x14ac:dyDescent="0.15"/>
    <row r="54347" ht="13.5" customHeight="1" x14ac:dyDescent="0.15"/>
    <row r="54349" ht="13.5" customHeight="1" x14ac:dyDescent="0.15"/>
    <row r="54351" ht="13.5" customHeight="1" x14ac:dyDescent="0.15"/>
    <row r="54353" ht="13.5" customHeight="1" x14ac:dyDescent="0.15"/>
    <row r="54355" ht="13.5" customHeight="1" x14ac:dyDescent="0.15"/>
    <row r="54357" ht="13.5" customHeight="1" x14ac:dyDescent="0.15"/>
    <row r="54359" ht="13.5" customHeight="1" x14ac:dyDescent="0.15"/>
    <row r="54361" ht="13.5" customHeight="1" x14ac:dyDescent="0.15"/>
    <row r="54363" ht="13.5" customHeight="1" x14ac:dyDescent="0.15"/>
    <row r="54365" ht="13.5" customHeight="1" x14ac:dyDescent="0.15"/>
    <row r="54367" ht="13.5" customHeight="1" x14ac:dyDescent="0.15"/>
    <row r="54369" ht="13.5" customHeight="1" x14ac:dyDescent="0.15"/>
    <row r="54371" ht="13.5" customHeight="1" x14ac:dyDescent="0.15"/>
    <row r="54373" ht="13.5" customHeight="1" x14ac:dyDescent="0.15"/>
    <row r="54375" ht="13.5" customHeight="1" x14ac:dyDescent="0.15"/>
    <row r="54377" ht="13.5" customHeight="1" x14ac:dyDescent="0.15"/>
    <row r="54379" ht="13.5" customHeight="1" x14ac:dyDescent="0.15"/>
    <row r="54381" ht="13.5" customHeight="1" x14ac:dyDescent="0.15"/>
    <row r="54383" ht="13.5" customHeight="1" x14ac:dyDescent="0.15"/>
    <row r="54385" ht="13.5" customHeight="1" x14ac:dyDescent="0.15"/>
    <row r="54387" ht="13.5" customHeight="1" x14ac:dyDescent="0.15"/>
    <row r="54389" ht="13.5" customHeight="1" x14ac:dyDescent="0.15"/>
    <row r="54391" ht="13.5" customHeight="1" x14ac:dyDescent="0.15"/>
    <row r="54393" ht="13.5" customHeight="1" x14ac:dyDescent="0.15"/>
    <row r="54395" ht="13.5" customHeight="1" x14ac:dyDescent="0.15"/>
    <row r="54397" ht="13.5" customHeight="1" x14ac:dyDescent="0.15"/>
    <row r="54399" ht="13.5" customHeight="1" x14ac:dyDescent="0.15"/>
    <row r="54401" ht="13.5" customHeight="1" x14ac:dyDescent="0.15"/>
    <row r="54403" ht="13.5" customHeight="1" x14ac:dyDescent="0.15"/>
    <row r="54405" ht="13.5" customHeight="1" x14ac:dyDescent="0.15"/>
    <row r="54407" ht="13.5" customHeight="1" x14ac:dyDescent="0.15"/>
    <row r="54409" ht="13.5" customHeight="1" x14ac:dyDescent="0.15"/>
    <row r="54411" ht="13.5" customHeight="1" x14ac:dyDescent="0.15"/>
    <row r="54413" ht="13.5" customHeight="1" x14ac:dyDescent="0.15"/>
    <row r="54415" ht="13.5" customHeight="1" x14ac:dyDescent="0.15"/>
    <row r="54417" ht="13.5" customHeight="1" x14ac:dyDescent="0.15"/>
    <row r="54419" ht="13.5" customHeight="1" x14ac:dyDescent="0.15"/>
    <row r="54421" ht="13.5" customHeight="1" x14ac:dyDescent="0.15"/>
    <row r="54423" ht="13.5" customHeight="1" x14ac:dyDescent="0.15"/>
    <row r="54425" ht="13.5" customHeight="1" x14ac:dyDescent="0.15"/>
    <row r="54427" ht="13.5" customHeight="1" x14ac:dyDescent="0.15"/>
    <row r="54429" ht="13.5" customHeight="1" x14ac:dyDescent="0.15"/>
    <row r="54431" ht="13.5" customHeight="1" x14ac:dyDescent="0.15"/>
    <row r="54433" ht="13.5" customHeight="1" x14ac:dyDescent="0.15"/>
    <row r="54435" ht="13.5" customHeight="1" x14ac:dyDescent="0.15"/>
    <row r="54437" ht="13.5" customHeight="1" x14ac:dyDescent="0.15"/>
    <row r="54439" ht="13.5" customHeight="1" x14ac:dyDescent="0.15"/>
    <row r="54441" ht="13.5" customHeight="1" x14ac:dyDescent="0.15"/>
    <row r="54443" ht="13.5" customHeight="1" x14ac:dyDescent="0.15"/>
    <row r="54445" ht="13.5" customHeight="1" x14ac:dyDescent="0.15"/>
    <row r="54447" ht="13.5" customHeight="1" x14ac:dyDescent="0.15"/>
    <row r="54449" ht="13.5" customHeight="1" x14ac:dyDescent="0.15"/>
    <row r="54451" ht="13.5" customHeight="1" x14ac:dyDescent="0.15"/>
    <row r="54453" ht="13.5" customHeight="1" x14ac:dyDescent="0.15"/>
    <row r="54455" ht="13.5" customHeight="1" x14ac:dyDescent="0.15"/>
    <row r="54457" ht="13.5" customHeight="1" x14ac:dyDescent="0.15"/>
    <row r="54459" ht="13.5" customHeight="1" x14ac:dyDescent="0.15"/>
    <row r="54461" ht="13.5" customHeight="1" x14ac:dyDescent="0.15"/>
    <row r="54463" ht="13.5" customHeight="1" x14ac:dyDescent="0.15"/>
    <row r="54465" ht="13.5" customHeight="1" x14ac:dyDescent="0.15"/>
    <row r="54467" ht="13.5" customHeight="1" x14ac:dyDescent="0.15"/>
    <row r="54469" ht="13.5" customHeight="1" x14ac:dyDescent="0.15"/>
    <row r="54471" ht="13.5" customHeight="1" x14ac:dyDescent="0.15"/>
    <row r="54473" ht="13.5" customHeight="1" x14ac:dyDescent="0.15"/>
    <row r="54475" ht="13.5" customHeight="1" x14ac:dyDescent="0.15"/>
    <row r="54477" ht="13.5" customHeight="1" x14ac:dyDescent="0.15"/>
    <row r="54479" ht="13.5" customHeight="1" x14ac:dyDescent="0.15"/>
    <row r="54481" ht="13.5" customHeight="1" x14ac:dyDescent="0.15"/>
    <row r="54483" ht="13.5" customHeight="1" x14ac:dyDescent="0.15"/>
    <row r="54485" ht="13.5" customHeight="1" x14ac:dyDescent="0.15"/>
    <row r="54487" ht="13.5" customHeight="1" x14ac:dyDescent="0.15"/>
    <row r="54489" ht="13.5" customHeight="1" x14ac:dyDescent="0.15"/>
    <row r="54491" ht="13.5" customHeight="1" x14ac:dyDescent="0.15"/>
    <row r="54493" ht="13.5" customHeight="1" x14ac:dyDescent="0.15"/>
    <row r="54495" ht="13.5" customHeight="1" x14ac:dyDescent="0.15"/>
    <row r="54497" ht="13.5" customHeight="1" x14ac:dyDescent="0.15"/>
    <row r="54499" ht="13.5" customHeight="1" x14ac:dyDescent="0.15"/>
    <row r="54501" ht="13.5" customHeight="1" x14ac:dyDescent="0.15"/>
    <row r="54503" ht="13.5" customHeight="1" x14ac:dyDescent="0.15"/>
    <row r="54505" ht="13.5" customHeight="1" x14ac:dyDescent="0.15"/>
    <row r="54507" ht="13.5" customHeight="1" x14ac:dyDescent="0.15"/>
    <row r="54509" ht="13.5" customHeight="1" x14ac:dyDescent="0.15"/>
    <row r="54511" ht="13.5" customHeight="1" x14ac:dyDescent="0.15"/>
    <row r="54513" ht="13.5" customHeight="1" x14ac:dyDescent="0.15"/>
    <row r="54515" ht="13.5" customHeight="1" x14ac:dyDescent="0.15"/>
    <row r="54517" ht="13.5" customHeight="1" x14ac:dyDescent="0.15"/>
    <row r="54519" ht="13.5" customHeight="1" x14ac:dyDescent="0.15"/>
    <row r="54521" ht="13.5" customHeight="1" x14ac:dyDescent="0.15"/>
    <row r="54523" ht="13.5" customHeight="1" x14ac:dyDescent="0.15"/>
    <row r="54525" ht="13.5" customHeight="1" x14ac:dyDescent="0.15"/>
    <row r="54527" ht="13.5" customHeight="1" x14ac:dyDescent="0.15"/>
    <row r="54529" ht="13.5" customHeight="1" x14ac:dyDescent="0.15"/>
    <row r="54531" ht="13.5" customHeight="1" x14ac:dyDescent="0.15"/>
    <row r="54533" ht="13.5" customHeight="1" x14ac:dyDescent="0.15"/>
    <row r="54535" ht="13.5" customHeight="1" x14ac:dyDescent="0.15"/>
    <row r="54537" ht="13.5" customHeight="1" x14ac:dyDescent="0.15"/>
    <row r="54539" ht="13.5" customHeight="1" x14ac:dyDescent="0.15"/>
    <row r="54541" ht="13.5" customHeight="1" x14ac:dyDescent="0.15"/>
    <row r="54543" ht="13.5" customHeight="1" x14ac:dyDescent="0.15"/>
    <row r="54545" ht="13.5" customHeight="1" x14ac:dyDescent="0.15"/>
    <row r="54547" ht="13.5" customHeight="1" x14ac:dyDescent="0.15"/>
    <row r="54549" ht="13.5" customHeight="1" x14ac:dyDescent="0.15"/>
    <row r="54551" ht="13.5" customHeight="1" x14ac:dyDescent="0.15"/>
    <row r="54553" ht="13.5" customHeight="1" x14ac:dyDescent="0.15"/>
    <row r="54555" ht="13.5" customHeight="1" x14ac:dyDescent="0.15"/>
    <row r="54557" ht="13.5" customHeight="1" x14ac:dyDescent="0.15"/>
    <row r="54559" ht="13.5" customHeight="1" x14ac:dyDescent="0.15"/>
    <row r="54561" ht="13.5" customHeight="1" x14ac:dyDescent="0.15"/>
    <row r="54563" ht="13.5" customHeight="1" x14ac:dyDescent="0.15"/>
    <row r="54565" ht="13.5" customHeight="1" x14ac:dyDescent="0.15"/>
    <row r="54567" ht="13.5" customHeight="1" x14ac:dyDescent="0.15"/>
    <row r="54569" ht="13.5" customHeight="1" x14ac:dyDescent="0.15"/>
    <row r="54571" ht="13.5" customHeight="1" x14ac:dyDescent="0.15"/>
    <row r="54573" ht="13.5" customHeight="1" x14ac:dyDescent="0.15"/>
    <row r="54575" ht="13.5" customHeight="1" x14ac:dyDescent="0.15"/>
    <row r="54577" ht="13.5" customHeight="1" x14ac:dyDescent="0.15"/>
    <row r="54579" ht="13.5" customHeight="1" x14ac:dyDescent="0.15"/>
    <row r="54581" ht="13.5" customHeight="1" x14ac:dyDescent="0.15"/>
    <row r="54583" ht="13.5" customHeight="1" x14ac:dyDescent="0.15"/>
    <row r="54585" ht="13.5" customHeight="1" x14ac:dyDescent="0.15"/>
    <row r="54587" ht="13.5" customHeight="1" x14ac:dyDescent="0.15"/>
    <row r="54589" ht="13.5" customHeight="1" x14ac:dyDescent="0.15"/>
    <row r="54591" ht="13.5" customHeight="1" x14ac:dyDescent="0.15"/>
    <row r="54593" ht="13.5" customHeight="1" x14ac:dyDescent="0.15"/>
    <row r="54595" ht="13.5" customHeight="1" x14ac:dyDescent="0.15"/>
    <row r="54597" ht="13.5" customHeight="1" x14ac:dyDescent="0.15"/>
    <row r="54599" ht="13.5" customHeight="1" x14ac:dyDescent="0.15"/>
    <row r="54601" ht="13.5" customHeight="1" x14ac:dyDescent="0.15"/>
    <row r="54603" ht="13.5" customHeight="1" x14ac:dyDescent="0.15"/>
    <row r="54605" ht="13.5" customHeight="1" x14ac:dyDescent="0.15"/>
    <row r="54607" ht="13.5" customHeight="1" x14ac:dyDescent="0.15"/>
    <row r="54609" ht="13.5" customHeight="1" x14ac:dyDescent="0.15"/>
    <row r="54611" ht="13.5" customHeight="1" x14ac:dyDescent="0.15"/>
    <row r="54613" ht="13.5" customHeight="1" x14ac:dyDescent="0.15"/>
    <row r="54615" ht="13.5" customHeight="1" x14ac:dyDescent="0.15"/>
    <row r="54617" ht="13.5" customHeight="1" x14ac:dyDescent="0.15"/>
    <row r="54619" ht="13.5" customHeight="1" x14ac:dyDescent="0.15"/>
    <row r="54621" ht="13.5" customHeight="1" x14ac:dyDescent="0.15"/>
    <row r="54623" ht="13.5" customHeight="1" x14ac:dyDescent="0.15"/>
    <row r="54625" ht="13.5" customHeight="1" x14ac:dyDescent="0.15"/>
    <row r="54627" ht="13.5" customHeight="1" x14ac:dyDescent="0.15"/>
    <row r="54629" ht="13.5" customHeight="1" x14ac:dyDescent="0.15"/>
    <row r="54631" ht="13.5" customHeight="1" x14ac:dyDescent="0.15"/>
    <row r="54633" ht="13.5" customHeight="1" x14ac:dyDescent="0.15"/>
    <row r="54635" ht="13.5" customHeight="1" x14ac:dyDescent="0.15"/>
    <row r="54637" ht="13.5" customHeight="1" x14ac:dyDescent="0.15"/>
    <row r="54639" ht="13.5" customHeight="1" x14ac:dyDescent="0.15"/>
    <row r="54641" ht="13.5" customHeight="1" x14ac:dyDescent="0.15"/>
    <row r="54643" ht="13.5" customHeight="1" x14ac:dyDescent="0.15"/>
    <row r="54645" ht="13.5" customHeight="1" x14ac:dyDescent="0.15"/>
    <row r="54647" ht="13.5" customHeight="1" x14ac:dyDescent="0.15"/>
    <row r="54649" ht="13.5" customHeight="1" x14ac:dyDescent="0.15"/>
    <row r="54651" ht="13.5" customHeight="1" x14ac:dyDescent="0.15"/>
    <row r="54653" ht="13.5" customHeight="1" x14ac:dyDescent="0.15"/>
    <row r="54655" ht="13.5" customHeight="1" x14ac:dyDescent="0.15"/>
    <row r="54657" ht="13.5" customHeight="1" x14ac:dyDescent="0.15"/>
    <row r="54659" ht="13.5" customHeight="1" x14ac:dyDescent="0.15"/>
    <row r="54661" ht="13.5" customHeight="1" x14ac:dyDescent="0.15"/>
    <row r="54663" ht="13.5" customHeight="1" x14ac:dyDescent="0.15"/>
    <row r="54665" ht="13.5" customHeight="1" x14ac:dyDescent="0.15"/>
    <row r="54667" ht="13.5" customHeight="1" x14ac:dyDescent="0.15"/>
    <row r="54669" ht="13.5" customHeight="1" x14ac:dyDescent="0.15"/>
    <row r="54671" ht="13.5" customHeight="1" x14ac:dyDescent="0.15"/>
    <row r="54673" ht="13.5" customHeight="1" x14ac:dyDescent="0.15"/>
    <row r="54675" ht="13.5" customHeight="1" x14ac:dyDescent="0.15"/>
    <row r="54677" ht="13.5" customHeight="1" x14ac:dyDescent="0.15"/>
    <row r="54679" ht="13.5" customHeight="1" x14ac:dyDescent="0.15"/>
    <row r="54681" ht="13.5" customHeight="1" x14ac:dyDescent="0.15"/>
    <row r="54683" ht="13.5" customHeight="1" x14ac:dyDescent="0.15"/>
    <row r="54685" ht="13.5" customHeight="1" x14ac:dyDescent="0.15"/>
    <row r="54687" ht="13.5" customHeight="1" x14ac:dyDescent="0.15"/>
    <row r="54689" ht="13.5" customHeight="1" x14ac:dyDescent="0.15"/>
    <row r="54691" ht="13.5" customHeight="1" x14ac:dyDescent="0.15"/>
    <row r="54693" ht="13.5" customHeight="1" x14ac:dyDescent="0.15"/>
    <row r="54695" ht="13.5" customHeight="1" x14ac:dyDescent="0.15"/>
    <row r="54697" ht="13.5" customHeight="1" x14ac:dyDescent="0.15"/>
    <row r="54699" ht="13.5" customHeight="1" x14ac:dyDescent="0.15"/>
    <row r="54701" ht="13.5" customHeight="1" x14ac:dyDescent="0.15"/>
    <row r="54703" ht="13.5" customHeight="1" x14ac:dyDescent="0.15"/>
    <row r="54705" ht="13.5" customHeight="1" x14ac:dyDescent="0.15"/>
    <row r="54707" ht="13.5" customHeight="1" x14ac:dyDescent="0.15"/>
    <row r="54709" ht="13.5" customHeight="1" x14ac:dyDescent="0.15"/>
    <row r="54711" ht="13.5" customHeight="1" x14ac:dyDescent="0.15"/>
    <row r="54713" ht="13.5" customHeight="1" x14ac:dyDescent="0.15"/>
    <row r="54715" ht="13.5" customHeight="1" x14ac:dyDescent="0.15"/>
    <row r="54717" ht="13.5" customHeight="1" x14ac:dyDescent="0.15"/>
    <row r="54719" ht="13.5" customHeight="1" x14ac:dyDescent="0.15"/>
    <row r="54721" ht="13.5" customHeight="1" x14ac:dyDescent="0.15"/>
    <row r="54723" ht="13.5" customHeight="1" x14ac:dyDescent="0.15"/>
    <row r="54725" ht="13.5" customHeight="1" x14ac:dyDescent="0.15"/>
    <row r="54727" ht="13.5" customHeight="1" x14ac:dyDescent="0.15"/>
    <row r="54729" ht="13.5" customHeight="1" x14ac:dyDescent="0.15"/>
    <row r="54731" ht="13.5" customHeight="1" x14ac:dyDescent="0.15"/>
    <row r="54733" ht="13.5" customHeight="1" x14ac:dyDescent="0.15"/>
    <row r="54735" ht="13.5" customHeight="1" x14ac:dyDescent="0.15"/>
    <row r="54737" ht="13.5" customHeight="1" x14ac:dyDescent="0.15"/>
    <row r="54739" ht="13.5" customHeight="1" x14ac:dyDescent="0.15"/>
    <row r="54741" ht="13.5" customHeight="1" x14ac:dyDescent="0.15"/>
    <row r="54743" ht="13.5" customHeight="1" x14ac:dyDescent="0.15"/>
    <row r="54745" ht="13.5" customHeight="1" x14ac:dyDescent="0.15"/>
    <row r="54747" ht="13.5" customHeight="1" x14ac:dyDescent="0.15"/>
    <row r="54749" ht="13.5" customHeight="1" x14ac:dyDescent="0.15"/>
    <row r="54751" ht="13.5" customHeight="1" x14ac:dyDescent="0.15"/>
    <row r="54753" ht="13.5" customHeight="1" x14ac:dyDescent="0.15"/>
    <row r="54755" ht="13.5" customHeight="1" x14ac:dyDescent="0.15"/>
    <row r="54757" ht="13.5" customHeight="1" x14ac:dyDescent="0.15"/>
    <row r="54759" ht="13.5" customHeight="1" x14ac:dyDescent="0.15"/>
    <row r="54761" ht="13.5" customHeight="1" x14ac:dyDescent="0.15"/>
    <row r="54763" ht="13.5" customHeight="1" x14ac:dyDescent="0.15"/>
    <row r="54765" ht="13.5" customHeight="1" x14ac:dyDescent="0.15"/>
    <row r="54767" ht="13.5" customHeight="1" x14ac:dyDescent="0.15"/>
    <row r="54769" ht="13.5" customHeight="1" x14ac:dyDescent="0.15"/>
    <row r="54771" ht="13.5" customHeight="1" x14ac:dyDescent="0.15"/>
    <row r="54773" ht="13.5" customHeight="1" x14ac:dyDescent="0.15"/>
    <row r="54775" ht="13.5" customHeight="1" x14ac:dyDescent="0.15"/>
    <row r="54777" ht="13.5" customHeight="1" x14ac:dyDescent="0.15"/>
    <row r="54779" ht="13.5" customHeight="1" x14ac:dyDescent="0.15"/>
    <row r="54781" ht="13.5" customHeight="1" x14ac:dyDescent="0.15"/>
    <row r="54783" ht="13.5" customHeight="1" x14ac:dyDescent="0.15"/>
    <row r="54785" ht="13.5" customHeight="1" x14ac:dyDescent="0.15"/>
    <row r="54787" ht="13.5" customHeight="1" x14ac:dyDescent="0.15"/>
    <row r="54789" ht="13.5" customHeight="1" x14ac:dyDescent="0.15"/>
    <row r="54791" ht="13.5" customHeight="1" x14ac:dyDescent="0.15"/>
    <row r="54793" ht="13.5" customHeight="1" x14ac:dyDescent="0.15"/>
    <row r="54795" ht="13.5" customHeight="1" x14ac:dyDescent="0.15"/>
    <row r="54797" ht="13.5" customHeight="1" x14ac:dyDescent="0.15"/>
    <row r="54799" ht="13.5" customHeight="1" x14ac:dyDescent="0.15"/>
    <row r="54801" ht="13.5" customHeight="1" x14ac:dyDescent="0.15"/>
    <row r="54803" ht="13.5" customHeight="1" x14ac:dyDescent="0.15"/>
    <row r="54805" ht="13.5" customHeight="1" x14ac:dyDescent="0.15"/>
    <row r="54807" ht="13.5" customHeight="1" x14ac:dyDescent="0.15"/>
    <row r="54809" ht="13.5" customHeight="1" x14ac:dyDescent="0.15"/>
    <row r="54811" ht="13.5" customHeight="1" x14ac:dyDescent="0.15"/>
    <row r="54813" ht="13.5" customHeight="1" x14ac:dyDescent="0.15"/>
    <row r="54815" ht="13.5" customHeight="1" x14ac:dyDescent="0.15"/>
    <row r="54817" ht="13.5" customHeight="1" x14ac:dyDescent="0.15"/>
    <row r="54819" ht="13.5" customHeight="1" x14ac:dyDescent="0.15"/>
    <row r="54821" ht="13.5" customHeight="1" x14ac:dyDescent="0.15"/>
    <row r="54823" ht="13.5" customHeight="1" x14ac:dyDescent="0.15"/>
    <row r="54825" ht="13.5" customHeight="1" x14ac:dyDescent="0.15"/>
    <row r="54827" ht="13.5" customHeight="1" x14ac:dyDescent="0.15"/>
    <row r="54829" ht="13.5" customHeight="1" x14ac:dyDescent="0.15"/>
    <row r="54831" ht="13.5" customHeight="1" x14ac:dyDescent="0.15"/>
    <row r="54833" ht="13.5" customHeight="1" x14ac:dyDescent="0.15"/>
    <row r="54835" ht="13.5" customHeight="1" x14ac:dyDescent="0.15"/>
    <row r="54837" ht="13.5" customHeight="1" x14ac:dyDescent="0.15"/>
    <row r="54839" ht="13.5" customHeight="1" x14ac:dyDescent="0.15"/>
    <row r="54841" ht="13.5" customHeight="1" x14ac:dyDescent="0.15"/>
    <row r="54843" ht="13.5" customHeight="1" x14ac:dyDescent="0.15"/>
    <row r="54845" ht="13.5" customHeight="1" x14ac:dyDescent="0.15"/>
    <row r="54847" ht="13.5" customHeight="1" x14ac:dyDescent="0.15"/>
    <row r="54849" ht="13.5" customHeight="1" x14ac:dyDescent="0.15"/>
    <row r="54851" ht="13.5" customHeight="1" x14ac:dyDescent="0.15"/>
    <row r="54853" ht="13.5" customHeight="1" x14ac:dyDescent="0.15"/>
    <row r="54855" ht="13.5" customHeight="1" x14ac:dyDescent="0.15"/>
    <row r="54857" ht="13.5" customHeight="1" x14ac:dyDescent="0.15"/>
    <row r="54859" ht="13.5" customHeight="1" x14ac:dyDescent="0.15"/>
    <row r="54861" ht="13.5" customHeight="1" x14ac:dyDescent="0.15"/>
    <row r="54863" ht="13.5" customHeight="1" x14ac:dyDescent="0.15"/>
    <row r="54865" ht="13.5" customHeight="1" x14ac:dyDescent="0.15"/>
    <row r="54867" ht="13.5" customHeight="1" x14ac:dyDescent="0.15"/>
    <row r="54869" ht="13.5" customHeight="1" x14ac:dyDescent="0.15"/>
    <row r="54871" ht="13.5" customHeight="1" x14ac:dyDescent="0.15"/>
    <row r="54873" ht="13.5" customHeight="1" x14ac:dyDescent="0.15"/>
    <row r="54875" ht="13.5" customHeight="1" x14ac:dyDescent="0.15"/>
    <row r="54877" ht="13.5" customHeight="1" x14ac:dyDescent="0.15"/>
    <row r="54879" ht="13.5" customHeight="1" x14ac:dyDescent="0.15"/>
    <row r="54881" ht="13.5" customHeight="1" x14ac:dyDescent="0.15"/>
    <row r="54883" ht="13.5" customHeight="1" x14ac:dyDescent="0.15"/>
    <row r="54885" ht="13.5" customHeight="1" x14ac:dyDescent="0.15"/>
    <row r="54887" ht="13.5" customHeight="1" x14ac:dyDescent="0.15"/>
    <row r="54889" ht="13.5" customHeight="1" x14ac:dyDescent="0.15"/>
    <row r="54891" ht="13.5" customHeight="1" x14ac:dyDescent="0.15"/>
    <row r="54893" ht="13.5" customHeight="1" x14ac:dyDescent="0.15"/>
    <row r="54895" ht="13.5" customHeight="1" x14ac:dyDescent="0.15"/>
    <row r="54897" ht="13.5" customHeight="1" x14ac:dyDescent="0.15"/>
    <row r="54899" ht="13.5" customHeight="1" x14ac:dyDescent="0.15"/>
    <row r="54901" ht="13.5" customHeight="1" x14ac:dyDescent="0.15"/>
    <row r="54903" ht="13.5" customHeight="1" x14ac:dyDescent="0.15"/>
    <row r="54905" ht="13.5" customHeight="1" x14ac:dyDescent="0.15"/>
    <row r="54907" ht="13.5" customHeight="1" x14ac:dyDescent="0.15"/>
    <row r="54909" ht="13.5" customHeight="1" x14ac:dyDescent="0.15"/>
    <row r="54911" ht="13.5" customHeight="1" x14ac:dyDescent="0.15"/>
    <row r="54913" ht="13.5" customHeight="1" x14ac:dyDescent="0.15"/>
    <row r="54915" ht="13.5" customHeight="1" x14ac:dyDescent="0.15"/>
    <row r="54917" ht="13.5" customHeight="1" x14ac:dyDescent="0.15"/>
    <row r="54919" ht="13.5" customHeight="1" x14ac:dyDescent="0.15"/>
    <row r="54921" ht="13.5" customHeight="1" x14ac:dyDescent="0.15"/>
    <row r="54923" ht="13.5" customHeight="1" x14ac:dyDescent="0.15"/>
    <row r="54925" ht="13.5" customHeight="1" x14ac:dyDescent="0.15"/>
    <row r="54927" ht="13.5" customHeight="1" x14ac:dyDescent="0.15"/>
    <row r="54929" ht="13.5" customHeight="1" x14ac:dyDescent="0.15"/>
    <row r="54931" ht="13.5" customHeight="1" x14ac:dyDescent="0.15"/>
    <row r="54933" ht="13.5" customHeight="1" x14ac:dyDescent="0.15"/>
    <row r="54935" ht="13.5" customHeight="1" x14ac:dyDescent="0.15"/>
    <row r="54937" ht="13.5" customHeight="1" x14ac:dyDescent="0.15"/>
    <row r="54939" ht="13.5" customHeight="1" x14ac:dyDescent="0.15"/>
    <row r="54941" ht="13.5" customHeight="1" x14ac:dyDescent="0.15"/>
    <row r="54943" ht="13.5" customHeight="1" x14ac:dyDescent="0.15"/>
    <row r="54945" ht="13.5" customHeight="1" x14ac:dyDescent="0.15"/>
    <row r="54947" ht="13.5" customHeight="1" x14ac:dyDescent="0.15"/>
    <row r="54949" ht="13.5" customHeight="1" x14ac:dyDescent="0.15"/>
    <row r="54951" ht="13.5" customHeight="1" x14ac:dyDescent="0.15"/>
    <row r="54953" ht="13.5" customHeight="1" x14ac:dyDescent="0.15"/>
    <row r="54955" ht="13.5" customHeight="1" x14ac:dyDescent="0.15"/>
    <row r="54957" ht="13.5" customHeight="1" x14ac:dyDescent="0.15"/>
    <row r="54959" ht="13.5" customHeight="1" x14ac:dyDescent="0.15"/>
    <row r="54961" ht="13.5" customHeight="1" x14ac:dyDescent="0.15"/>
    <row r="54963" ht="13.5" customHeight="1" x14ac:dyDescent="0.15"/>
    <row r="54965" ht="13.5" customHeight="1" x14ac:dyDescent="0.15"/>
    <row r="54967" ht="13.5" customHeight="1" x14ac:dyDescent="0.15"/>
    <row r="54969" ht="13.5" customHeight="1" x14ac:dyDescent="0.15"/>
    <row r="54971" ht="13.5" customHeight="1" x14ac:dyDescent="0.15"/>
    <row r="54973" ht="13.5" customHeight="1" x14ac:dyDescent="0.15"/>
    <row r="54975" ht="13.5" customHeight="1" x14ac:dyDescent="0.15"/>
    <row r="54977" ht="13.5" customHeight="1" x14ac:dyDescent="0.15"/>
    <row r="54979" ht="13.5" customHeight="1" x14ac:dyDescent="0.15"/>
    <row r="54981" ht="13.5" customHeight="1" x14ac:dyDescent="0.15"/>
    <row r="54983" ht="13.5" customHeight="1" x14ac:dyDescent="0.15"/>
    <row r="54985" ht="13.5" customHeight="1" x14ac:dyDescent="0.15"/>
    <row r="54987" ht="13.5" customHeight="1" x14ac:dyDescent="0.15"/>
    <row r="54989" ht="13.5" customHeight="1" x14ac:dyDescent="0.15"/>
    <row r="54991" ht="13.5" customHeight="1" x14ac:dyDescent="0.15"/>
    <row r="54993" ht="13.5" customHeight="1" x14ac:dyDescent="0.15"/>
    <row r="54995" ht="13.5" customHeight="1" x14ac:dyDescent="0.15"/>
    <row r="54997" ht="13.5" customHeight="1" x14ac:dyDescent="0.15"/>
    <row r="54999" ht="13.5" customHeight="1" x14ac:dyDescent="0.15"/>
    <row r="55001" ht="13.5" customHeight="1" x14ac:dyDescent="0.15"/>
    <row r="55003" ht="13.5" customHeight="1" x14ac:dyDescent="0.15"/>
    <row r="55005" ht="13.5" customHeight="1" x14ac:dyDescent="0.15"/>
    <row r="55007" ht="13.5" customHeight="1" x14ac:dyDescent="0.15"/>
    <row r="55009" ht="13.5" customHeight="1" x14ac:dyDescent="0.15"/>
    <row r="55011" ht="13.5" customHeight="1" x14ac:dyDescent="0.15"/>
    <row r="55013" ht="13.5" customHeight="1" x14ac:dyDescent="0.15"/>
    <row r="55015" ht="13.5" customHeight="1" x14ac:dyDescent="0.15"/>
    <row r="55017" ht="13.5" customHeight="1" x14ac:dyDescent="0.15"/>
    <row r="55019" ht="13.5" customHeight="1" x14ac:dyDescent="0.15"/>
    <row r="55021" ht="13.5" customHeight="1" x14ac:dyDescent="0.15"/>
    <row r="55023" ht="13.5" customHeight="1" x14ac:dyDescent="0.15"/>
    <row r="55025" ht="13.5" customHeight="1" x14ac:dyDescent="0.15"/>
    <row r="55027" ht="13.5" customHeight="1" x14ac:dyDescent="0.15"/>
    <row r="55029" ht="13.5" customHeight="1" x14ac:dyDescent="0.15"/>
    <row r="55031" ht="13.5" customHeight="1" x14ac:dyDescent="0.15"/>
    <row r="55033" ht="13.5" customHeight="1" x14ac:dyDescent="0.15"/>
    <row r="55035" ht="13.5" customHeight="1" x14ac:dyDescent="0.15"/>
    <row r="55037" ht="13.5" customHeight="1" x14ac:dyDescent="0.15"/>
    <row r="55039" ht="13.5" customHeight="1" x14ac:dyDescent="0.15"/>
    <row r="55041" ht="13.5" customHeight="1" x14ac:dyDescent="0.15"/>
    <row r="55043" ht="13.5" customHeight="1" x14ac:dyDescent="0.15"/>
    <row r="55045" ht="13.5" customHeight="1" x14ac:dyDescent="0.15"/>
    <row r="55047" ht="13.5" customHeight="1" x14ac:dyDescent="0.15"/>
    <row r="55049" ht="13.5" customHeight="1" x14ac:dyDescent="0.15"/>
    <row r="55051" ht="13.5" customHeight="1" x14ac:dyDescent="0.15"/>
    <row r="55053" ht="13.5" customHeight="1" x14ac:dyDescent="0.15"/>
    <row r="55055" ht="13.5" customHeight="1" x14ac:dyDescent="0.15"/>
    <row r="55057" ht="13.5" customHeight="1" x14ac:dyDescent="0.15"/>
    <row r="55059" ht="13.5" customHeight="1" x14ac:dyDescent="0.15"/>
    <row r="55061" ht="13.5" customHeight="1" x14ac:dyDescent="0.15"/>
    <row r="55063" ht="13.5" customHeight="1" x14ac:dyDescent="0.15"/>
    <row r="55065" ht="13.5" customHeight="1" x14ac:dyDescent="0.15"/>
    <row r="55067" ht="13.5" customHeight="1" x14ac:dyDescent="0.15"/>
    <row r="55069" ht="13.5" customHeight="1" x14ac:dyDescent="0.15"/>
    <row r="55071" ht="13.5" customHeight="1" x14ac:dyDescent="0.15"/>
    <row r="55073" ht="13.5" customHeight="1" x14ac:dyDescent="0.15"/>
    <row r="55075" ht="13.5" customHeight="1" x14ac:dyDescent="0.15"/>
    <row r="55077" ht="13.5" customHeight="1" x14ac:dyDescent="0.15"/>
    <row r="55079" ht="13.5" customHeight="1" x14ac:dyDescent="0.15"/>
    <row r="55081" ht="13.5" customHeight="1" x14ac:dyDescent="0.15"/>
    <row r="55083" ht="13.5" customHeight="1" x14ac:dyDescent="0.15"/>
    <row r="55085" ht="13.5" customHeight="1" x14ac:dyDescent="0.15"/>
    <row r="55087" ht="13.5" customHeight="1" x14ac:dyDescent="0.15"/>
    <row r="55089" ht="13.5" customHeight="1" x14ac:dyDescent="0.15"/>
    <row r="55091" ht="13.5" customHeight="1" x14ac:dyDescent="0.15"/>
    <row r="55093" ht="13.5" customHeight="1" x14ac:dyDescent="0.15"/>
    <row r="55095" ht="13.5" customHeight="1" x14ac:dyDescent="0.15"/>
    <row r="55097" ht="13.5" customHeight="1" x14ac:dyDescent="0.15"/>
    <row r="55099" ht="13.5" customHeight="1" x14ac:dyDescent="0.15"/>
    <row r="55101" ht="13.5" customHeight="1" x14ac:dyDescent="0.15"/>
    <row r="55103" ht="13.5" customHeight="1" x14ac:dyDescent="0.15"/>
    <row r="55105" ht="13.5" customHeight="1" x14ac:dyDescent="0.15"/>
    <row r="55107" ht="13.5" customHeight="1" x14ac:dyDescent="0.15"/>
    <row r="55109" ht="13.5" customHeight="1" x14ac:dyDescent="0.15"/>
    <row r="55111" ht="13.5" customHeight="1" x14ac:dyDescent="0.15"/>
    <row r="55113" ht="13.5" customHeight="1" x14ac:dyDescent="0.15"/>
    <row r="55115" ht="13.5" customHeight="1" x14ac:dyDescent="0.15"/>
    <row r="55117" ht="13.5" customHeight="1" x14ac:dyDescent="0.15"/>
    <row r="55119" ht="13.5" customHeight="1" x14ac:dyDescent="0.15"/>
    <row r="55121" ht="13.5" customHeight="1" x14ac:dyDescent="0.15"/>
    <row r="55123" ht="13.5" customHeight="1" x14ac:dyDescent="0.15"/>
    <row r="55125" ht="13.5" customHeight="1" x14ac:dyDescent="0.15"/>
    <row r="55127" ht="13.5" customHeight="1" x14ac:dyDescent="0.15"/>
    <row r="55129" ht="13.5" customHeight="1" x14ac:dyDescent="0.15"/>
    <row r="55131" ht="13.5" customHeight="1" x14ac:dyDescent="0.15"/>
    <row r="55133" ht="13.5" customHeight="1" x14ac:dyDescent="0.15"/>
    <row r="55135" ht="13.5" customHeight="1" x14ac:dyDescent="0.15"/>
    <row r="55137" ht="13.5" customHeight="1" x14ac:dyDescent="0.15"/>
    <row r="55139" ht="13.5" customHeight="1" x14ac:dyDescent="0.15"/>
    <row r="55141" ht="13.5" customHeight="1" x14ac:dyDescent="0.15"/>
    <row r="55143" ht="13.5" customHeight="1" x14ac:dyDescent="0.15"/>
    <row r="55145" ht="13.5" customHeight="1" x14ac:dyDescent="0.15"/>
    <row r="55147" ht="13.5" customHeight="1" x14ac:dyDescent="0.15"/>
    <row r="55149" ht="13.5" customHeight="1" x14ac:dyDescent="0.15"/>
    <row r="55151" ht="13.5" customHeight="1" x14ac:dyDescent="0.15"/>
    <row r="55153" ht="13.5" customHeight="1" x14ac:dyDescent="0.15"/>
    <row r="55155" ht="13.5" customHeight="1" x14ac:dyDescent="0.15"/>
    <row r="55157" ht="13.5" customHeight="1" x14ac:dyDescent="0.15"/>
    <row r="55159" ht="13.5" customHeight="1" x14ac:dyDescent="0.15"/>
    <row r="55161" ht="13.5" customHeight="1" x14ac:dyDescent="0.15"/>
    <row r="55163" ht="13.5" customHeight="1" x14ac:dyDescent="0.15"/>
    <row r="55165" ht="13.5" customHeight="1" x14ac:dyDescent="0.15"/>
    <row r="55167" ht="13.5" customHeight="1" x14ac:dyDescent="0.15"/>
    <row r="55169" ht="13.5" customHeight="1" x14ac:dyDescent="0.15"/>
    <row r="55171" ht="13.5" customHeight="1" x14ac:dyDescent="0.15"/>
    <row r="55173" ht="13.5" customHeight="1" x14ac:dyDescent="0.15"/>
    <row r="55175" ht="13.5" customHeight="1" x14ac:dyDescent="0.15"/>
    <row r="55177" ht="13.5" customHeight="1" x14ac:dyDescent="0.15"/>
    <row r="55179" ht="13.5" customHeight="1" x14ac:dyDescent="0.15"/>
    <row r="55181" ht="13.5" customHeight="1" x14ac:dyDescent="0.15"/>
    <row r="55183" ht="13.5" customHeight="1" x14ac:dyDescent="0.15"/>
    <row r="55185" ht="13.5" customHeight="1" x14ac:dyDescent="0.15"/>
    <row r="55187" ht="13.5" customHeight="1" x14ac:dyDescent="0.15"/>
    <row r="55189" ht="13.5" customHeight="1" x14ac:dyDescent="0.15"/>
    <row r="55191" ht="13.5" customHeight="1" x14ac:dyDescent="0.15"/>
    <row r="55193" ht="13.5" customHeight="1" x14ac:dyDescent="0.15"/>
    <row r="55195" ht="13.5" customHeight="1" x14ac:dyDescent="0.15"/>
    <row r="55197" ht="13.5" customHeight="1" x14ac:dyDescent="0.15"/>
    <row r="55199" ht="13.5" customHeight="1" x14ac:dyDescent="0.15"/>
    <row r="55201" ht="13.5" customHeight="1" x14ac:dyDescent="0.15"/>
    <row r="55203" ht="13.5" customHeight="1" x14ac:dyDescent="0.15"/>
    <row r="55205" ht="13.5" customHeight="1" x14ac:dyDescent="0.15"/>
    <row r="55207" ht="13.5" customHeight="1" x14ac:dyDescent="0.15"/>
    <row r="55209" ht="13.5" customHeight="1" x14ac:dyDescent="0.15"/>
    <row r="55211" ht="13.5" customHeight="1" x14ac:dyDescent="0.15"/>
    <row r="55213" ht="13.5" customHeight="1" x14ac:dyDescent="0.15"/>
    <row r="55215" ht="13.5" customHeight="1" x14ac:dyDescent="0.15"/>
    <row r="55217" ht="13.5" customHeight="1" x14ac:dyDescent="0.15"/>
    <row r="55219" ht="13.5" customHeight="1" x14ac:dyDescent="0.15"/>
    <row r="55221" ht="13.5" customHeight="1" x14ac:dyDescent="0.15"/>
    <row r="55223" ht="13.5" customHeight="1" x14ac:dyDescent="0.15"/>
    <row r="55225" ht="13.5" customHeight="1" x14ac:dyDescent="0.15"/>
    <row r="55227" ht="13.5" customHeight="1" x14ac:dyDescent="0.15"/>
    <row r="55229" ht="13.5" customHeight="1" x14ac:dyDescent="0.15"/>
    <row r="55231" ht="13.5" customHeight="1" x14ac:dyDescent="0.15"/>
    <row r="55233" ht="13.5" customHeight="1" x14ac:dyDescent="0.15"/>
    <row r="55235" ht="13.5" customHeight="1" x14ac:dyDescent="0.15"/>
    <row r="55237" ht="13.5" customHeight="1" x14ac:dyDescent="0.15"/>
    <row r="55239" ht="13.5" customHeight="1" x14ac:dyDescent="0.15"/>
    <row r="55241" ht="13.5" customHeight="1" x14ac:dyDescent="0.15"/>
    <row r="55243" ht="13.5" customHeight="1" x14ac:dyDescent="0.15"/>
    <row r="55245" ht="13.5" customHeight="1" x14ac:dyDescent="0.15"/>
    <row r="55247" ht="13.5" customHeight="1" x14ac:dyDescent="0.15"/>
    <row r="55249" ht="13.5" customHeight="1" x14ac:dyDescent="0.15"/>
    <row r="55251" ht="13.5" customHeight="1" x14ac:dyDescent="0.15"/>
    <row r="55253" ht="13.5" customHeight="1" x14ac:dyDescent="0.15"/>
    <row r="55255" ht="13.5" customHeight="1" x14ac:dyDescent="0.15"/>
    <row r="55257" ht="13.5" customHeight="1" x14ac:dyDescent="0.15"/>
    <row r="55259" ht="13.5" customHeight="1" x14ac:dyDescent="0.15"/>
    <row r="55261" ht="13.5" customHeight="1" x14ac:dyDescent="0.15"/>
    <row r="55263" ht="13.5" customHeight="1" x14ac:dyDescent="0.15"/>
    <row r="55265" ht="13.5" customHeight="1" x14ac:dyDescent="0.15"/>
    <row r="55267" ht="13.5" customHeight="1" x14ac:dyDescent="0.15"/>
    <row r="55269" ht="13.5" customHeight="1" x14ac:dyDescent="0.15"/>
    <row r="55271" ht="13.5" customHeight="1" x14ac:dyDescent="0.15"/>
    <row r="55273" ht="13.5" customHeight="1" x14ac:dyDescent="0.15"/>
    <row r="55275" ht="13.5" customHeight="1" x14ac:dyDescent="0.15"/>
    <row r="55277" ht="13.5" customHeight="1" x14ac:dyDescent="0.15"/>
    <row r="55279" ht="13.5" customHeight="1" x14ac:dyDescent="0.15"/>
    <row r="55281" ht="13.5" customHeight="1" x14ac:dyDescent="0.15"/>
    <row r="55283" ht="13.5" customHeight="1" x14ac:dyDescent="0.15"/>
    <row r="55285" ht="13.5" customHeight="1" x14ac:dyDescent="0.15"/>
    <row r="55287" ht="13.5" customHeight="1" x14ac:dyDescent="0.15"/>
    <row r="55289" ht="13.5" customHeight="1" x14ac:dyDescent="0.15"/>
    <row r="55291" ht="13.5" customHeight="1" x14ac:dyDescent="0.15"/>
    <row r="55293" ht="13.5" customHeight="1" x14ac:dyDescent="0.15"/>
    <row r="55295" ht="13.5" customHeight="1" x14ac:dyDescent="0.15"/>
    <row r="55297" ht="13.5" customHeight="1" x14ac:dyDescent="0.15"/>
    <row r="55299" ht="13.5" customHeight="1" x14ac:dyDescent="0.15"/>
    <row r="55301" ht="13.5" customHeight="1" x14ac:dyDescent="0.15"/>
    <row r="55303" ht="13.5" customHeight="1" x14ac:dyDescent="0.15"/>
    <row r="55305" ht="13.5" customHeight="1" x14ac:dyDescent="0.15"/>
    <row r="55307" ht="13.5" customHeight="1" x14ac:dyDescent="0.15"/>
    <row r="55309" ht="13.5" customHeight="1" x14ac:dyDescent="0.15"/>
    <row r="55311" ht="13.5" customHeight="1" x14ac:dyDescent="0.15"/>
    <row r="55313" ht="13.5" customHeight="1" x14ac:dyDescent="0.15"/>
    <row r="55315" ht="13.5" customHeight="1" x14ac:dyDescent="0.15"/>
    <row r="55317" ht="13.5" customHeight="1" x14ac:dyDescent="0.15"/>
    <row r="55319" ht="13.5" customHeight="1" x14ac:dyDescent="0.15"/>
    <row r="55321" ht="13.5" customHeight="1" x14ac:dyDescent="0.15"/>
    <row r="55323" ht="13.5" customHeight="1" x14ac:dyDescent="0.15"/>
    <row r="55325" ht="13.5" customHeight="1" x14ac:dyDescent="0.15"/>
    <row r="55327" ht="13.5" customHeight="1" x14ac:dyDescent="0.15"/>
    <row r="55329" ht="13.5" customHeight="1" x14ac:dyDescent="0.15"/>
    <row r="55331" ht="13.5" customHeight="1" x14ac:dyDescent="0.15"/>
    <row r="55333" ht="13.5" customHeight="1" x14ac:dyDescent="0.15"/>
    <row r="55335" ht="13.5" customHeight="1" x14ac:dyDescent="0.15"/>
    <row r="55337" ht="13.5" customHeight="1" x14ac:dyDescent="0.15"/>
    <row r="55339" ht="13.5" customHeight="1" x14ac:dyDescent="0.15"/>
    <row r="55341" ht="13.5" customHeight="1" x14ac:dyDescent="0.15"/>
    <row r="55343" ht="13.5" customHeight="1" x14ac:dyDescent="0.15"/>
    <row r="55345" ht="13.5" customHeight="1" x14ac:dyDescent="0.15"/>
    <row r="55347" ht="13.5" customHeight="1" x14ac:dyDescent="0.15"/>
    <row r="55349" ht="13.5" customHeight="1" x14ac:dyDescent="0.15"/>
    <row r="55351" ht="13.5" customHeight="1" x14ac:dyDescent="0.15"/>
    <row r="55353" ht="13.5" customHeight="1" x14ac:dyDescent="0.15"/>
    <row r="55355" ht="13.5" customHeight="1" x14ac:dyDescent="0.15"/>
    <row r="55357" ht="13.5" customHeight="1" x14ac:dyDescent="0.15"/>
    <row r="55359" ht="13.5" customHeight="1" x14ac:dyDescent="0.15"/>
    <row r="55361" ht="13.5" customHeight="1" x14ac:dyDescent="0.15"/>
    <row r="55363" ht="13.5" customHeight="1" x14ac:dyDescent="0.15"/>
    <row r="55365" ht="13.5" customHeight="1" x14ac:dyDescent="0.15"/>
    <row r="55367" ht="13.5" customHeight="1" x14ac:dyDescent="0.15"/>
    <row r="55369" ht="13.5" customHeight="1" x14ac:dyDescent="0.15"/>
    <row r="55371" ht="13.5" customHeight="1" x14ac:dyDescent="0.15"/>
    <row r="55373" ht="13.5" customHeight="1" x14ac:dyDescent="0.15"/>
    <row r="55375" ht="13.5" customHeight="1" x14ac:dyDescent="0.15"/>
    <row r="55377" ht="13.5" customHeight="1" x14ac:dyDescent="0.15"/>
    <row r="55379" ht="13.5" customHeight="1" x14ac:dyDescent="0.15"/>
    <row r="55381" ht="13.5" customHeight="1" x14ac:dyDescent="0.15"/>
    <row r="55383" ht="13.5" customHeight="1" x14ac:dyDescent="0.15"/>
    <row r="55385" ht="13.5" customHeight="1" x14ac:dyDescent="0.15"/>
    <row r="55387" ht="13.5" customHeight="1" x14ac:dyDescent="0.15"/>
    <row r="55389" ht="13.5" customHeight="1" x14ac:dyDescent="0.15"/>
    <row r="55391" ht="13.5" customHeight="1" x14ac:dyDescent="0.15"/>
    <row r="55393" ht="13.5" customHeight="1" x14ac:dyDescent="0.15"/>
    <row r="55395" ht="13.5" customHeight="1" x14ac:dyDescent="0.15"/>
    <row r="55397" ht="13.5" customHeight="1" x14ac:dyDescent="0.15"/>
    <row r="55399" ht="13.5" customHeight="1" x14ac:dyDescent="0.15"/>
    <row r="55401" ht="13.5" customHeight="1" x14ac:dyDescent="0.15"/>
    <row r="55403" ht="13.5" customHeight="1" x14ac:dyDescent="0.15"/>
    <row r="55405" ht="13.5" customHeight="1" x14ac:dyDescent="0.15"/>
    <row r="55407" ht="13.5" customHeight="1" x14ac:dyDescent="0.15"/>
    <row r="55409" ht="13.5" customHeight="1" x14ac:dyDescent="0.15"/>
    <row r="55411" ht="13.5" customHeight="1" x14ac:dyDescent="0.15"/>
    <row r="55413" ht="13.5" customHeight="1" x14ac:dyDescent="0.15"/>
    <row r="55415" ht="13.5" customHeight="1" x14ac:dyDescent="0.15"/>
    <row r="55417" ht="13.5" customHeight="1" x14ac:dyDescent="0.15"/>
    <row r="55419" ht="13.5" customHeight="1" x14ac:dyDescent="0.15"/>
    <row r="55421" ht="13.5" customHeight="1" x14ac:dyDescent="0.15"/>
    <row r="55423" ht="13.5" customHeight="1" x14ac:dyDescent="0.15"/>
    <row r="55425" ht="13.5" customHeight="1" x14ac:dyDescent="0.15"/>
    <row r="55427" ht="13.5" customHeight="1" x14ac:dyDescent="0.15"/>
    <row r="55429" ht="13.5" customHeight="1" x14ac:dyDescent="0.15"/>
    <row r="55431" ht="13.5" customHeight="1" x14ac:dyDescent="0.15"/>
    <row r="55433" ht="13.5" customHeight="1" x14ac:dyDescent="0.15"/>
    <row r="55435" ht="13.5" customHeight="1" x14ac:dyDescent="0.15"/>
    <row r="55437" ht="13.5" customHeight="1" x14ac:dyDescent="0.15"/>
    <row r="55439" ht="13.5" customHeight="1" x14ac:dyDescent="0.15"/>
    <row r="55441" ht="13.5" customHeight="1" x14ac:dyDescent="0.15"/>
    <row r="55443" ht="13.5" customHeight="1" x14ac:dyDescent="0.15"/>
    <row r="55445" ht="13.5" customHeight="1" x14ac:dyDescent="0.15"/>
    <row r="55447" ht="13.5" customHeight="1" x14ac:dyDescent="0.15"/>
    <row r="55449" ht="13.5" customHeight="1" x14ac:dyDescent="0.15"/>
    <row r="55451" ht="13.5" customHeight="1" x14ac:dyDescent="0.15"/>
    <row r="55453" ht="13.5" customHeight="1" x14ac:dyDescent="0.15"/>
    <row r="55455" ht="13.5" customHeight="1" x14ac:dyDescent="0.15"/>
    <row r="55457" ht="13.5" customHeight="1" x14ac:dyDescent="0.15"/>
    <row r="55459" ht="13.5" customHeight="1" x14ac:dyDescent="0.15"/>
    <row r="55461" ht="13.5" customHeight="1" x14ac:dyDescent="0.15"/>
    <row r="55463" ht="13.5" customHeight="1" x14ac:dyDescent="0.15"/>
    <row r="55465" ht="13.5" customHeight="1" x14ac:dyDescent="0.15"/>
    <row r="55467" ht="13.5" customHeight="1" x14ac:dyDescent="0.15"/>
    <row r="55469" ht="13.5" customHeight="1" x14ac:dyDescent="0.15"/>
    <row r="55471" ht="13.5" customHeight="1" x14ac:dyDescent="0.15"/>
    <row r="55473" ht="13.5" customHeight="1" x14ac:dyDescent="0.15"/>
    <row r="55475" ht="13.5" customHeight="1" x14ac:dyDescent="0.15"/>
    <row r="55477" ht="13.5" customHeight="1" x14ac:dyDescent="0.15"/>
    <row r="55479" ht="13.5" customHeight="1" x14ac:dyDescent="0.15"/>
    <row r="55481" ht="13.5" customHeight="1" x14ac:dyDescent="0.15"/>
    <row r="55483" ht="13.5" customHeight="1" x14ac:dyDescent="0.15"/>
    <row r="55485" ht="13.5" customHeight="1" x14ac:dyDescent="0.15"/>
    <row r="55487" ht="13.5" customHeight="1" x14ac:dyDescent="0.15"/>
    <row r="55489" ht="13.5" customHeight="1" x14ac:dyDescent="0.15"/>
    <row r="55491" ht="13.5" customHeight="1" x14ac:dyDescent="0.15"/>
    <row r="55493" ht="13.5" customHeight="1" x14ac:dyDescent="0.15"/>
    <row r="55495" ht="13.5" customHeight="1" x14ac:dyDescent="0.15"/>
    <row r="55497" ht="13.5" customHeight="1" x14ac:dyDescent="0.15"/>
    <row r="55499" ht="13.5" customHeight="1" x14ac:dyDescent="0.15"/>
    <row r="55501" ht="13.5" customHeight="1" x14ac:dyDescent="0.15"/>
    <row r="55503" ht="13.5" customHeight="1" x14ac:dyDescent="0.15"/>
    <row r="55505" ht="13.5" customHeight="1" x14ac:dyDescent="0.15"/>
    <row r="55507" ht="13.5" customHeight="1" x14ac:dyDescent="0.15"/>
    <row r="55509" ht="13.5" customHeight="1" x14ac:dyDescent="0.15"/>
    <row r="55511" ht="13.5" customHeight="1" x14ac:dyDescent="0.15"/>
    <row r="55513" ht="13.5" customHeight="1" x14ac:dyDescent="0.15"/>
    <row r="55515" ht="13.5" customHeight="1" x14ac:dyDescent="0.15"/>
    <row r="55517" ht="13.5" customHeight="1" x14ac:dyDescent="0.15"/>
    <row r="55519" ht="13.5" customHeight="1" x14ac:dyDescent="0.15"/>
    <row r="55521" ht="13.5" customHeight="1" x14ac:dyDescent="0.15"/>
    <row r="55523" ht="13.5" customHeight="1" x14ac:dyDescent="0.15"/>
    <row r="55525" ht="13.5" customHeight="1" x14ac:dyDescent="0.15"/>
    <row r="55527" ht="13.5" customHeight="1" x14ac:dyDescent="0.15"/>
    <row r="55529" ht="13.5" customHeight="1" x14ac:dyDescent="0.15"/>
    <row r="55531" ht="13.5" customHeight="1" x14ac:dyDescent="0.15"/>
    <row r="55533" ht="13.5" customHeight="1" x14ac:dyDescent="0.15"/>
    <row r="55535" ht="13.5" customHeight="1" x14ac:dyDescent="0.15"/>
    <row r="55537" ht="13.5" customHeight="1" x14ac:dyDescent="0.15"/>
    <row r="55539" ht="13.5" customHeight="1" x14ac:dyDescent="0.15"/>
    <row r="55541" ht="13.5" customHeight="1" x14ac:dyDescent="0.15"/>
    <row r="55543" ht="13.5" customHeight="1" x14ac:dyDescent="0.15"/>
    <row r="55545" ht="13.5" customHeight="1" x14ac:dyDescent="0.15"/>
    <row r="55547" ht="13.5" customHeight="1" x14ac:dyDescent="0.15"/>
    <row r="55549" ht="13.5" customHeight="1" x14ac:dyDescent="0.15"/>
    <row r="55551" ht="13.5" customHeight="1" x14ac:dyDescent="0.15"/>
    <row r="55553" ht="13.5" customHeight="1" x14ac:dyDescent="0.15"/>
    <row r="55555" ht="13.5" customHeight="1" x14ac:dyDescent="0.15"/>
    <row r="55557" ht="13.5" customHeight="1" x14ac:dyDescent="0.15"/>
    <row r="55559" ht="13.5" customHeight="1" x14ac:dyDescent="0.15"/>
    <row r="55561" ht="13.5" customHeight="1" x14ac:dyDescent="0.15"/>
    <row r="55563" ht="13.5" customHeight="1" x14ac:dyDescent="0.15"/>
    <row r="55565" ht="13.5" customHeight="1" x14ac:dyDescent="0.15"/>
    <row r="55567" ht="13.5" customHeight="1" x14ac:dyDescent="0.15"/>
    <row r="55569" ht="13.5" customHeight="1" x14ac:dyDescent="0.15"/>
    <row r="55571" ht="13.5" customHeight="1" x14ac:dyDescent="0.15"/>
    <row r="55573" ht="13.5" customHeight="1" x14ac:dyDescent="0.15"/>
    <row r="55575" ht="13.5" customHeight="1" x14ac:dyDescent="0.15"/>
    <row r="55577" ht="13.5" customHeight="1" x14ac:dyDescent="0.15"/>
    <row r="55579" ht="13.5" customHeight="1" x14ac:dyDescent="0.15"/>
    <row r="55581" ht="13.5" customHeight="1" x14ac:dyDescent="0.15"/>
    <row r="55583" ht="13.5" customHeight="1" x14ac:dyDescent="0.15"/>
    <row r="55585" ht="13.5" customHeight="1" x14ac:dyDescent="0.15"/>
    <row r="55587" ht="13.5" customHeight="1" x14ac:dyDescent="0.15"/>
    <row r="55589" ht="13.5" customHeight="1" x14ac:dyDescent="0.15"/>
    <row r="55591" ht="13.5" customHeight="1" x14ac:dyDescent="0.15"/>
    <row r="55593" ht="13.5" customHeight="1" x14ac:dyDescent="0.15"/>
    <row r="55595" ht="13.5" customHeight="1" x14ac:dyDescent="0.15"/>
    <row r="55597" ht="13.5" customHeight="1" x14ac:dyDescent="0.15"/>
    <row r="55599" ht="13.5" customHeight="1" x14ac:dyDescent="0.15"/>
    <row r="55601" ht="13.5" customHeight="1" x14ac:dyDescent="0.15"/>
    <row r="55603" ht="13.5" customHeight="1" x14ac:dyDescent="0.15"/>
    <row r="55605" ht="13.5" customHeight="1" x14ac:dyDescent="0.15"/>
    <row r="55607" ht="13.5" customHeight="1" x14ac:dyDescent="0.15"/>
    <row r="55609" ht="13.5" customHeight="1" x14ac:dyDescent="0.15"/>
    <row r="55611" ht="13.5" customHeight="1" x14ac:dyDescent="0.15"/>
    <row r="55613" ht="13.5" customHeight="1" x14ac:dyDescent="0.15"/>
    <row r="55615" ht="13.5" customHeight="1" x14ac:dyDescent="0.15"/>
    <row r="55617" ht="13.5" customHeight="1" x14ac:dyDescent="0.15"/>
    <row r="55619" ht="13.5" customHeight="1" x14ac:dyDescent="0.15"/>
    <row r="55621" ht="13.5" customHeight="1" x14ac:dyDescent="0.15"/>
    <row r="55623" ht="13.5" customHeight="1" x14ac:dyDescent="0.15"/>
    <row r="55625" ht="13.5" customHeight="1" x14ac:dyDescent="0.15"/>
    <row r="55627" ht="13.5" customHeight="1" x14ac:dyDescent="0.15"/>
    <row r="55629" ht="13.5" customHeight="1" x14ac:dyDescent="0.15"/>
    <row r="55631" ht="13.5" customHeight="1" x14ac:dyDescent="0.15"/>
    <row r="55633" ht="13.5" customHeight="1" x14ac:dyDescent="0.15"/>
    <row r="55635" ht="13.5" customHeight="1" x14ac:dyDescent="0.15"/>
    <row r="55637" ht="13.5" customHeight="1" x14ac:dyDescent="0.15"/>
    <row r="55639" ht="13.5" customHeight="1" x14ac:dyDescent="0.15"/>
    <row r="55641" ht="13.5" customHeight="1" x14ac:dyDescent="0.15"/>
    <row r="55643" ht="13.5" customHeight="1" x14ac:dyDescent="0.15"/>
    <row r="55645" ht="13.5" customHeight="1" x14ac:dyDescent="0.15"/>
    <row r="55647" ht="13.5" customHeight="1" x14ac:dyDescent="0.15"/>
    <row r="55649" ht="13.5" customHeight="1" x14ac:dyDescent="0.15"/>
    <row r="55651" ht="13.5" customHeight="1" x14ac:dyDescent="0.15"/>
    <row r="55653" ht="13.5" customHeight="1" x14ac:dyDescent="0.15"/>
    <row r="55655" ht="13.5" customHeight="1" x14ac:dyDescent="0.15"/>
    <row r="55657" ht="13.5" customHeight="1" x14ac:dyDescent="0.15"/>
    <row r="55659" ht="13.5" customHeight="1" x14ac:dyDescent="0.15"/>
    <row r="55661" ht="13.5" customHeight="1" x14ac:dyDescent="0.15"/>
    <row r="55663" ht="13.5" customHeight="1" x14ac:dyDescent="0.15"/>
    <row r="55665" ht="13.5" customHeight="1" x14ac:dyDescent="0.15"/>
    <row r="55667" ht="13.5" customHeight="1" x14ac:dyDescent="0.15"/>
    <row r="55669" ht="13.5" customHeight="1" x14ac:dyDescent="0.15"/>
    <row r="55671" ht="13.5" customHeight="1" x14ac:dyDescent="0.15"/>
    <row r="55673" ht="13.5" customHeight="1" x14ac:dyDescent="0.15"/>
    <row r="55675" ht="13.5" customHeight="1" x14ac:dyDescent="0.15"/>
    <row r="55677" ht="13.5" customHeight="1" x14ac:dyDescent="0.15"/>
    <row r="55679" ht="13.5" customHeight="1" x14ac:dyDescent="0.15"/>
    <row r="55681" ht="13.5" customHeight="1" x14ac:dyDescent="0.15"/>
    <row r="55683" ht="13.5" customHeight="1" x14ac:dyDescent="0.15"/>
    <row r="55685" ht="13.5" customHeight="1" x14ac:dyDescent="0.15"/>
    <row r="55687" ht="13.5" customHeight="1" x14ac:dyDescent="0.15"/>
    <row r="55689" ht="13.5" customHeight="1" x14ac:dyDescent="0.15"/>
    <row r="55691" ht="13.5" customHeight="1" x14ac:dyDescent="0.15"/>
    <row r="55693" ht="13.5" customHeight="1" x14ac:dyDescent="0.15"/>
    <row r="55695" ht="13.5" customHeight="1" x14ac:dyDescent="0.15"/>
    <row r="55697" ht="13.5" customHeight="1" x14ac:dyDescent="0.15"/>
    <row r="55699" ht="13.5" customHeight="1" x14ac:dyDescent="0.15"/>
    <row r="55701" ht="13.5" customHeight="1" x14ac:dyDescent="0.15"/>
    <row r="55703" ht="13.5" customHeight="1" x14ac:dyDescent="0.15"/>
    <row r="55705" ht="13.5" customHeight="1" x14ac:dyDescent="0.15"/>
    <row r="55707" ht="13.5" customHeight="1" x14ac:dyDescent="0.15"/>
    <row r="55709" ht="13.5" customHeight="1" x14ac:dyDescent="0.15"/>
    <row r="55711" ht="13.5" customHeight="1" x14ac:dyDescent="0.15"/>
    <row r="55713" ht="13.5" customHeight="1" x14ac:dyDescent="0.15"/>
    <row r="55715" ht="13.5" customHeight="1" x14ac:dyDescent="0.15"/>
    <row r="55717" ht="13.5" customHeight="1" x14ac:dyDescent="0.15"/>
    <row r="55719" ht="13.5" customHeight="1" x14ac:dyDescent="0.15"/>
    <row r="55721" ht="13.5" customHeight="1" x14ac:dyDescent="0.15"/>
    <row r="55723" ht="13.5" customHeight="1" x14ac:dyDescent="0.15"/>
    <row r="55725" ht="13.5" customHeight="1" x14ac:dyDescent="0.15"/>
    <row r="55727" ht="13.5" customHeight="1" x14ac:dyDescent="0.15"/>
    <row r="55729" ht="13.5" customHeight="1" x14ac:dyDescent="0.15"/>
    <row r="55731" ht="13.5" customHeight="1" x14ac:dyDescent="0.15"/>
    <row r="55733" ht="13.5" customHeight="1" x14ac:dyDescent="0.15"/>
    <row r="55735" ht="13.5" customHeight="1" x14ac:dyDescent="0.15"/>
    <row r="55737" ht="13.5" customHeight="1" x14ac:dyDescent="0.15"/>
    <row r="55739" ht="13.5" customHeight="1" x14ac:dyDescent="0.15"/>
    <row r="55741" ht="13.5" customHeight="1" x14ac:dyDescent="0.15"/>
    <row r="55743" ht="13.5" customHeight="1" x14ac:dyDescent="0.15"/>
    <row r="55745" ht="13.5" customHeight="1" x14ac:dyDescent="0.15"/>
    <row r="55747" ht="13.5" customHeight="1" x14ac:dyDescent="0.15"/>
    <row r="55749" ht="13.5" customHeight="1" x14ac:dyDescent="0.15"/>
    <row r="55751" ht="13.5" customHeight="1" x14ac:dyDescent="0.15"/>
    <row r="55753" ht="13.5" customHeight="1" x14ac:dyDescent="0.15"/>
    <row r="55755" ht="13.5" customHeight="1" x14ac:dyDescent="0.15"/>
    <row r="55757" ht="13.5" customHeight="1" x14ac:dyDescent="0.15"/>
    <row r="55759" ht="13.5" customHeight="1" x14ac:dyDescent="0.15"/>
    <row r="55761" ht="13.5" customHeight="1" x14ac:dyDescent="0.15"/>
    <row r="55763" ht="13.5" customHeight="1" x14ac:dyDescent="0.15"/>
    <row r="55765" ht="13.5" customHeight="1" x14ac:dyDescent="0.15"/>
    <row r="55767" ht="13.5" customHeight="1" x14ac:dyDescent="0.15"/>
    <row r="55769" ht="13.5" customHeight="1" x14ac:dyDescent="0.15"/>
    <row r="55771" ht="13.5" customHeight="1" x14ac:dyDescent="0.15"/>
    <row r="55773" ht="13.5" customHeight="1" x14ac:dyDescent="0.15"/>
    <row r="55775" ht="13.5" customHeight="1" x14ac:dyDescent="0.15"/>
    <row r="55777" ht="13.5" customHeight="1" x14ac:dyDescent="0.15"/>
    <row r="55779" ht="13.5" customHeight="1" x14ac:dyDescent="0.15"/>
    <row r="55781" ht="13.5" customHeight="1" x14ac:dyDescent="0.15"/>
    <row r="55783" ht="13.5" customHeight="1" x14ac:dyDescent="0.15"/>
    <row r="55785" ht="13.5" customHeight="1" x14ac:dyDescent="0.15"/>
    <row r="55787" ht="13.5" customHeight="1" x14ac:dyDescent="0.15"/>
    <row r="55789" ht="13.5" customHeight="1" x14ac:dyDescent="0.15"/>
    <row r="55791" ht="13.5" customHeight="1" x14ac:dyDescent="0.15"/>
    <row r="55793" ht="13.5" customHeight="1" x14ac:dyDescent="0.15"/>
    <row r="55795" ht="13.5" customHeight="1" x14ac:dyDescent="0.15"/>
    <row r="55797" ht="13.5" customHeight="1" x14ac:dyDescent="0.15"/>
    <row r="55799" ht="13.5" customHeight="1" x14ac:dyDescent="0.15"/>
    <row r="55801" ht="13.5" customHeight="1" x14ac:dyDescent="0.15"/>
    <row r="55803" ht="13.5" customHeight="1" x14ac:dyDescent="0.15"/>
    <row r="55805" ht="13.5" customHeight="1" x14ac:dyDescent="0.15"/>
    <row r="55807" ht="13.5" customHeight="1" x14ac:dyDescent="0.15"/>
    <row r="55809" ht="13.5" customHeight="1" x14ac:dyDescent="0.15"/>
    <row r="55811" ht="13.5" customHeight="1" x14ac:dyDescent="0.15"/>
    <row r="55813" ht="13.5" customHeight="1" x14ac:dyDescent="0.15"/>
    <row r="55815" ht="13.5" customHeight="1" x14ac:dyDescent="0.15"/>
    <row r="55817" ht="13.5" customHeight="1" x14ac:dyDescent="0.15"/>
    <row r="55819" ht="13.5" customHeight="1" x14ac:dyDescent="0.15"/>
    <row r="55821" ht="13.5" customHeight="1" x14ac:dyDescent="0.15"/>
    <row r="55823" ht="13.5" customHeight="1" x14ac:dyDescent="0.15"/>
    <row r="55825" ht="13.5" customHeight="1" x14ac:dyDescent="0.15"/>
    <row r="55827" ht="13.5" customHeight="1" x14ac:dyDescent="0.15"/>
    <row r="55829" ht="13.5" customHeight="1" x14ac:dyDescent="0.15"/>
    <row r="55831" ht="13.5" customHeight="1" x14ac:dyDescent="0.15"/>
    <row r="55833" ht="13.5" customHeight="1" x14ac:dyDescent="0.15"/>
    <row r="55835" ht="13.5" customHeight="1" x14ac:dyDescent="0.15"/>
    <row r="55837" ht="13.5" customHeight="1" x14ac:dyDescent="0.15"/>
    <row r="55839" ht="13.5" customHeight="1" x14ac:dyDescent="0.15"/>
    <row r="55841" ht="13.5" customHeight="1" x14ac:dyDescent="0.15"/>
    <row r="55843" ht="13.5" customHeight="1" x14ac:dyDescent="0.15"/>
    <row r="55845" ht="13.5" customHeight="1" x14ac:dyDescent="0.15"/>
    <row r="55847" ht="13.5" customHeight="1" x14ac:dyDescent="0.15"/>
    <row r="55849" ht="13.5" customHeight="1" x14ac:dyDescent="0.15"/>
    <row r="55851" ht="13.5" customHeight="1" x14ac:dyDescent="0.15"/>
    <row r="55853" ht="13.5" customHeight="1" x14ac:dyDescent="0.15"/>
    <row r="55855" ht="13.5" customHeight="1" x14ac:dyDescent="0.15"/>
    <row r="55857" ht="13.5" customHeight="1" x14ac:dyDescent="0.15"/>
    <row r="55859" ht="13.5" customHeight="1" x14ac:dyDescent="0.15"/>
    <row r="55861" ht="13.5" customHeight="1" x14ac:dyDescent="0.15"/>
    <row r="55863" ht="13.5" customHeight="1" x14ac:dyDescent="0.15"/>
    <row r="55865" ht="13.5" customHeight="1" x14ac:dyDescent="0.15"/>
    <row r="55867" ht="13.5" customHeight="1" x14ac:dyDescent="0.15"/>
    <row r="55869" ht="13.5" customHeight="1" x14ac:dyDescent="0.15"/>
    <row r="55871" ht="13.5" customHeight="1" x14ac:dyDescent="0.15"/>
    <row r="55873" ht="13.5" customHeight="1" x14ac:dyDescent="0.15"/>
    <row r="55875" ht="13.5" customHeight="1" x14ac:dyDescent="0.15"/>
    <row r="55877" ht="13.5" customHeight="1" x14ac:dyDescent="0.15"/>
    <row r="55879" ht="13.5" customHeight="1" x14ac:dyDescent="0.15"/>
    <row r="55881" ht="13.5" customHeight="1" x14ac:dyDescent="0.15"/>
    <row r="55883" ht="13.5" customHeight="1" x14ac:dyDescent="0.15"/>
    <row r="55885" ht="13.5" customHeight="1" x14ac:dyDescent="0.15"/>
    <row r="55887" ht="13.5" customHeight="1" x14ac:dyDescent="0.15"/>
    <row r="55889" ht="13.5" customHeight="1" x14ac:dyDescent="0.15"/>
    <row r="55891" ht="13.5" customHeight="1" x14ac:dyDescent="0.15"/>
    <row r="55893" ht="13.5" customHeight="1" x14ac:dyDescent="0.15"/>
    <row r="55895" ht="13.5" customHeight="1" x14ac:dyDescent="0.15"/>
    <row r="55897" ht="13.5" customHeight="1" x14ac:dyDescent="0.15"/>
    <row r="55899" ht="13.5" customHeight="1" x14ac:dyDescent="0.15"/>
    <row r="55901" ht="13.5" customHeight="1" x14ac:dyDescent="0.15"/>
    <row r="55903" ht="13.5" customHeight="1" x14ac:dyDescent="0.15"/>
    <row r="55905" ht="13.5" customHeight="1" x14ac:dyDescent="0.15"/>
    <row r="55907" ht="13.5" customHeight="1" x14ac:dyDescent="0.15"/>
    <row r="55909" ht="13.5" customHeight="1" x14ac:dyDescent="0.15"/>
    <row r="55911" ht="13.5" customHeight="1" x14ac:dyDescent="0.15"/>
    <row r="55913" ht="13.5" customHeight="1" x14ac:dyDescent="0.15"/>
    <row r="55915" ht="13.5" customHeight="1" x14ac:dyDescent="0.15"/>
    <row r="55917" ht="13.5" customHeight="1" x14ac:dyDescent="0.15"/>
    <row r="55919" ht="13.5" customHeight="1" x14ac:dyDescent="0.15"/>
    <row r="55921" ht="13.5" customHeight="1" x14ac:dyDescent="0.15"/>
    <row r="55923" ht="13.5" customHeight="1" x14ac:dyDescent="0.15"/>
    <row r="55925" ht="13.5" customHeight="1" x14ac:dyDescent="0.15"/>
    <row r="55927" ht="13.5" customHeight="1" x14ac:dyDescent="0.15"/>
    <row r="55929" ht="13.5" customHeight="1" x14ac:dyDescent="0.15"/>
    <row r="55931" ht="13.5" customHeight="1" x14ac:dyDescent="0.15"/>
    <row r="55933" ht="13.5" customHeight="1" x14ac:dyDescent="0.15"/>
    <row r="55935" ht="13.5" customHeight="1" x14ac:dyDescent="0.15"/>
    <row r="55937" ht="13.5" customHeight="1" x14ac:dyDescent="0.15"/>
    <row r="55939" ht="13.5" customHeight="1" x14ac:dyDescent="0.15"/>
    <row r="55941" ht="13.5" customHeight="1" x14ac:dyDescent="0.15"/>
    <row r="55943" ht="13.5" customHeight="1" x14ac:dyDescent="0.15"/>
    <row r="55945" ht="13.5" customHeight="1" x14ac:dyDescent="0.15"/>
    <row r="55947" ht="13.5" customHeight="1" x14ac:dyDescent="0.15"/>
    <row r="55949" ht="13.5" customHeight="1" x14ac:dyDescent="0.15"/>
    <row r="55951" ht="13.5" customHeight="1" x14ac:dyDescent="0.15"/>
    <row r="55953" ht="13.5" customHeight="1" x14ac:dyDescent="0.15"/>
    <row r="55955" ht="13.5" customHeight="1" x14ac:dyDescent="0.15"/>
    <row r="55957" ht="13.5" customHeight="1" x14ac:dyDescent="0.15"/>
    <row r="55959" ht="13.5" customHeight="1" x14ac:dyDescent="0.15"/>
    <row r="55961" ht="13.5" customHeight="1" x14ac:dyDescent="0.15"/>
    <row r="55963" ht="13.5" customHeight="1" x14ac:dyDescent="0.15"/>
    <row r="55965" ht="13.5" customHeight="1" x14ac:dyDescent="0.15"/>
    <row r="55967" ht="13.5" customHeight="1" x14ac:dyDescent="0.15"/>
    <row r="55969" ht="13.5" customHeight="1" x14ac:dyDescent="0.15"/>
    <row r="55971" ht="13.5" customHeight="1" x14ac:dyDescent="0.15"/>
    <row r="55973" ht="13.5" customHeight="1" x14ac:dyDescent="0.15"/>
    <row r="55975" ht="13.5" customHeight="1" x14ac:dyDescent="0.15"/>
    <row r="55977" ht="13.5" customHeight="1" x14ac:dyDescent="0.15"/>
    <row r="55979" ht="13.5" customHeight="1" x14ac:dyDescent="0.15"/>
    <row r="55981" ht="13.5" customHeight="1" x14ac:dyDescent="0.15"/>
    <row r="55983" ht="13.5" customHeight="1" x14ac:dyDescent="0.15"/>
    <row r="55985" ht="13.5" customHeight="1" x14ac:dyDescent="0.15"/>
    <row r="55987" ht="13.5" customHeight="1" x14ac:dyDescent="0.15"/>
    <row r="55989" ht="13.5" customHeight="1" x14ac:dyDescent="0.15"/>
    <row r="55991" ht="13.5" customHeight="1" x14ac:dyDescent="0.15"/>
    <row r="55993" ht="13.5" customHeight="1" x14ac:dyDescent="0.15"/>
    <row r="55995" ht="13.5" customHeight="1" x14ac:dyDescent="0.15"/>
    <row r="55997" ht="13.5" customHeight="1" x14ac:dyDescent="0.15"/>
    <row r="55999" ht="13.5" customHeight="1" x14ac:dyDescent="0.15"/>
    <row r="56001" ht="13.5" customHeight="1" x14ac:dyDescent="0.15"/>
    <row r="56003" ht="13.5" customHeight="1" x14ac:dyDescent="0.15"/>
    <row r="56005" ht="13.5" customHeight="1" x14ac:dyDescent="0.15"/>
    <row r="56007" ht="13.5" customHeight="1" x14ac:dyDescent="0.15"/>
    <row r="56009" ht="13.5" customHeight="1" x14ac:dyDescent="0.15"/>
    <row r="56011" ht="13.5" customHeight="1" x14ac:dyDescent="0.15"/>
    <row r="56013" ht="13.5" customHeight="1" x14ac:dyDescent="0.15"/>
    <row r="56015" ht="13.5" customHeight="1" x14ac:dyDescent="0.15"/>
    <row r="56017" ht="13.5" customHeight="1" x14ac:dyDescent="0.15"/>
    <row r="56019" ht="13.5" customHeight="1" x14ac:dyDescent="0.15"/>
    <row r="56021" ht="13.5" customHeight="1" x14ac:dyDescent="0.15"/>
    <row r="56023" ht="13.5" customHeight="1" x14ac:dyDescent="0.15"/>
    <row r="56025" ht="13.5" customHeight="1" x14ac:dyDescent="0.15"/>
    <row r="56027" ht="13.5" customHeight="1" x14ac:dyDescent="0.15"/>
    <row r="56029" ht="13.5" customHeight="1" x14ac:dyDescent="0.15"/>
    <row r="56031" ht="13.5" customHeight="1" x14ac:dyDescent="0.15"/>
    <row r="56033" ht="13.5" customHeight="1" x14ac:dyDescent="0.15"/>
    <row r="56035" ht="13.5" customHeight="1" x14ac:dyDescent="0.15"/>
    <row r="56037" ht="13.5" customHeight="1" x14ac:dyDescent="0.15"/>
    <row r="56039" ht="13.5" customHeight="1" x14ac:dyDescent="0.15"/>
    <row r="56041" ht="13.5" customHeight="1" x14ac:dyDescent="0.15"/>
    <row r="56043" ht="13.5" customHeight="1" x14ac:dyDescent="0.15"/>
    <row r="56045" ht="13.5" customHeight="1" x14ac:dyDescent="0.15"/>
    <row r="56047" ht="13.5" customHeight="1" x14ac:dyDescent="0.15"/>
    <row r="56049" ht="13.5" customHeight="1" x14ac:dyDescent="0.15"/>
    <row r="56051" ht="13.5" customHeight="1" x14ac:dyDescent="0.15"/>
    <row r="56053" ht="13.5" customHeight="1" x14ac:dyDescent="0.15"/>
    <row r="56055" ht="13.5" customHeight="1" x14ac:dyDescent="0.15"/>
    <row r="56057" ht="13.5" customHeight="1" x14ac:dyDescent="0.15"/>
    <row r="56059" ht="13.5" customHeight="1" x14ac:dyDescent="0.15"/>
    <row r="56061" ht="13.5" customHeight="1" x14ac:dyDescent="0.15"/>
    <row r="56063" ht="13.5" customHeight="1" x14ac:dyDescent="0.15"/>
    <row r="56065" ht="13.5" customHeight="1" x14ac:dyDescent="0.15"/>
    <row r="56067" ht="13.5" customHeight="1" x14ac:dyDescent="0.15"/>
    <row r="56069" ht="13.5" customHeight="1" x14ac:dyDescent="0.15"/>
    <row r="56071" ht="13.5" customHeight="1" x14ac:dyDescent="0.15"/>
    <row r="56073" ht="13.5" customHeight="1" x14ac:dyDescent="0.15"/>
    <row r="56075" ht="13.5" customHeight="1" x14ac:dyDescent="0.15"/>
    <row r="56077" ht="13.5" customHeight="1" x14ac:dyDescent="0.15"/>
    <row r="56079" ht="13.5" customHeight="1" x14ac:dyDescent="0.15"/>
    <row r="56081" ht="13.5" customHeight="1" x14ac:dyDescent="0.15"/>
    <row r="56083" ht="13.5" customHeight="1" x14ac:dyDescent="0.15"/>
    <row r="56085" ht="13.5" customHeight="1" x14ac:dyDescent="0.15"/>
    <row r="56087" ht="13.5" customHeight="1" x14ac:dyDescent="0.15"/>
    <row r="56089" ht="13.5" customHeight="1" x14ac:dyDescent="0.15"/>
    <row r="56091" ht="13.5" customHeight="1" x14ac:dyDescent="0.15"/>
    <row r="56093" ht="13.5" customHeight="1" x14ac:dyDescent="0.15"/>
    <row r="56095" ht="13.5" customHeight="1" x14ac:dyDescent="0.15"/>
    <row r="56097" ht="13.5" customHeight="1" x14ac:dyDescent="0.15"/>
    <row r="56099" ht="13.5" customHeight="1" x14ac:dyDescent="0.15"/>
    <row r="56101" ht="13.5" customHeight="1" x14ac:dyDescent="0.15"/>
    <row r="56103" ht="13.5" customHeight="1" x14ac:dyDescent="0.15"/>
    <row r="56105" ht="13.5" customHeight="1" x14ac:dyDescent="0.15"/>
    <row r="56107" ht="13.5" customHeight="1" x14ac:dyDescent="0.15"/>
    <row r="56109" ht="13.5" customHeight="1" x14ac:dyDescent="0.15"/>
    <row r="56111" ht="13.5" customHeight="1" x14ac:dyDescent="0.15"/>
    <row r="56113" ht="13.5" customHeight="1" x14ac:dyDescent="0.15"/>
    <row r="56115" ht="13.5" customHeight="1" x14ac:dyDescent="0.15"/>
    <row r="56117" ht="13.5" customHeight="1" x14ac:dyDescent="0.15"/>
    <row r="56119" ht="13.5" customHeight="1" x14ac:dyDescent="0.15"/>
    <row r="56121" ht="13.5" customHeight="1" x14ac:dyDescent="0.15"/>
    <row r="56123" ht="13.5" customHeight="1" x14ac:dyDescent="0.15"/>
    <row r="56125" ht="13.5" customHeight="1" x14ac:dyDescent="0.15"/>
    <row r="56127" ht="13.5" customHeight="1" x14ac:dyDescent="0.15"/>
    <row r="56129" ht="13.5" customHeight="1" x14ac:dyDescent="0.15"/>
    <row r="56131" ht="13.5" customHeight="1" x14ac:dyDescent="0.15"/>
    <row r="56133" ht="13.5" customHeight="1" x14ac:dyDescent="0.15"/>
    <row r="56135" ht="13.5" customHeight="1" x14ac:dyDescent="0.15"/>
    <row r="56137" ht="13.5" customHeight="1" x14ac:dyDescent="0.15"/>
    <row r="56139" ht="13.5" customHeight="1" x14ac:dyDescent="0.15"/>
    <row r="56141" ht="13.5" customHeight="1" x14ac:dyDescent="0.15"/>
    <row r="56143" ht="13.5" customHeight="1" x14ac:dyDescent="0.15"/>
    <row r="56145" ht="13.5" customHeight="1" x14ac:dyDescent="0.15"/>
    <row r="56147" ht="13.5" customHeight="1" x14ac:dyDescent="0.15"/>
    <row r="56149" ht="13.5" customHeight="1" x14ac:dyDescent="0.15"/>
    <row r="56151" ht="13.5" customHeight="1" x14ac:dyDescent="0.15"/>
    <row r="56153" ht="13.5" customHeight="1" x14ac:dyDescent="0.15"/>
    <row r="56155" ht="13.5" customHeight="1" x14ac:dyDescent="0.15"/>
    <row r="56157" ht="13.5" customHeight="1" x14ac:dyDescent="0.15"/>
    <row r="56159" ht="13.5" customHeight="1" x14ac:dyDescent="0.15"/>
    <row r="56161" ht="13.5" customHeight="1" x14ac:dyDescent="0.15"/>
    <row r="56163" ht="13.5" customHeight="1" x14ac:dyDescent="0.15"/>
    <row r="56165" ht="13.5" customHeight="1" x14ac:dyDescent="0.15"/>
    <row r="56167" ht="13.5" customHeight="1" x14ac:dyDescent="0.15"/>
    <row r="56169" ht="13.5" customHeight="1" x14ac:dyDescent="0.15"/>
    <row r="56171" ht="13.5" customHeight="1" x14ac:dyDescent="0.15"/>
    <row r="56173" ht="13.5" customHeight="1" x14ac:dyDescent="0.15"/>
    <row r="56175" ht="13.5" customHeight="1" x14ac:dyDescent="0.15"/>
    <row r="56177" ht="13.5" customHeight="1" x14ac:dyDescent="0.15"/>
    <row r="56179" ht="13.5" customHeight="1" x14ac:dyDescent="0.15"/>
    <row r="56181" ht="13.5" customHeight="1" x14ac:dyDescent="0.15"/>
    <row r="56183" ht="13.5" customHeight="1" x14ac:dyDescent="0.15"/>
    <row r="56185" ht="13.5" customHeight="1" x14ac:dyDescent="0.15"/>
    <row r="56187" ht="13.5" customHeight="1" x14ac:dyDescent="0.15"/>
    <row r="56189" ht="13.5" customHeight="1" x14ac:dyDescent="0.15"/>
    <row r="56191" ht="13.5" customHeight="1" x14ac:dyDescent="0.15"/>
    <row r="56193" ht="13.5" customHeight="1" x14ac:dyDescent="0.15"/>
    <row r="56195" ht="13.5" customHeight="1" x14ac:dyDescent="0.15"/>
    <row r="56197" ht="13.5" customHeight="1" x14ac:dyDescent="0.15"/>
    <row r="56199" ht="13.5" customHeight="1" x14ac:dyDescent="0.15"/>
    <row r="56201" ht="13.5" customHeight="1" x14ac:dyDescent="0.15"/>
    <row r="56203" ht="13.5" customHeight="1" x14ac:dyDescent="0.15"/>
    <row r="56205" ht="13.5" customHeight="1" x14ac:dyDescent="0.15"/>
    <row r="56207" ht="13.5" customHeight="1" x14ac:dyDescent="0.15"/>
    <row r="56209" ht="13.5" customHeight="1" x14ac:dyDescent="0.15"/>
    <row r="56211" ht="13.5" customHeight="1" x14ac:dyDescent="0.15"/>
    <row r="56213" ht="13.5" customHeight="1" x14ac:dyDescent="0.15"/>
    <row r="56215" ht="13.5" customHeight="1" x14ac:dyDescent="0.15"/>
    <row r="56217" ht="13.5" customHeight="1" x14ac:dyDescent="0.15"/>
    <row r="56219" ht="13.5" customHeight="1" x14ac:dyDescent="0.15"/>
    <row r="56221" ht="13.5" customHeight="1" x14ac:dyDescent="0.15"/>
    <row r="56223" ht="13.5" customHeight="1" x14ac:dyDescent="0.15"/>
    <row r="56225" ht="13.5" customHeight="1" x14ac:dyDescent="0.15"/>
    <row r="56227" ht="13.5" customHeight="1" x14ac:dyDescent="0.15"/>
    <row r="56229" ht="13.5" customHeight="1" x14ac:dyDescent="0.15"/>
    <row r="56231" ht="13.5" customHeight="1" x14ac:dyDescent="0.15"/>
    <row r="56233" ht="13.5" customHeight="1" x14ac:dyDescent="0.15"/>
    <row r="56235" ht="13.5" customHeight="1" x14ac:dyDescent="0.15"/>
    <row r="56237" ht="13.5" customHeight="1" x14ac:dyDescent="0.15"/>
    <row r="56239" ht="13.5" customHeight="1" x14ac:dyDescent="0.15"/>
    <row r="56241" ht="13.5" customHeight="1" x14ac:dyDescent="0.15"/>
    <row r="56243" ht="13.5" customHeight="1" x14ac:dyDescent="0.15"/>
    <row r="56245" ht="13.5" customHeight="1" x14ac:dyDescent="0.15"/>
    <row r="56247" ht="13.5" customHeight="1" x14ac:dyDescent="0.15"/>
    <row r="56249" ht="13.5" customHeight="1" x14ac:dyDescent="0.15"/>
    <row r="56251" ht="13.5" customHeight="1" x14ac:dyDescent="0.15"/>
    <row r="56253" ht="13.5" customHeight="1" x14ac:dyDescent="0.15"/>
    <row r="56255" ht="13.5" customHeight="1" x14ac:dyDescent="0.15"/>
    <row r="56257" ht="13.5" customHeight="1" x14ac:dyDescent="0.15"/>
    <row r="56259" ht="13.5" customHeight="1" x14ac:dyDescent="0.15"/>
    <row r="56261" ht="13.5" customHeight="1" x14ac:dyDescent="0.15"/>
    <row r="56263" ht="13.5" customHeight="1" x14ac:dyDescent="0.15"/>
    <row r="56265" ht="13.5" customHeight="1" x14ac:dyDescent="0.15"/>
    <row r="56267" ht="13.5" customHeight="1" x14ac:dyDescent="0.15"/>
    <row r="56269" ht="13.5" customHeight="1" x14ac:dyDescent="0.15"/>
    <row r="56271" ht="13.5" customHeight="1" x14ac:dyDescent="0.15"/>
    <row r="56273" ht="13.5" customHeight="1" x14ac:dyDescent="0.15"/>
    <row r="56275" ht="13.5" customHeight="1" x14ac:dyDescent="0.15"/>
    <row r="56277" ht="13.5" customHeight="1" x14ac:dyDescent="0.15"/>
    <row r="56279" ht="13.5" customHeight="1" x14ac:dyDescent="0.15"/>
    <row r="56281" ht="13.5" customHeight="1" x14ac:dyDescent="0.15"/>
    <row r="56283" ht="13.5" customHeight="1" x14ac:dyDescent="0.15"/>
    <row r="56285" ht="13.5" customHeight="1" x14ac:dyDescent="0.15"/>
    <row r="56287" ht="13.5" customHeight="1" x14ac:dyDescent="0.15"/>
    <row r="56289" ht="13.5" customHeight="1" x14ac:dyDescent="0.15"/>
    <row r="56291" ht="13.5" customHeight="1" x14ac:dyDescent="0.15"/>
    <row r="56293" ht="13.5" customHeight="1" x14ac:dyDescent="0.15"/>
    <row r="56295" ht="13.5" customHeight="1" x14ac:dyDescent="0.15"/>
    <row r="56297" ht="13.5" customHeight="1" x14ac:dyDescent="0.15"/>
    <row r="56299" ht="13.5" customHeight="1" x14ac:dyDescent="0.15"/>
    <row r="56301" ht="13.5" customHeight="1" x14ac:dyDescent="0.15"/>
    <row r="56303" ht="13.5" customHeight="1" x14ac:dyDescent="0.15"/>
    <row r="56305" ht="13.5" customHeight="1" x14ac:dyDescent="0.15"/>
    <row r="56307" ht="13.5" customHeight="1" x14ac:dyDescent="0.15"/>
    <row r="56309" ht="13.5" customHeight="1" x14ac:dyDescent="0.15"/>
    <row r="56311" ht="13.5" customHeight="1" x14ac:dyDescent="0.15"/>
    <row r="56313" ht="13.5" customHeight="1" x14ac:dyDescent="0.15"/>
    <row r="56315" ht="13.5" customHeight="1" x14ac:dyDescent="0.15"/>
    <row r="56317" ht="13.5" customHeight="1" x14ac:dyDescent="0.15"/>
    <row r="56319" ht="13.5" customHeight="1" x14ac:dyDescent="0.15"/>
    <row r="56321" ht="13.5" customHeight="1" x14ac:dyDescent="0.15"/>
    <row r="56323" ht="13.5" customHeight="1" x14ac:dyDescent="0.15"/>
    <row r="56325" ht="13.5" customHeight="1" x14ac:dyDescent="0.15"/>
    <row r="56327" ht="13.5" customHeight="1" x14ac:dyDescent="0.15"/>
    <row r="56329" ht="13.5" customHeight="1" x14ac:dyDescent="0.15"/>
    <row r="56331" ht="13.5" customHeight="1" x14ac:dyDescent="0.15"/>
    <row r="56333" ht="13.5" customHeight="1" x14ac:dyDescent="0.15"/>
    <row r="56335" ht="13.5" customHeight="1" x14ac:dyDescent="0.15"/>
    <row r="56337" ht="13.5" customHeight="1" x14ac:dyDescent="0.15"/>
    <row r="56339" ht="13.5" customHeight="1" x14ac:dyDescent="0.15"/>
    <row r="56341" ht="13.5" customHeight="1" x14ac:dyDescent="0.15"/>
    <row r="56343" ht="13.5" customHeight="1" x14ac:dyDescent="0.15"/>
    <row r="56345" ht="13.5" customHeight="1" x14ac:dyDescent="0.15"/>
    <row r="56347" ht="13.5" customHeight="1" x14ac:dyDescent="0.15"/>
    <row r="56349" ht="13.5" customHeight="1" x14ac:dyDescent="0.15"/>
    <row r="56351" ht="13.5" customHeight="1" x14ac:dyDescent="0.15"/>
    <row r="56353" ht="13.5" customHeight="1" x14ac:dyDescent="0.15"/>
    <row r="56355" ht="13.5" customHeight="1" x14ac:dyDescent="0.15"/>
    <row r="56357" ht="13.5" customHeight="1" x14ac:dyDescent="0.15"/>
    <row r="56359" ht="13.5" customHeight="1" x14ac:dyDescent="0.15"/>
    <row r="56361" ht="13.5" customHeight="1" x14ac:dyDescent="0.15"/>
    <row r="56363" ht="13.5" customHeight="1" x14ac:dyDescent="0.15"/>
    <row r="56365" ht="13.5" customHeight="1" x14ac:dyDescent="0.15"/>
    <row r="56367" ht="13.5" customHeight="1" x14ac:dyDescent="0.15"/>
    <row r="56369" ht="13.5" customHeight="1" x14ac:dyDescent="0.15"/>
    <row r="56371" ht="13.5" customHeight="1" x14ac:dyDescent="0.15"/>
    <row r="56373" ht="13.5" customHeight="1" x14ac:dyDescent="0.15"/>
    <row r="56375" ht="13.5" customHeight="1" x14ac:dyDescent="0.15"/>
    <row r="56377" ht="13.5" customHeight="1" x14ac:dyDescent="0.15"/>
    <row r="56379" ht="13.5" customHeight="1" x14ac:dyDescent="0.15"/>
    <row r="56381" ht="13.5" customHeight="1" x14ac:dyDescent="0.15"/>
    <row r="56383" ht="13.5" customHeight="1" x14ac:dyDescent="0.15"/>
    <row r="56385" ht="13.5" customHeight="1" x14ac:dyDescent="0.15"/>
    <row r="56387" ht="13.5" customHeight="1" x14ac:dyDescent="0.15"/>
    <row r="56389" ht="13.5" customHeight="1" x14ac:dyDescent="0.15"/>
    <row r="56391" ht="13.5" customHeight="1" x14ac:dyDescent="0.15"/>
    <row r="56393" ht="13.5" customHeight="1" x14ac:dyDescent="0.15"/>
    <row r="56395" ht="13.5" customHeight="1" x14ac:dyDescent="0.15"/>
    <row r="56397" ht="13.5" customHeight="1" x14ac:dyDescent="0.15"/>
    <row r="56399" ht="13.5" customHeight="1" x14ac:dyDescent="0.15"/>
    <row r="56401" ht="13.5" customHeight="1" x14ac:dyDescent="0.15"/>
    <row r="56403" ht="13.5" customHeight="1" x14ac:dyDescent="0.15"/>
    <row r="56405" ht="13.5" customHeight="1" x14ac:dyDescent="0.15"/>
    <row r="56407" ht="13.5" customHeight="1" x14ac:dyDescent="0.15"/>
    <row r="56409" ht="13.5" customHeight="1" x14ac:dyDescent="0.15"/>
    <row r="56411" ht="13.5" customHeight="1" x14ac:dyDescent="0.15"/>
    <row r="56413" ht="13.5" customHeight="1" x14ac:dyDescent="0.15"/>
    <row r="56415" ht="13.5" customHeight="1" x14ac:dyDescent="0.15"/>
    <row r="56417" ht="13.5" customHeight="1" x14ac:dyDescent="0.15"/>
    <row r="56419" ht="13.5" customHeight="1" x14ac:dyDescent="0.15"/>
    <row r="56421" ht="13.5" customHeight="1" x14ac:dyDescent="0.15"/>
    <row r="56423" ht="13.5" customHeight="1" x14ac:dyDescent="0.15"/>
    <row r="56425" ht="13.5" customHeight="1" x14ac:dyDescent="0.15"/>
    <row r="56427" ht="13.5" customHeight="1" x14ac:dyDescent="0.15"/>
    <row r="56429" ht="13.5" customHeight="1" x14ac:dyDescent="0.15"/>
    <row r="56431" ht="13.5" customHeight="1" x14ac:dyDescent="0.15"/>
    <row r="56433" ht="13.5" customHeight="1" x14ac:dyDescent="0.15"/>
    <row r="56435" ht="13.5" customHeight="1" x14ac:dyDescent="0.15"/>
    <row r="56437" ht="13.5" customHeight="1" x14ac:dyDescent="0.15"/>
    <row r="56439" ht="13.5" customHeight="1" x14ac:dyDescent="0.15"/>
    <row r="56441" ht="13.5" customHeight="1" x14ac:dyDescent="0.15"/>
    <row r="56443" ht="13.5" customHeight="1" x14ac:dyDescent="0.15"/>
    <row r="56445" ht="13.5" customHeight="1" x14ac:dyDescent="0.15"/>
    <row r="56447" ht="13.5" customHeight="1" x14ac:dyDescent="0.15"/>
    <row r="56449" ht="13.5" customHeight="1" x14ac:dyDescent="0.15"/>
    <row r="56451" ht="13.5" customHeight="1" x14ac:dyDescent="0.15"/>
    <row r="56453" ht="13.5" customHeight="1" x14ac:dyDescent="0.15"/>
    <row r="56455" ht="13.5" customHeight="1" x14ac:dyDescent="0.15"/>
    <row r="56457" ht="13.5" customHeight="1" x14ac:dyDescent="0.15"/>
    <row r="56459" ht="13.5" customHeight="1" x14ac:dyDescent="0.15"/>
    <row r="56461" ht="13.5" customHeight="1" x14ac:dyDescent="0.15"/>
    <row r="56463" ht="13.5" customHeight="1" x14ac:dyDescent="0.15"/>
    <row r="56465" ht="13.5" customHeight="1" x14ac:dyDescent="0.15"/>
    <row r="56467" ht="13.5" customHeight="1" x14ac:dyDescent="0.15"/>
    <row r="56469" ht="13.5" customHeight="1" x14ac:dyDescent="0.15"/>
    <row r="56471" ht="13.5" customHeight="1" x14ac:dyDescent="0.15"/>
    <row r="56473" ht="13.5" customHeight="1" x14ac:dyDescent="0.15"/>
    <row r="56475" ht="13.5" customHeight="1" x14ac:dyDescent="0.15"/>
    <row r="56477" ht="13.5" customHeight="1" x14ac:dyDescent="0.15"/>
    <row r="56479" ht="13.5" customHeight="1" x14ac:dyDescent="0.15"/>
    <row r="56481" ht="13.5" customHeight="1" x14ac:dyDescent="0.15"/>
    <row r="56483" ht="13.5" customHeight="1" x14ac:dyDescent="0.15"/>
    <row r="56485" ht="13.5" customHeight="1" x14ac:dyDescent="0.15"/>
    <row r="56487" ht="13.5" customHeight="1" x14ac:dyDescent="0.15"/>
    <row r="56489" ht="13.5" customHeight="1" x14ac:dyDescent="0.15"/>
    <row r="56491" ht="13.5" customHeight="1" x14ac:dyDescent="0.15"/>
    <row r="56493" ht="13.5" customHeight="1" x14ac:dyDescent="0.15"/>
    <row r="56495" ht="13.5" customHeight="1" x14ac:dyDescent="0.15"/>
    <row r="56497" ht="13.5" customHeight="1" x14ac:dyDescent="0.15"/>
    <row r="56499" ht="13.5" customHeight="1" x14ac:dyDescent="0.15"/>
    <row r="56501" ht="13.5" customHeight="1" x14ac:dyDescent="0.15"/>
    <row r="56503" ht="13.5" customHeight="1" x14ac:dyDescent="0.15"/>
    <row r="56505" ht="13.5" customHeight="1" x14ac:dyDescent="0.15"/>
    <row r="56507" ht="13.5" customHeight="1" x14ac:dyDescent="0.15"/>
    <row r="56509" ht="13.5" customHeight="1" x14ac:dyDescent="0.15"/>
    <row r="56511" ht="13.5" customHeight="1" x14ac:dyDescent="0.15"/>
    <row r="56513" ht="13.5" customHeight="1" x14ac:dyDescent="0.15"/>
    <row r="56515" ht="13.5" customHeight="1" x14ac:dyDescent="0.15"/>
    <row r="56517" ht="13.5" customHeight="1" x14ac:dyDescent="0.15"/>
    <row r="56519" ht="13.5" customHeight="1" x14ac:dyDescent="0.15"/>
    <row r="56521" ht="13.5" customHeight="1" x14ac:dyDescent="0.15"/>
    <row r="56523" ht="13.5" customHeight="1" x14ac:dyDescent="0.15"/>
    <row r="56525" ht="13.5" customHeight="1" x14ac:dyDescent="0.15"/>
    <row r="56527" ht="13.5" customHeight="1" x14ac:dyDescent="0.15"/>
    <row r="56529" ht="13.5" customHeight="1" x14ac:dyDescent="0.15"/>
    <row r="56531" ht="13.5" customHeight="1" x14ac:dyDescent="0.15"/>
    <row r="56533" ht="13.5" customHeight="1" x14ac:dyDescent="0.15"/>
    <row r="56535" ht="13.5" customHeight="1" x14ac:dyDescent="0.15"/>
    <row r="56537" ht="13.5" customHeight="1" x14ac:dyDescent="0.15"/>
    <row r="56539" ht="13.5" customHeight="1" x14ac:dyDescent="0.15"/>
    <row r="56541" ht="13.5" customHeight="1" x14ac:dyDescent="0.15"/>
    <row r="56543" ht="13.5" customHeight="1" x14ac:dyDescent="0.15"/>
    <row r="56545" ht="13.5" customHeight="1" x14ac:dyDescent="0.15"/>
    <row r="56547" ht="13.5" customHeight="1" x14ac:dyDescent="0.15"/>
    <row r="56549" ht="13.5" customHeight="1" x14ac:dyDescent="0.15"/>
    <row r="56551" ht="13.5" customHeight="1" x14ac:dyDescent="0.15"/>
    <row r="56553" ht="13.5" customHeight="1" x14ac:dyDescent="0.15"/>
    <row r="56555" ht="13.5" customHeight="1" x14ac:dyDescent="0.15"/>
    <row r="56557" ht="13.5" customHeight="1" x14ac:dyDescent="0.15"/>
    <row r="56559" ht="13.5" customHeight="1" x14ac:dyDescent="0.15"/>
    <row r="56561" ht="13.5" customHeight="1" x14ac:dyDescent="0.15"/>
    <row r="56563" ht="13.5" customHeight="1" x14ac:dyDescent="0.15"/>
    <row r="56565" ht="13.5" customHeight="1" x14ac:dyDescent="0.15"/>
    <row r="56567" ht="13.5" customHeight="1" x14ac:dyDescent="0.15"/>
    <row r="56569" ht="13.5" customHeight="1" x14ac:dyDescent="0.15"/>
    <row r="56571" ht="13.5" customHeight="1" x14ac:dyDescent="0.15"/>
    <row r="56573" ht="13.5" customHeight="1" x14ac:dyDescent="0.15"/>
    <row r="56575" ht="13.5" customHeight="1" x14ac:dyDescent="0.15"/>
    <row r="56577" ht="13.5" customHeight="1" x14ac:dyDescent="0.15"/>
    <row r="56579" ht="13.5" customHeight="1" x14ac:dyDescent="0.15"/>
    <row r="56581" ht="13.5" customHeight="1" x14ac:dyDescent="0.15"/>
    <row r="56583" ht="13.5" customHeight="1" x14ac:dyDescent="0.15"/>
    <row r="56585" ht="13.5" customHeight="1" x14ac:dyDescent="0.15"/>
    <row r="56587" ht="13.5" customHeight="1" x14ac:dyDescent="0.15"/>
    <row r="56589" ht="13.5" customHeight="1" x14ac:dyDescent="0.15"/>
    <row r="56591" ht="13.5" customHeight="1" x14ac:dyDescent="0.15"/>
    <row r="56593" ht="13.5" customHeight="1" x14ac:dyDescent="0.15"/>
    <row r="56595" ht="13.5" customHeight="1" x14ac:dyDescent="0.15"/>
    <row r="56597" ht="13.5" customHeight="1" x14ac:dyDescent="0.15"/>
    <row r="56599" ht="13.5" customHeight="1" x14ac:dyDescent="0.15"/>
    <row r="56601" ht="13.5" customHeight="1" x14ac:dyDescent="0.15"/>
    <row r="56603" ht="13.5" customHeight="1" x14ac:dyDescent="0.15"/>
    <row r="56605" ht="13.5" customHeight="1" x14ac:dyDescent="0.15"/>
    <row r="56607" ht="13.5" customHeight="1" x14ac:dyDescent="0.15"/>
    <row r="56609" ht="13.5" customHeight="1" x14ac:dyDescent="0.15"/>
    <row r="56611" ht="13.5" customHeight="1" x14ac:dyDescent="0.15"/>
    <row r="56613" ht="13.5" customHeight="1" x14ac:dyDescent="0.15"/>
    <row r="56615" ht="13.5" customHeight="1" x14ac:dyDescent="0.15"/>
    <row r="56617" ht="13.5" customHeight="1" x14ac:dyDescent="0.15"/>
    <row r="56619" ht="13.5" customHeight="1" x14ac:dyDescent="0.15"/>
    <row r="56621" ht="13.5" customHeight="1" x14ac:dyDescent="0.15"/>
    <row r="56623" ht="13.5" customHeight="1" x14ac:dyDescent="0.15"/>
    <row r="56625" ht="13.5" customHeight="1" x14ac:dyDescent="0.15"/>
    <row r="56627" ht="13.5" customHeight="1" x14ac:dyDescent="0.15"/>
    <row r="56629" ht="13.5" customHeight="1" x14ac:dyDescent="0.15"/>
    <row r="56631" ht="13.5" customHeight="1" x14ac:dyDescent="0.15"/>
    <row r="56633" ht="13.5" customHeight="1" x14ac:dyDescent="0.15"/>
    <row r="56635" ht="13.5" customHeight="1" x14ac:dyDescent="0.15"/>
    <row r="56637" ht="13.5" customHeight="1" x14ac:dyDescent="0.15"/>
    <row r="56639" ht="13.5" customHeight="1" x14ac:dyDescent="0.15"/>
    <row r="56641" ht="13.5" customHeight="1" x14ac:dyDescent="0.15"/>
    <row r="56643" ht="13.5" customHeight="1" x14ac:dyDescent="0.15"/>
    <row r="56645" ht="13.5" customHeight="1" x14ac:dyDescent="0.15"/>
    <row r="56647" ht="13.5" customHeight="1" x14ac:dyDescent="0.15"/>
    <row r="56649" ht="13.5" customHeight="1" x14ac:dyDescent="0.15"/>
    <row r="56651" ht="13.5" customHeight="1" x14ac:dyDescent="0.15"/>
    <row r="56653" ht="13.5" customHeight="1" x14ac:dyDescent="0.15"/>
    <row r="56655" ht="13.5" customHeight="1" x14ac:dyDescent="0.15"/>
    <row r="56657" ht="13.5" customHeight="1" x14ac:dyDescent="0.15"/>
    <row r="56659" ht="13.5" customHeight="1" x14ac:dyDescent="0.15"/>
    <row r="56661" ht="13.5" customHeight="1" x14ac:dyDescent="0.15"/>
    <row r="56663" ht="13.5" customHeight="1" x14ac:dyDescent="0.15"/>
    <row r="56665" ht="13.5" customHeight="1" x14ac:dyDescent="0.15"/>
    <row r="56667" ht="13.5" customHeight="1" x14ac:dyDescent="0.15"/>
    <row r="56669" ht="13.5" customHeight="1" x14ac:dyDescent="0.15"/>
    <row r="56671" ht="13.5" customHeight="1" x14ac:dyDescent="0.15"/>
    <row r="56673" ht="13.5" customHeight="1" x14ac:dyDescent="0.15"/>
    <row r="56675" ht="13.5" customHeight="1" x14ac:dyDescent="0.15"/>
    <row r="56677" ht="13.5" customHeight="1" x14ac:dyDescent="0.15"/>
    <row r="56679" ht="13.5" customHeight="1" x14ac:dyDescent="0.15"/>
    <row r="56681" ht="13.5" customHeight="1" x14ac:dyDescent="0.15"/>
    <row r="56683" ht="13.5" customHeight="1" x14ac:dyDescent="0.15"/>
    <row r="56685" ht="13.5" customHeight="1" x14ac:dyDescent="0.15"/>
    <row r="56687" ht="13.5" customHeight="1" x14ac:dyDescent="0.15"/>
    <row r="56689" ht="13.5" customHeight="1" x14ac:dyDescent="0.15"/>
    <row r="56691" ht="13.5" customHeight="1" x14ac:dyDescent="0.15"/>
    <row r="56693" ht="13.5" customHeight="1" x14ac:dyDescent="0.15"/>
    <row r="56695" ht="13.5" customHeight="1" x14ac:dyDescent="0.15"/>
    <row r="56697" ht="13.5" customHeight="1" x14ac:dyDescent="0.15"/>
    <row r="56699" ht="13.5" customHeight="1" x14ac:dyDescent="0.15"/>
    <row r="56701" ht="13.5" customHeight="1" x14ac:dyDescent="0.15"/>
    <row r="56703" ht="13.5" customHeight="1" x14ac:dyDescent="0.15"/>
    <row r="56705" ht="13.5" customHeight="1" x14ac:dyDescent="0.15"/>
    <row r="56707" ht="13.5" customHeight="1" x14ac:dyDescent="0.15"/>
    <row r="56709" ht="13.5" customHeight="1" x14ac:dyDescent="0.15"/>
    <row r="56711" ht="13.5" customHeight="1" x14ac:dyDescent="0.15"/>
    <row r="56713" ht="13.5" customHeight="1" x14ac:dyDescent="0.15"/>
    <row r="56715" ht="13.5" customHeight="1" x14ac:dyDescent="0.15"/>
    <row r="56717" ht="13.5" customHeight="1" x14ac:dyDescent="0.15"/>
    <row r="56719" ht="13.5" customHeight="1" x14ac:dyDescent="0.15"/>
    <row r="56721" ht="13.5" customHeight="1" x14ac:dyDescent="0.15"/>
    <row r="56723" ht="13.5" customHeight="1" x14ac:dyDescent="0.15"/>
    <row r="56725" ht="13.5" customHeight="1" x14ac:dyDescent="0.15"/>
    <row r="56727" ht="13.5" customHeight="1" x14ac:dyDescent="0.15"/>
    <row r="56729" ht="13.5" customHeight="1" x14ac:dyDescent="0.15"/>
    <row r="56731" ht="13.5" customHeight="1" x14ac:dyDescent="0.15"/>
    <row r="56733" ht="13.5" customHeight="1" x14ac:dyDescent="0.15"/>
    <row r="56735" ht="13.5" customHeight="1" x14ac:dyDescent="0.15"/>
    <row r="56737" ht="13.5" customHeight="1" x14ac:dyDescent="0.15"/>
    <row r="56739" ht="13.5" customHeight="1" x14ac:dyDescent="0.15"/>
    <row r="56741" ht="13.5" customHeight="1" x14ac:dyDescent="0.15"/>
    <row r="56743" ht="13.5" customHeight="1" x14ac:dyDescent="0.15"/>
    <row r="56745" ht="13.5" customHeight="1" x14ac:dyDescent="0.15"/>
    <row r="56747" ht="13.5" customHeight="1" x14ac:dyDescent="0.15"/>
    <row r="56749" ht="13.5" customHeight="1" x14ac:dyDescent="0.15"/>
    <row r="56751" ht="13.5" customHeight="1" x14ac:dyDescent="0.15"/>
    <row r="56753" ht="13.5" customHeight="1" x14ac:dyDescent="0.15"/>
    <row r="56755" ht="13.5" customHeight="1" x14ac:dyDescent="0.15"/>
    <row r="56757" ht="13.5" customHeight="1" x14ac:dyDescent="0.15"/>
    <row r="56759" ht="13.5" customHeight="1" x14ac:dyDescent="0.15"/>
    <row r="56761" ht="13.5" customHeight="1" x14ac:dyDescent="0.15"/>
    <row r="56763" ht="13.5" customHeight="1" x14ac:dyDescent="0.15"/>
    <row r="56765" ht="13.5" customHeight="1" x14ac:dyDescent="0.15"/>
    <row r="56767" ht="13.5" customHeight="1" x14ac:dyDescent="0.15"/>
    <row r="56769" ht="13.5" customHeight="1" x14ac:dyDescent="0.15"/>
    <row r="56771" ht="13.5" customHeight="1" x14ac:dyDescent="0.15"/>
    <row r="56773" ht="13.5" customHeight="1" x14ac:dyDescent="0.15"/>
    <row r="56775" ht="13.5" customHeight="1" x14ac:dyDescent="0.15"/>
    <row r="56777" ht="13.5" customHeight="1" x14ac:dyDescent="0.15"/>
    <row r="56779" ht="13.5" customHeight="1" x14ac:dyDescent="0.15"/>
    <row r="56781" ht="13.5" customHeight="1" x14ac:dyDescent="0.15"/>
    <row r="56783" ht="13.5" customHeight="1" x14ac:dyDescent="0.15"/>
    <row r="56785" ht="13.5" customHeight="1" x14ac:dyDescent="0.15"/>
    <row r="56787" ht="13.5" customHeight="1" x14ac:dyDescent="0.15"/>
    <row r="56789" ht="13.5" customHeight="1" x14ac:dyDescent="0.15"/>
    <row r="56791" ht="13.5" customHeight="1" x14ac:dyDescent="0.15"/>
    <row r="56793" ht="13.5" customHeight="1" x14ac:dyDescent="0.15"/>
    <row r="56795" ht="13.5" customHeight="1" x14ac:dyDescent="0.15"/>
    <row r="56797" ht="13.5" customHeight="1" x14ac:dyDescent="0.15"/>
    <row r="56799" ht="13.5" customHeight="1" x14ac:dyDescent="0.15"/>
    <row r="56801" ht="13.5" customHeight="1" x14ac:dyDescent="0.15"/>
    <row r="56803" ht="13.5" customHeight="1" x14ac:dyDescent="0.15"/>
    <row r="56805" ht="13.5" customHeight="1" x14ac:dyDescent="0.15"/>
    <row r="56807" ht="13.5" customHeight="1" x14ac:dyDescent="0.15"/>
    <row r="56809" ht="13.5" customHeight="1" x14ac:dyDescent="0.15"/>
    <row r="56811" ht="13.5" customHeight="1" x14ac:dyDescent="0.15"/>
    <row r="56813" ht="13.5" customHeight="1" x14ac:dyDescent="0.15"/>
    <row r="56815" ht="13.5" customHeight="1" x14ac:dyDescent="0.15"/>
    <row r="56817" ht="13.5" customHeight="1" x14ac:dyDescent="0.15"/>
    <row r="56819" ht="13.5" customHeight="1" x14ac:dyDescent="0.15"/>
    <row r="56821" ht="13.5" customHeight="1" x14ac:dyDescent="0.15"/>
    <row r="56823" ht="13.5" customHeight="1" x14ac:dyDescent="0.15"/>
    <row r="56825" ht="13.5" customHeight="1" x14ac:dyDescent="0.15"/>
    <row r="56827" ht="13.5" customHeight="1" x14ac:dyDescent="0.15"/>
    <row r="56829" ht="13.5" customHeight="1" x14ac:dyDescent="0.15"/>
    <row r="56831" ht="13.5" customHeight="1" x14ac:dyDescent="0.15"/>
    <row r="56833" ht="13.5" customHeight="1" x14ac:dyDescent="0.15"/>
    <row r="56835" ht="13.5" customHeight="1" x14ac:dyDescent="0.15"/>
    <row r="56837" ht="13.5" customHeight="1" x14ac:dyDescent="0.15"/>
    <row r="56839" ht="13.5" customHeight="1" x14ac:dyDescent="0.15"/>
    <row r="56841" ht="13.5" customHeight="1" x14ac:dyDescent="0.15"/>
    <row r="56843" ht="13.5" customHeight="1" x14ac:dyDescent="0.15"/>
    <row r="56845" ht="13.5" customHeight="1" x14ac:dyDescent="0.15"/>
    <row r="56847" ht="13.5" customHeight="1" x14ac:dyDescent="0.15"/>
    <row r="56849" ht="13.5" customHeight="1" x14ac:dyDescent="0.15"/>
    <row r="56851" ht="13.5" customHeight="1" x14ac:dyDescent="0.15"/>
    <row r="56853" ht="13.5" customHeight="1" x14ac:dyDescent="0.15"/>
    <row r="56855" ht="13.5" customHeight="1" x14ac:dyDescent="0.15"/>
    <row r="56857" ht="13.5" customHeight="1" x14ac:dyDescent="0.15"/>
    <row r="56859" ht="13.5" customHeight="1" x14ac:dyDescent="0.15"/>
    <row r="56861" ht="13.5" customHeight="1" x14ac:dyDescent="0.15"/>
    <row r="56863" ht="13.5" customHeight="1" x14ac:dyDescent="0.15"/>
    <row r="56865" ht="13.5" customHeight="1" x14ac:dyDescent="0.15"/>
    <row r="56867" ht="13.5" customHeight="1" x14ac:dyDescent="0.15"/>
    <row r="56869" ht="13.5" customHeight="1" x14ac:dyDescent="0.15"/>
    <row r="56871" ht="13.5" customHeight="1" x14ac:dyDescent="0.15"/>
    <row r="56873" ht="13.5" customHeight="1" x14ac:dyDescent="0.15"/>
    <row r="56875" ht="13.5" customHeight="1" x14ac:dyDescent="0.15"/>
    <row r="56877" ht="13.5" customHeight="1" x14ac:dyDescent="0.15"/>
    <row r="56879" ht="13.5" customHeight="1" x14ac:dyDescent="0.15"/>
    <row r="56881" ht="13.5" customHeight="1" x14ac:dyDescent="0.15"/>
    <row r="56883" ht="13.5" customHeight="1" x14ac:dyDescent="0.15"/>
    <row r="56885" ht="13.5" customHeight="1" x14ac:dyDescent="0.15"/>
    <row r="56887" ht="13.5" customHeight="1" x14ac:dyDescent="0.15"/>
    <row r="56889" ht="13.5" customHeight="1" x14ac:dyDescent="0.15"/>
    <row r="56891" ht="13.5" customHeight="1" x14ac:dyDescent="0.15"/>
    <row r="56893" ht="13.5" customHeight="1" x14ac:dyDescent="0.15"/>
    <row r="56895" ht="13.5" customHeight="1" x14ac:dyDescent="0.15"/>
    <row r="56897" ht="13.5" customHeight="1" x14ac:dyDescent="0.15"/>
    <row r="56899" ht="13.5" customHeight="1" x14ac:dyDescent="0.15"/>
    <row r="56901" ht="13.5" customHeight="1" x14ac:dyDescent="0.15"/>
    <row r="56903" ht="13.5" customHeight="1" x14ac:dyDescent="0.15"/>
    <row r="56905" ht="13.5" customHeight="1" x14ac:dyDescent="0.15"/>
    <row r="56907" ht="13.5" customHeight="1" x14ac:dyDescent="0.15"/>
    <row r="56909" ht="13.5" customHeight="1" x14ac:dyDescent="0.15"/>
    <row r="56911" ht="13.5" customHeight="1" x14ac:dyDescent="0.15"/>
    <row r="56913" ht="13.5" customHeight="1" x14ac:dyDescent="0.15"/>
    <row r="56915" ht="13.5" customHeight="1" x14ac:dyDescent="0.15"/>
    <row r="56917" ht="13.5" customHeight="1" x14ac:dyDescent="0.15"/>
    <row r="56919" ht="13.5" customHeight="1" x14ac:dyDescent="0.15"/>
    <row r="56921" ht="13.5" customHeight="1" x14ac:dyDescent="0.15"/>
    <row r="56923" ht="13.5" customHeight="1" x14ac:dyDescent="0.15"/>
    <row r="56925" ht="13.5" customHeight="1" x14ac:dyDescent="0.15"/>
    <row r="56927" ht="13.5" customHeight="1" x14ac:dyDescent="0.15"/>
    <row r="56929" ht="13.5" customHeight="1" x14ac:dyDescent="0.15"/>
    <row r="56931" ht="13.5" customHeight="1" x14ac:dyDescent="0.15"/>
    <row r="56933" ht="13.5" customHeight="1" x14ac:dyDescent="0.15"/>
    <row r="56935" ht="13.5" customHeight="1" x14ac:dyDescent="0.15"/>
    <row r="56937" ht="13.5" customHeight="1" x14ac:dyDescent="0.15"/>
    <row r="56939" ht="13.5" customHeight="1" x14ac:dyDescent="0.15"/>
    <row r="56941" ht="13.5" customHeight="1" x14ac:dyDescent="0.15"/>
    <row r="56943" ht="13.5" customHeight="1" x14ac:dyDescent="0.15"/>
    <row r="56945" ht="13.5" customHeight="1" x14ac:dyDescent="0.15"/>
    <row r="56947" ht="13.5" customHeight="1" x14ac:dyDescent="0.15"/>
    <row r="56949" ht="13.5" customHeight="1" x14ac:dyDescent="0.15"/>
    <row r="56951" ht="13.5" customHeight="1" x14ac:dyDescent="0.15"/>
    <row r="56953" ht="13.5" customHeight="1" x14ac:dyDescent="0.15"/>
    <row r="56955" ht="13.5" customHeight="1" x14ac:dyDescent="0.15"/>
    <row r="56957" ht="13.5" customHeight="1" x14ac:dyDescent="0.15"/>
    <row r="56959" ht="13.5" customHeight="1" x14ac:dyDescent="0.15"/>
    <row r="56961" ht="13.5" customHeight="1" x14ac:dyDescent="0.15"/>
    <row r="56963" ht="13.5" customHeight="1" x14ac:dyDescent="0.15"/>
    <row r="56965" ht="13.5" customHeight="1" x14ac:dyDescent="0.15"/>
    <row r="56967" ht="13.5" customHeight="1" x14ac:dyDescent="0.15"/>
    <row r="56969" ht="13.5" customHeight="1" x14ac:dyDescent="0.15"/>
    <row r="56971" ht="13.5" customHeight="1" x14ac:dyDescent="0.15"/>
    <row r="56973" ht="13.5" customHeight="1" x14ac:dyDescent="0.15"/>
    <row r="56975" ht="13.5" customHeight="1" x14ac:dyDescent="0.15"/>
    <row r="56977" ht="13.5" customHeight="1" x14ac:dyDescent="0.15"/>
    <row r="56979" ht="13.5" customHeight="1" x14ac:dyDescent="0.15"/>
    <row r="56981" ht="13.5" customHeight="1" x14ac:dyDescent="0.15"/>
    <row r="56983" ht="13.5" customHeight="1" x14ac:dyDescent="0.15"/>
    <row r="56985" ht="13.5" customHeight="1" x14ac:dyDescent="0.15"/>
    <row r="56987" ht="13.5" customHeight="1" x14ac:dyDescent="0.15"/>
    <row r="56989" ht="13.5" customHeight="1" x14ac:dyDescent="0.15"/>
    <row r="56991" ht="13.5" customHeight="1" x14ac:dyDescent="0.15"/>
    <row r="56993" ht="13.5" customHeight="1" x14ac:dyDescent="0.15"/>
    <row r="56995" ht="13.5" customHeight="1" x14ac:dyDescent="0.15"/>
    <row r="56997" ht="13.5" customHeight="1" x14ac:dyDescent="0.15"/>
    <row r="56999" ht="13.5" customHeight="1" x14ac:dyDescent="0.15"/>
    <row r="57001" ht="13.5" customHeight="1" x14ac:dyDescent="0.15"/>
    <row r="57003" ht="13.5" customHeight="1" x14ac:dyDescent="0.15"/>
    <row r="57005" ht="13.5" customHeight="1" x14ac:dyDescent="0.15"/>
    <row r="57007" ht="13.5" customHeight="1" x14ac:dyDescent="0.15"/>
    <row r="57009" ht="13.5" customHeight="1" x14ac:dyDescent="0.15"/>
    <row r="57011" ht="13.5" customHeight="1" x14ac:dyDescent="0.15"/>
    <row r="57013" ht="13.5" customHeight="1" x14ac:dyDescent="0.15"/>
    <row r="57015" ht="13.5" customHeight="1" x14ac:dyDescent="0.15"/>
    <row r="57017" ht="13.5" customHeight="1" x14ac:dyDescent="0.15"/>
    <row r="57019" ht="13.5" customHeight="1" x14ac:dyDescent="0.15"/>
    <row r="57021" ht="13.5" customHeight="1" x14ac:dyDescent="0.15"/>
    <row r="57023" ht="13.5" customHeight="1" x14ac:dyDescent="0.15"/>
    <row r="57025" ht="13.5" customHeight="1" x14ac:dyDescent="0.15"/>
    <row r="57027" ht="13.5" customHeight="1" x14ac:dyDescent="0.15"/>
    <row r="57029" ht="13.5" customHeight="1" x14ac:dyDescent="0.15"/>
    <row r="57031" ht="13.5" customHeight="1" x14ac:dyDescent="0.15"/>
    <row r="57033" ht="13.5" customHeight="1" x14ac:dyDescent="0.15"/>
    <row r="57035" ht="13.5" customHeight="1" x14ac:dyDescent="0.15"/>
    <row r="57037" ht="13.5" customHeight="1" x14ac:dyDescent="0.15"/>
    <row r="57039" ht="13.5" customHeight="1" x14ac:dyDescent="0.15"/>
    <row r="57041" ht="13.5" customHeight="1" x14ac:dyDescent="0.15"/>
    <row r="57043" ht="13.5" customHeight="1" x14ac:dyDescent="0.15"/>
    <row r="57045" ht="13.5" customHeight="1" x14ac:dyDescent="0.15"/>
    <row r="57047" ht="13.5" customHeight="1" x14ac:dyDescent="0.15"/>
    <row r="57049" ht="13.5" customHeight="1" x14ac:dyDescent="0.15"/>
    <row r="57051" ht="13.5" customHeight="1" x14ac:dyDescent="0.15"/>
    <row r="57053" ht="13.5" customHeight="1" x14ac:dyDescent="0.15"/>
    <row r="57055" ht="13.5" customHeight="1" x14ac:dyDescent="0.15"/>
    <row r="57057" ht="13.5" customHeight="1" x14ac:dyDescent="0.15"/>
    <row r="57059" ht="13.5" customHeight="1" x14ac:dyDescent="0.15"/>
    <row r="57061" ht="13.5" customHeight="1" x14ac:dyDescent="0.15"/>
    <row r="57063" ht="13.5" customHeight="1" x14ac:dyDescent="0.15"/>
    <row r="57065" ht="13.5" customHeight="1" x14ac:dyDescent="0.15"/>
    <row r="57067" ht="13.5" customHeight="1" x14ac:dyDescent="0.15"/>
    <row r="57069" ht="13.5" customHeight="1" x14ac:dyDescent="0.15"/>
    <row r="57071" ht="13.5" customHeight="1" x14ac:dyDescent="0.15"/>
    <row r="57073" ht="13.5" customHeight="1" x14ac:dyDescent="0.15"/>
    <row r="57075" ht="13.5" customHeight="1" x14ac:dyDescent="0.15"/>
    <row r="57077" ht="13.5" customHeight="1" x14ac:dyDescent="0.15"/>
    <row r="57079" ht="13.5" customHeight="1" x14ac:dyDescent="0.15"/>
    <row r="57081" ht="13.5" customHeight="1" x14ac:dyDescent="0.15"/>
    <row r="57083" ht="13.5" customHeight="1" x14ac:dyDescent="0.15"/>
    <row r="57085" ht="13.5" customHeight="1" x14ac:dyDescent="0.15"/>
    <row r="57087" ht="13.5" customHeight="1" x14ac:dyDescent="0.15"/>
    <row r="57089" ht="13.5" customHeight="1" x14ac:dyDescent="0.15"/>
    <row r="57091" ht="13.5" customHeight="1" x14ac:dyDescent="0.15"/>
    <row r="57093" ht="13.5" customHeight="1" x14ac:dyDescent="0.15"/>
    <row r="57095" ht="13.5" customHeight="1" x14ac:dyDescent="0.15"/>
    <row r="57097" ht="13.5" customHeight="1" x14ac:dyDescent="0.15"/>
    <row r="57099" ht="13.5" customHeight="1" x14ac:dyDescent="0.15"/>
    <row r="57101" ht="13.5" customHeight="1" x14ac:dyDescent="0.15"/>
    <row r="57103" ht="13.5" customHeight="1" x14ac:dyDescent="0.15"/>
    <row r="57105" ht="13.5" customHeight="1" x14ac:dyDescent="0.15"/>
    <row r="57107" ht="13.5" customHeight="1" x14ac:dyDescent="0.15"/>
    <row r="57109" ht="13.5" customHeight="1" x14ac:dyDescent="0.15"/>
    <row r="57111" ht="13.5" customHeight="1" x14ac:dyDescent="0.15"/>
    <row r="57113" ht="13.5" customHeight="1" x14ac:dyDescent="0.15"/>
    <row r="57115" ht="13.5" customHeight="1" x14ac:dyDescent="0.15"/>
    <row r="57117" ht="13.5" customHeight="1" x14ac:dyDescent="0.15"/>
    <row r="57119" ht="13.5" customHeight="1" x14ac:dyDescent="0.15"/>
    <row r="57121" ht="13.5" customHeight="1" x14ac:dyDescent="0.15"/>
    <row r="57123" ht="13.5" customHeight="1" x14ac:dyDescent="0.15"/>
    <row r="57125" ht="13.5" customHeight="1" x14ac:dyDescent="0.15"/>
    <row r="57127" ht="13.5" customHeight="1" x14ac:dyDescent="0.15"/>
    <row r="57129" ht="13.5" customHeight="1" x14ac:dyDescent="0.15"/>
    <row r="57131" ht="13.5" customHeight="1" x14ac:dyDescent="0.15"/>
    <row r="57133" ht="13.5" customHeight="1" x14ac:dyDescent="0.15"/>
    <row r="57135" ht="13.5" customHeight="1" x14ac:dyDescent="0.15"/>
    <row r="57137" ht="13.5" customHeight="1" x14ac:dyDescent="0.15"/>
    <row r="57139" ht="13.5" customHeight="1" x14ac:dyDescent="0.15"/>
    <row r="57141" ht="13.5" customHeight="1" x14ac:dyDescent="0.15"/>
    <row r="57143" ht="13.5" customHeight="1" x14ac:dyDescent="0.15"/>
    <row r="57145" ht="13.5" customHeight="1" x14ac:dyDescent="0.15"/>
    <row r="57147" ht="13.5" customHeight="1" x14ac:dyDescent="0.15"/>
    <row r="57149" ht="13.5" customHeight="1" x14ac:dyDescent="0.15"/>
    <row r="57151" ht="13.5" customHeight="1" x14ac:dyDescent="0.15"/>
    <row r="57153" ht="13.5" customHeight="1" x14ac:dyDescent="0.15"/>
    <row r="57155" ht="13.5" customHeight="1" x14ac:dyDescent="0.15"/>
    <row r="57157" ht="13.5" customHeight="1" x14ac:dyDescent="0.15"/>
    <row r="57159" ht="13.5" customHeight="1" x14ac:dyDescent="0.15"/>
    <row r="57161" ht="13.5" customHeight="1" x14ac:dyDescent="0.15"/>
    <row r="57163" ht="13.5" customHeight="1" x14ac:dyDescent="0.15"/>
    <row r="57165" ht="13.5" customHeight="1" x14ac:dyDescent="0.15"/>
    <row r="57167" ht="13.5" customHeight="1" x14ac:dyDescent="0.15"/>
    <row r="57169" ht="13.5" customHeight="1" x14ac:dyDescent="0.15"/>
    <row r="57171" ht="13.5" customHeight="1" x14ac:dyDescent="0.15"/>
    <row r="57173" ht="13.5" customHeight="1" x14ac:dyDescent="0.15"/>
    <row r="57175" ht="13.5" customHeight="1" x14ac:dyDescent="0.15"/>
    <row r="57177" ht="13.5" customHeight="1" x14ac:dyDescent="0.15"/>
    <row r="57179" ht="13.5" customHeight="1" x14ac:dyDescent="0.15"/>
    <row r="57181" ht="13.5" customHeight="1" x14ac:dyDescent="0.15"/>
    <row r="57183" ht="13.5" customHeight="1" x14ac:dyDescent="0.15"/>
    <row r="57185" ht="13.5" customHeight="1" x14ac:dyDescent="0.15"/>
    <row r="57187" ht="13.5" customHeight="1" x14ac:dyDescent="0.15"/>
    <row r="57189" ht="13.5" customHeight="1" x14ac:dyDescent="0.15"/>
    <row r="57191" ht="13.5" customHeight="1" x14ac:dyDescent="0.15"/>
    <row r="57193" ht="13.5" customHeight="1" x14ac:dyDescent="0.15"/>
    <row r="57195" ht="13.5" customHeight="1" x14ac:dyDescent="0.15"/>
    <row r="57197" ht="13.5" customHeight="1" x14ac:dyDescent="0.15"/>
    <row r="57199" ht="13.5" customHeight="1" x14ac:dyDescent="0.15"/>
    <row r="57201" ht="13.5" customHeight="1" x14ac:dyDescent="0.15"/>
    <row r="57203" ht="13.5" customHeight="1" x14ac:dyDescent="0.15"/>
    <row r="57205" ht="13.5" customHeight="1" x14ac:dyDescent="0.15"/>
    <row r="57207" ht="13.5" customHeight="1" x14ac:dyDescent="0.15"/>
    <row r="57209" ht="13.5" customHeight="1" x14ac:dyDescent="0.15"/>
    <row r="57211" ht="13.5" customHeight="1" x14ac:dyDescent="0.15"/>
    <row r="57213" ht="13.5" customHeight="1" x14ac:dyDescent="0.15"/>
    <row r="57215" ht="13.5" customHeight="1" x14ac:dyDescent="0.15"/>
    <row r="57217" ht="13.5" customHeight="1" x14ac:dyDescent="0.15"/>
    <row r="57219" ht="13.5" customHeight="1" x14ac:dyDescent="0.15"/>
    <row r="57221" ht="13.5" customHeight="1" x14ac:dyDescent="0.15"/>
    <row r="57223" ht="13.5" customHeight="1" x14ac:dyDescent="0.15"/>
    <row r="57225" ht="13.5" customHeight="1" x14ac:dyDescent="0.15"/>
    <row r="57227" ht="13.5" customHeight="1" x14ac:dyDescent="0.15"/>
    <row r="57229" ht="13.5" customHeight="1" x14ac:dyDescent="0.15"/>
    <row r="57231" ht="13.5" customHeight="1" x14ac:dyDescent="0.15"/>
    <row r="57233" ht="13.5" customHeight="1" x14ac:dyDescent="0.15"/>
    <row r="57235" ht="13.5" customHeight="1" x14ac:dyDescent="0.15"/>
    <row r="57237" ht="13.5" customHeight="1" x14ac:dyDescent="0.15"/>
    <row r="57239" ht="13.5" customHeight="1" x14ac:dyDescent="0.15"/>
    <row r="57241" ht="13.5" customHeight="1" x14ac:dyDescent="0.15"/>
    <row r="57243" ht="13.5" customHeight="1" x14ac:dyDescent="0.15"/>
    <row r="57245" ht="13.5" customHeight="1" x14ac:dyDescent="0.15"/>
    <row r="57247" ht="13.5" customHeight="1" x14ac:dyDescent="0.15"/>
    <row r="57249" ht="13.5" customHeight="1" x14ac:dyDescent="0.15"/>
    <row r="57251" ht="13.5" customHeight="1" x14ac:dyDescent="0.15"/>
    <row r="57253" ht="13.5" customHeight="1" x14ac:dyDescent="0.15"/>
    <row r="57255" ht="13.5" customHeight="1" x14ac:dyDescent="0.15"/>
    <row r="57257" ht="13.5" customHeight="1" x14ac:dyDescent="0.15"/>
    <row r="57259" ht="13.5" customHeight="1" x14ac:dyDescent="0.15"/>
    <row r="57261" ht="13.5" customHeight="1" x14ac:dyDescent="0.15"/>
    <row r="57263" ht="13.5" customHeight="1" x14ac:dyDescent="0.15"/>
    <row r="57265" ht="13.5" customHeight="1" x14ac:dyDescent="0.15"/>
    <row r="57267" ht="13.5" customHeight="1" x14ac:dyDescent="0.15"/>
    <row r="57269" ht="13.5" customHeight="1" x14ac:dyDescent="0.15"/>
    <row r="57271" ht="13.5" customHeight="1" x14ac:dyDescent="0.15"/>
    <row r="57273" ht="13.5" customHeight="1" x14ac:dyDescent="0.15"/>
    <row r="57275" ht="13.5" customHeight="1" x14ac:dyDescent="0.15"/>
    <row r="57277" ht="13.5" customHeight="1" x14ac:dyDescent="0.15"/>
    <row r="57279" ht="13.5" customHeight="1" x14ac:dyDescent="0.15"/>
    <row r="57281" ht="13.5" customHeight="1" x14ac:dyDescent="0.15"/>
    <row r="57283" ht="13.5" customHeight="1" x14ac:dyDescent="0.15"/>
    <row r="57285" ht="13.5" customHeight="1" x14ac:dyDescent="0.15"/>
    <row r="57287" ht="13.5" customHeight="1" x14ac:dyDescent="0.15"/>
    <row r="57289" ht="13.5" customHeight="1" x14ac:dyDescent="0.15"/>
    <row r="57291" ht="13.5" customHeight="1" x14ac:dyDescent="0.15"/>
    <row r="57293" ht="13.5" customHeight="1" x14ac:dyDescent="0.15"/>
    <row r="57295" ht="13.5" customHeight="1" x14ac:dyDescent="0.15"/>
    <row r="57297" ht="13.5" customHeight="1" x14ac:dyDescent="0.15"/>
    <row r="57299" ht="13.5" customHeight="1" x14ac:dyDescent="0.15"/>
    <row r="57301" ht="13.5" customHeight="1" x14ac:dyDescent="0.15"/>
    <row r="57303" ht="13.5" customHeight="1" x14ac:dyDescent="0.15"/>
    <row r="57305" ht="13.5" customHeight="1" x14ac:dyDescent="0.15"/>
    <row r="57307" ht="13.5" customHeight="1" x14ac:dyDescent="0.15"/>
    <row r="57309" ht="13.5" customHeight="1" x14ac:dyDescent="0.15"/>
    <row r="57311" ht="13.5" customHeight="1" x14ac:dyDescent="0.15"/>
    <row r="57313" ht="13.5" customHeight="1" x14ac:dyDescent="0.15"/>
    <row r="57315" ht="13.5" customHeight="1" x14ac:dyDescent="0.15"/>
    <row r="57317" ht="13.5" customHeight="1" x14ac:dyDescent="0.15"/>
    <row r="57319" ht="13.5" customHeight="1" x14ac:dyDescent="0.15"/>
    <row r="57321" ht="13.5" customHeight="1" x14ac:dyDescent="0.15"/>
    <row r="57323" ht="13.5" customHeight="1" x14ac:dyDescent="0.15"/>
    <row r="57325" ht="13.5" customHeight="1" x14ac:dyDescent="0.15"/>
    <row r="57327" ht="13.5" customHeight="1" x14ac:dyDescent="0.15"/>
    <row r="57329" ht="13.5" customHeight="1" x14ac:dyDescent="0.15"/>
    <row r="57331" ht="13.5" customHeight="1" x14ac:dyDescent="0.15"/>
    <row r="57333" ht="13.5" customHeight="1" x14ac:dyDescent="0.15"/>
    <row r="57335" ht="13.5" customHeight="1" x14ac:dyDescent="0.15"/>
    <row r="57337" ht="13.5" customHeight="1" x14ac:dyDescent="0.15"/>
    <row r="57339" ht="13.5" customHeight="1" x14ac:dyDescent="0.15"/>
    <row r="57341" ht="13.5" customHeight="1" x14ac:dyDescent="0.15"/>
    <row r="57343" ht="13.5" customHeight="1" x14ac:dyDescent="0.15"/>
    <row r="57345" ht="13.5" customHeight="1" x14ac:dyDescent="0.15"/>
    <row r="57347" ht="13.5" customHeight="1" x14ac:dyDescent="0.15"/>
    <row r="57349" ht="13.5" customHeight="1" x14ac:dyDescent="0.15"/>
    <row r="57351" ht="13.5" customHeight="1" x14ac:dyDescent="0.15"/>
    <row r="57353" ht="13.5" customHeight="1" x14ac:dyDescent="0.15"/>
    <row r="57355" ht="13.5" customHeight="1" x14ac:dyDescent="0.15"/>
    <row r="57357" ht="13.5" customHeight="1" x14ac:dyDescent="0.15"/>
    <row r="57359" ht="13.5" customHeight="1" x14ac:dyDescent="0.15"/>
    <row r="57361" ht="13.5" customHeight="1" x14ac:dyDescent="0.15"/>
    <row r="57363" ht="13.5" customHeight="1" x14ac:dyDescent="0.15"/>
    <row r="57365" ht="13.5" customHeight="1" x14ac:dyDescent="0.15"/>
    <row r="57367" ht="13.5" customHeight="1" x14ac:dyDescent="0.15"/>
    <row r="57369" ht="13.5" customHeight="1" x14ac:dyDescent="0.15"/>
    <row r="57371" ht="13.5" customHeight="1" x14ac:dyDescent="0.15"/>
    <row r="57373" ht="13.5" customHeight="1" x14ac:dyDescent="0.15"/>
    <row r="57375" ht="13.5" customHeight="1" x14ac:dyDescent="0.15"/>
    <row r="57377" ht="13.5" customHeight="1" x14ac:dyDescent="0.15"/>
    <row r="57379" ht="13.5" customHeight="1" x14ac:dyDescent="0.15"/>
    <row r="57381" ht="13.5" customHeight="1" x14ac:dyDescent="0.15"/>
    <row r="57383" ht="13.5" customHeight="1" x14ac:dyDescent="0.15"/>
    <row r="57385" ht="13.5" customHeight="1" x14ac:dyDescent="0.15"/>
    <row r="57387" ht="13.5" customHeight="1" x14ac:dyDescent="0.15"/>
    <row r="57389" ht="13.5" customHeight="1" x14ac:dyDescent="0.15"/>
    <row r="57391" ht="13.5" customHeight="1" x14ac:dyDescent="0.15"/>
    <row r="57393" ht="13.5" customHeight="1" x14ac:dyDescent="0.15"/>
    <row r="57395" ht="13.5" customHeight="1" x14ac:dyDescent="0.15"/>
    <row r="57397" ht="13.5" customHeight="1" x14ac:dyDescent="0.15"/>
    <row r="57399" ht="13.5" customHeight="1" x14ac:dyDescent="0.15"/>
    <row r="57401" ht="13.5" customHeight="1" x14ac:dyDescent="0.15"/>
    <row r="57403" ht="13.5" customHeight="1" x14ac:dyDescent="0.15"/>
    <row r="57405" ht="13.5" customHeight="1" x14ac:dyDescent="0.15"/>
    <row r="57407" ht="13.5" customHeight="1" x14ac:dyDescent="0.15"/>
    <row r="57409" ht="13.5" customHeight="1" x14ac:dyDescent="0.15"/>
    <row r="57411" ht="13.5" customHeight="1" x14ac:dyDescent="0.15"/>
    <row r="57413" ht="13.5" customHeight="1" x14ac:dyDescent="0.15"/>
    <row r="57415" ht="13.5" customHeight="1" x14ac:dyDescent="0.15"/>
    <row r="57417" ht="13.5" customHeight="1" x14ac:dyDescent="0.15"/>
    <row r="57419" ht="13.5" customHeight="1" x14ac:dyDescent="0.15"/>
    <row r="57421" ht="13.5" customHeight="1" x14ac:dyDescent="0.15"/>
    <row r="57423" ht="13.5" customHeight="1" x14ac:dyDescent="0.15"/>
    <row r="57425" ht="13.5" customHeight="1" x14ac:dyDescent="0.15"/>
    <row r="57427" ht="13.5" customHeight="1" x14ac:dyDescent="0.15"/>
    <row r="57429" ht="13.5" customHeight="1" x14ac:dyDescent="0.15"/>
    <row r="57431" ht="13.5" customHeight="1" x14ac:dyDescent="0.15"/>
    <row r="57433" ht="13.5" customHeight="1" x14ac:dyDescent="0.15"/>
    <row r="57435" ht="13.5" customHeight="1" x14ac:dyDescent="0.15"/>
    <row r="57437" ht="13.5" customHeight="1" x14ac:dyDescent="0.15"/>
    <row r="57439" ht="13.5" customHeight="1" x14ac:dyDescent="0.15"/>
    <row r="57441" ht="13.5" customHeight="1" x14ac:dyDescent="0.15"/>
    <row r="57443" ht="13.5" customHeight="1" x14ac:dyDescent="0.15"/>
    <row r="57445" ht="13.5" customHeight="1" x14ac:dyDescent="0.15"/>
    <row r="57447" ht="13.5" customHeight="1" x14ac:dyDescent="0.15"/>
    <row r="57449" ht="13.5" customHeight="1" x14ac:dyDescent="0.15"/>
    <row r="57451" ht="13.5" customHeight="1" x14ac:dyDescent="0.15"/>
    <row r="57453" ht="13.5" customHeight="1" x14ac:dyDescent="0.15"/>
    <row r="57455" ht="13.5" customHeight="1" x14ac:dyDescent="0.15"/>
    <row r="57457" ht="13.5" customHeight="1" x14ac:dyDescent="0.15"/>
    <row r="57459" ht="13.5" customHeight="1" x14ac:dyDescent="0.15"/>
    <row r="57461" ht="13.5" customHeight="1" x14ac:dyDescent="0.15"/>
    <row r="57463" ht="13.5" customHeight="1" x14ac:dyDescent="0.15"/>
    <row r="57465" ht="13.5" customHeight="1" x14ac:dyDescent="0.15"/>
    <row r="57467" ht="13.5" customHeight="1" x14ac:dyDescent="0.15"/>
    <row r="57469" ht="13.5" customHeight="1" x14ac:dyDescent="0.15"/>
    <row r="57471" ht="13.5" customHeight="1" x14ac:dyDescent="0.15"/>
    <row r="57473" ht="13.5" customHeight="1" x14ac:dyDescent="0.15"/>
    <row r="57475" ht="13.5" customHeight="1" x14ac:dyDescent="0.15"/>
    <row r="57477" ht="13.5" customHeight="1" x14ac:dyDescent="0.15"/>
    <row r="57479" ht="13.5" customHeight="1" x14ac:dyDescent="0.15"/>
    <row r="57481" ht="13.5" customHeight="1" x14ac:dyDescent="0.15"/>
    <row r="57483" ht="13.5" customHeight="1" x14ac:dyDescent="0.15"/>
    <row r="57485" ht="13.5" customHeight="1" x14ac:dyDescent="0.15"/>
    <row r="57487" ht="13.5" customHeight="1" x14ac:dyDescent="0.15"/>
    <row r="57489" ht="13.5" customHeight="1" x14ac:dyDescent="0.15"/>
    <row r="57491" ht="13.5" customHeight="1" x14ac:dyDescent="0.15"/>
    <row r="57493" ht="13.5" customHeight="1" x14ac:dyDescent="0.15"/>
    <row r="57495" ht="13.5" customHeight="1" x14ac:dyDescent="0.15"/>
    <row r="57497" ht="13.5" customHeight="1" x14ac:dyDescent="0.15"/>
    <row r="57499" ht="13.5" customHeight="1" x14ac:dyDescent="0.15"/>
    <row r="57501" ht="13.5" customHeight="1" x14ac:dyDescent="0.15"/>
    <row r="57503" ht="13.5" customHeight="1" x14ac:dyDescent="0.15"/>
    <row r="57505" ht="13.5" customHeight="1" x14ac:dyDescent="0.15"/>
    <row r="57507" ht="13.5" customHeight="1" x14ac:dyDescent="0.15"/>
    <row r="57509" ht="13.5" customHeight="1" x14ac:dyDescent="0.15"/>
    <row r="57511" ht="13.5" customHeight="1" x14ac:dyDescent="0.15"/>
    <row r="57513" ht="13.5" customHeight="1" x14ac:dyDescent="0.15"/>
    <row r="57515" ht="13.5" customHeight="1" x14ac:dyDescent="0.15"/>
    <row r="57517" ht="13.5" customHeight="1" x14ac:dyDescent="0.15"/>
    <row r="57519" ht="13.5" customHeight="1" x14ac:dyDescent="0.15"/>
    <row r="57521" ht="13.5" customHeight="1" x14ac:dyDescent="0.15"/>
    <row r="57523" ht="13.5" customHeight="1" x14ac:dyDescent="0.15"/>
    <row r="57525" ht="13.5" customHeight="1" x14ac:dyDescent="0.15"/>
    <row r="57527" ht="13.5" customHeight="1" x14ac:dyDescent="0.15"/>
    <row r="57529" ht="13.5" customHeight="1" x14ac:dyDescent="0.15"/>
    <row r="57531" ht="13.5" customHeight="1" x14ac:dyDescent="0.15"/>
    <row r="57533" ht="13.5" customHeight="1" x14ac:dyDescent="0.15"/>
    <row r="57535" ht="13.5" customHeight="1" x14ac:dyDescent="0.15"/>
    <row r="57537" ht="13.5" customHeight="1" x14ac:dyDescent="0.15"/>
    <row r="57539" ht="13.5" customHeight="1" x14ac:dyDescent="0.15"/>
    <row r="57541" ht="13.5" customHeight="1" x14ac:dyDescent="0.15"/>
    <row r="57543" ht="13.5" customHeight="1" x14ac:dyDescent="0.15"/>
    <row r="57545" ht="13.5" customHeight="1" x14ac:dyDescent="0.15"/>
    <row r="57547" ht="13.5" customHeight="1" x14ac:dyDescent="0.15"/>
    <row r="57549" ht="13.5" customHeight="1" x14ac:dyDescent="0.15"/>
    <row r="57551" ht="13.5" customHeight="1" x14ac:dyDescent="0.15"/>
    <row r="57553" ht="13.5" customHeight="1" x14ac:dyDescent="0.15"/>
    <row r="57555" ht="13.5" customHeight="1" x14ac:dyDescent="0.15"/>
    <row r="57557" ht="13.5" customHeight="1" x14ac:dyDescent="0.15"/>
    <row r="57559" ht="13.5" customHeight="1" x14ac:dyDescent="0.15"/>
    <row r="57561" ht="13.5" customHeight="1" x14ac:dyDescent="0.15"/>
    <row r="57563" ht="13.5" customHeight="1" x14ac:dyDescent="0.15"/>
    <row r="57565" ht="13.5" customHeight="1" x14ac:dyDescent="0.15"/>
    <row r="57567" ht="13.5" customHeight="1" x14ac:dyDescent="0.15"/>
    <row r="57569" ht="13.5" customHeight="1" x14ac:dyDescent="0.15"/>
    <row r="57571" ht="13.5" customHeight="1" x14ac:dyDescent="0.15"/>
    <row r="57573" ht="13.5" customHeight="1" x14ac:dyDescent="0.15"/>
    <row r="57575" ht="13.5" customHeight="1" x14ac:dyDescent="0.15"/>
    <row r="57577" ht="13.5" customHeight="1" x14ac:dyDescent="0.15"/>
    <row r="57579" ht="13.5" customHeight="1" x14ac:dyDescent="0.15"/>
    <row r="57581" ht="13.5" customHeight="1" x14ac:dyDescent="0.15"/>
    <row r="57583" ht="13.5" customHeight="1" x14ac:dyDescent="0.15"/>
    <row r="57585" ht="13.5" customHeight="1" x14ac:dyDescent="0.15"/>
    <row r="57587" ht="13.5" customHeight="1" x14ac:dyDescent="0.15"/>
    <row r="57589" ht="13.5" customHeight="1" x14ac:dyDescent="0.15"/>
    <row r="57591" ht="13.5" customHeight="1" x14ac:dyDescent="0.15"/>
    <row r="57593" ht="13.5" customHeight="1" x14ac:dyDescent="0.15"/>
    <row r="57595" ht="13.5" customHeight="1" x14ac:dyDescent="0.15"/>
    <row r="57597" ht="13.5" customHeight="1" x14ac:dyDescent="0.15"/>
    <row r="57599" ht="13.5" customHeight="1" x14ac:dyDescent="0.15"/>
    <row r="57601" ht="13.5" customHeight="1" x14ac:dyDescent="0.15"/>
    <row r="57603" ht="13.5" customHeight="1" x14ac:dyDescent="0.15"/>
    <row r="57605" ht="13.5" customHeight="1" x14ac:dyDescent="0.15"/>
    <row r="57607" ht="13.5" customHeight="1" x14ac:dyDescent="0.15"/>
    <row r="57609" ht="13.5" customHeight="1" x14ac:dyDescent="0.15"/>
    <row r="57611" ht="13.5" customHeight="1" x14ac:dyDescent="0.15"/>
    <row r="57613" ht="13.5" customHeight="1" x14ac:dyDescent="0.15"/>
    <row r="57615" ht="13.5" customHeight="1" x14ac:dyDescent="0.15"/>
    <row r="57617" ht="13.5" customHeight="1" x14ac:dyDescent="0.15"/>
    <row r="57619" ht="13.5" customHeight="1" x14ac:dyDescent="0.15"/>
    <row r="57621" ht="13.5" customHeight="1" x14ac:dyDescent="0.15"/>
    <row r="57623" ht="13.5" customHeight="1" x14ac:dyDescent="0.15"/>
    <row r="57625" ht="13.5" customHeight="1" x14ac:dyDescent="0.15"/>
    <row r="57627" ht="13.5" customHeight="1" x14ac:dyDescent="0.15"/>
    <row r="57629" ht="13.5" customHeight="1" x14ac:dyDescent="0.15"/>
    <row r="57631" ht="13.5" customHeight="1" x14ac:dyDescent="0.15"/>
    <row r="57633" ht="13.5" customHeight="1" x14ac:dyDescent="0.15"/>
    <row r="57635" ht="13.5" customHeight="1" x14ac:dyDescent="0.15"/>
    <row r="57637" ht="13.5" customHeight="1" x14ac:dyDescent="0.15"/>
    <row r="57639" ht="13.5" customHeight="1" x14ac:dyDescent="0.15"/>
    <row r="57641" ht="13.5" customHeight="1" x14ac:dyDescent="0.15"/>
    <row r="57643" ht="13.5" customHeight="1" x14ac:dyDescent="0.15"/>
    <row r="57645" ht="13.5" customHeight="1" x14ac:dyDescent="0.15"/>
    <row r="57647" ht="13.5" customHeight="1" x14ac:dyDescent="0.15"/>
    <row r="57649" ht="13.5" customHeight="1" x14ac:dyDescent="0.15"/>
    <row r="57651" ht="13.5" customHeight="1" x14ac:dyDescent="0.15"/>
    <row r="57653" ht="13.5" customHeight="1" x14ac:dyDescent="0.15"/>
    <row r="57655" ht="13.5" customHeight="1" x14ac:dyDescent="0.15"/>
    <row r="57657" ht="13.5" customHeight="1" x14ac:dyDescent="0.15"/>
    <row r="57659" ht="13.5" customHeight="1" x14ac:dyDescent="0.15"/>
    <row r="57661" ht="13.5" customHeight="1" x14ac:dyDescent="0.15"/>
    <row r="57663" ht="13.5" customHeight="1" x14ac:dyDescent="0.15"/>
    <row r="57665" ht="13.5" customHeight="1" x14ac:dyDescent="0.15"/>
    <row r="57667" ht="13.5" customHeight="1" x14ac:dyDescent="0.15"/>
    <row r="57669" ht="13.5" customHeight="1" x14ac:dyDescent="0.15"/>
    <row r="57671" ht="13.5" customHeight="1" x14ac:dyDescent="0.15"/>
    <row r="57673" ht="13.5" customHeight="1" x14ac:dyDescent="0.15"/>
    <row r="57675" ht="13.5" customHeight="1" x14ac:dyDescent="0.15"/>
    <row r="57677" ht="13.5" customHeight="1" x14ac:dyDescent="0.15"/>
    <row r="57679" ht="13.5" customHeight="1" x14ac:dyDescent="0.15"/>
    <row r="57681" ht="13.5" customHeight="1" x14ac:dyDescent="0.15"/>
    <row r="57683" ht="13.5" customHeight="1" x14ac:dyDescent="0.15"/>
    <row r="57685" ht="13.5" customHeight="1" x14ac:dyDescent="0.15"/>
    <row r="57687" ht="13.5" customHeight="1" x14ac:dyDescent="0.15"/>
    <row r="57689" ht="13.5" customHeight="1" x14ac:dyDescent="0.15"/>
    <row r="57691" ht="13.5" customHeight="1" x14ac:dyDescent="0.15"/>
    <row r="57693" ht="13.5" customHeight="1" x14ac:dyDescent="0.15"/>
    <row r="57695" ht="13.5" customHeight="1" x14ac:dyDescent="0.15"/>
    <row r="57697" ht="13.5" customHeight="1" x14ac:dyDescent="0.15"/>
    <row r="57699" ht="13.5" customHeight="1" x14ac:dyDescent="0.15"/>
    <row r="57701" ht="13.5" customHeight="1" x14ac:dyDescent="0.15"/>
    <row r="57703" ht="13.5" customHeight="1" x14ac:dyDescent="0.15"/>
    <row r="57705" ht="13.5" customHeight="1" x14ac:dyDescent="0.15"/>
    <row r="57707" ht="13.5" customHeight="1" x14ac:dyDescent="0.15"/>
    <row r="57709" ht="13.5" customHeight="1" x14ac:dyDescent="0.15"/>
    <row r="57711" ht="13.5" customHeight="1" x14ac:dyDescent="0.15"/>
    <row r="57713" ht="13.5" customHeight="1" x14ac:dyDescent="0.15"/>
    <row r="57715" ht="13.5" customHeight="1" x14ac:dyDescent="0.15"/>
    <row r="57717" ht="13.5" customHeight="1" x14ac:dyDescent="0.15"/>
    <row r="57719" ht="13.5" customHeight="1" x14ac:dyDescent="0.15"/>
    <row r="57721" ht="13.5" customHeight="1" x14ac:dyDescent="0.15"/>
    <row r="57723" ht="13.5" customHeight="1" x14ac:dyDescent="0.15"/>
    <row r="57725" ht="13.5" customHeight="1" x14ac:dyDescent="0.15"/>
    <row r="57727" ht="13.5" customHeight="1" x14ac:dyDescent="0.15"/>
    <row r="57729" ht="13.5" customHeight="1" x14ac:dyDescent="0.15"/>
    <row r="57731" ht="13.5" customHeight="1" x14ac:dyDescent="0.15"/>
    <row r="57733" ht="13.5" customHeight="1" x14ac:dyDescent="0.15"/>
    <row r="57735" ht="13.5" customHeight="1" x14ac:dyDescent="0.15"/>
    <row r="57737" ht="13.5" customHeight="1" x14ac:dyDescent="0.15"/>
    <row r="57739" ht="13.5" customHeight="1" x14ac:dyDescent="0.15"/>
    <row r="57741" ht="13.5" customHeight="1" x14ac:dyDescent="0.15"/>
    <row r="57743" ht="13.5" customHeight="1" x14ac:dyDescent="0.15"/>
    <row r="57745" ht="13.5" customHeight="1" x14ac:dyDescent="0.15"/>
    <row r="57747" ht="13.5" customHeight="1" x14ac:dyDescent="0.15"/>
    <row r="57749" ht="13.5" customHeight="1" x14ac:dyDescent="0.15"/>
    <row r="57751" ht="13.5" customHeight="1" x14ac:dyDescent="0.15"/>
    <row r="57753" ht="13.5" customHeight="1" x14ac:dyDescent="0.15"/>
    <row r="57755" ht="13.5" customHeight="1" x14ac:dyDescent="0.15"/>
    <row r="57757" ht="13.5" customHeight="1" x14ac:dyDescent="0.15"/>
    <row r="57759" ht="13.5" customHeight="1" x14ac:dyDescent="0.15"/>
    <row r="57761" ht="13.5" customHeight="1" x14ac:dyDescent="0.15"/>
    <row r="57763" ht="13.5" customHeight="1" x14ac:dyDescent="0.15"/>
    <row r="57765" ht="13.5" customHeight="1" x14ac:dyDescent="0.15"/>
    <row r="57767" ht="13.5" customHeight="1" x14ac:dyDescent="0.15"/>
    <row r="57769" ht="13.5" customHeight="1" x14ac:dyDescent="0.15"/>
    <row r="57771" ht="13.5" customHeight="1" x14ac:dyDescent="0.15"/>
    <row r="57773" ht="13.5" customHeight="1" x14ac:dyDescent="0.15"/>
    <row r="57775" ht="13.5" customHeight="1" x14ac:dyDescent="0.15"/>
    <row r="57777" ht="13.5" customHeight="1" x14ac:dyDescent="0.15"/>
    <row r="57779" ht="13.5" customHeight="1" x14ac:dyDescent="0.15"/>
    <row r="57781" ht="13.5" customHeight="1" x14ac:dyDescent="0.15"/>
    <row r="57783" ht="13.5" customHeight="1" x14ac:dyDescent="0.15"/>
    <row r="57785" ht="13.5" customHeight="1" x14ac:dyDescent="0.15"/>
    <row r="57787" ht="13.5" customHeight="1" x14ac:dyDescent="0.15"/>
    <row r="57789" ht="13.5" customHeight="1" x14ac:dyDescent="0.15"/>
    <row r="57791" ht="13.5" customHeight="1" x14ac:dyDescent="0.15"/>
    <row r="57793" ht="13.5" customHeight="1" x14ac:dyDescent="0.15"/>
    <row r="57795" ht="13.5" customHeight="1" x14ac:dyDescent="0.15"/>
    <row r="57797" ht="13.5" customHeight="1" x14ac:dyDescent="0.15"/>
    <row r="57799" ht="13.5" customHeight="1" x14ac:dyDescent="0.15"/>
    <row r="57801" ht="13.5" customHeight="1" x14ac:dyDescent="0.15"/>
    <row r="57803" ht="13.5" customHeight="1" x14ac:dyDescent="0.15"/>
    <row r="57805" ht="13.5" customHeight="1" x14ac:dyDescent="0.15"/>
    <row r="57807" ht="13.5" customHeight="1" x14ac:dyDescent="0.15"/>
    <row r="57809" ht="13.5" customHeight="1" x14ac:dyDescent="0.15"/>
    <row r="57811" ht="13.5" customHeight="1" x14ac:dyDescent="0.15"/>
    <row r="57813" ht="13.5" customHeight="1" x14ac:dyDescent="0.15"/>
    <row r="57815" ht="13.5" customHeight="1" x14ac:dyDescent="0.15"/>
    <row r="57817" ht="13.5" customHeight="1" x14ac:dyDescent="0.15"/>
    <row r="57819" ht="13.5" customHeight="1" x14ac:dyDescent="0.15"/>
    <row r="57821" ht="13.5" customHeight="1" x14ac:dyDescent="0.15"/>
    <row r="57823" ht="13.5" customHeight="1" x14ac:dyDescent="0.15"/>
    <row r="57825" ht="13.5" customHeight="1" x14ac:dyDescent="0.15"/>
    <row r="57827" ht="13.5" customHeight="1" x14ac:dyDescent="0.15"/>
    <row r="57829" ht="13.5" customHeight="1" x14ac:dyDescent="0.15"/>
    <row r="57831" ht="13.5" customHeight="1" x14ac:dyDescent="0.15"/>
    <row r="57833" ht="13.5" customHeight="1" x14ac:dyDescent="0.15"/>
    <row r="57835" ht="13.5" customHeight="1" x14ac:dyDescent="0.15"/>
    <row r="57837" ht="13.5" customHeight="1" x14ac:dyDescent="0.15"/>
    <row r="57839" ht="13.5" customHeight="1" x14ac:dyDescent="0.15"/>
    <row r="57841" ht="13.5" customHeight="1" x14ac:dyDescent="0.15"/>
    <row r="57843" ht="13.5" customHeight="1" x14ac:dyDescent="0.15"/>
    <row r="57845" ht="13.5" customHeight="1" x14ac:dyDescent="0.15"/>
    <row r="57847" ht="13.5" customHeight="1" x14ac:dyDescent="0.15"/>
    <row r="57849" ht="13.5" customHeight="1" x14ac:dyDescent="0.15"/>
    <row r="57851" ht="13.5" customHeight="1" x14ac:dyDescent="0.15"/>
    <row r="57853" ht="13.5" customHeight="1" x14ac:dyDescent="0.15"/>
    <row r="57855" ht="13.5" customHeight="1" x14ac:dyDescent="0.15"/>
    <row r="57857" ht="13.5" customHeight="1" x14ac:dyDescent="0.15"/>
    <row r="57859" ht="13.5" customHeight="1" x14ac:dyDescent="0.15"/>
    <row r="57861" ht="13.5" customHeight="1" x14ac:dyDescent="0.15"/>
    <row r="57863" ht="13.5" customHeight="1" x14ac:dyDescent="0.15"/>
    <row r="57865" ht="13.5" customHeight="1" x14ac:dyDescent="0.15"/>
    <row r="57867" ht="13.5" customHeight="1" x14ac:dyDescent="0.15"/>
    <row r="57869" ht="13.5" customHeight="1" x14ac:dyDescent="0.15"/>
    <row r="57871" ht="13.5" customHeight="1" x14ac:dyDescent="0.15"/>
    <row r="57873" ht="13.5" customHeight="1" x14ac:dyDescent="0.15"/>
    <row r="57875" ht="13.5" customHeight="1" x14ac:dyDescent="0.15"/>
    <row r="57877" ht="13.5" customHeight="1" x14ac:dyDescent="0.15"/>
    <row r="57879" ht="13.5" customHeight="1" x14ac:dyDescent="0.15"/>
    <row r="57881" ht="13.5" customHeight="1" x14ac:dyDescent="0.15"/>
    <row r="57883" ht="13.5" customHeight="1" x14ac:dyDescent="0.15"/>
    <row r="57885" ht="13.5" customHeight="1" x14ac:dyDescent="0.15"/>
    <row r="57887" ht="13.5" customHeight="1" x14ac:dyDescent="0.15"/>
    <row r="57889" ht="13.5" customHeight="1" x14ac:dyDescent="0.15"/>
    <row r="57891" ht="13.5" customHeight="1" x14ac:dyDescent="0.15"/>
    <row r="57893" ht="13.5" customHeight="1" x14ac:dyDescent="0.15"/>
    <row r="57895" ht="13.5" customHeight="1" x14ac:dyDescent="0.15"/>
    <row r="57897" ht="13.5" customHeight="1" x14ac:dyDescent="0.15"/>
    <row r="57899" ht="13.5" customHeight="1" x14ac:dyDescent="0.15"/>
    <row r="57901" ht="13.5" customHeight="1" x14ac:dyDescent="0.15"/>
    <row r="57903" ht="13.5" customHeight="1" x14ac:dyDescent="0.15"/>
    <row r="57905" ht="13.5" customHeight="1" x14ac:dyDescent="0.15"/>
    <row r="57907" ht="13.5" customHeight="1" x14ac:dyDescent="0.15"/>
    <row r="57909" ht="13.5" customHeight="1" x14ac:dyDescent="0.15"/>
    <row r="57911" ht="13.5" customHeight="1" x14ac:dyDescent="0.15"/>
    <row r="57913" ht="13.5" customHeight="1" x14ac:dyDescent="0.15"/>
    <row r="57915" ht="13.5" customHeight="1" x14ac:dyDescent="0.15"/>
    <row r="57917" ht="13.5" customHeight="1" x14ac:dyDescent="0.15"/>
    <row r="57919" ht="13.5" customHeight="1" x14ac:dyDescent="0.15"/>
    <row r="57921" ht="13.5" customHeight="1" x14ac:dyDescent="0.15"/>
    <row r="57923" ht="13.5" customHeight="1" x14ac:dyDescent="0.15"/>
    <row r="57925" ht="13.5" customHeight="1" x14ac:dyDescent="0.15"/>
    <row r="57927" ht="13.5" customHeight="1" x14ac:dyDescent="0.15"/>
    <row r="57929" ht="13.5" customHeight="1" x14ac:dyDescent="0.15"/>
    <row r="57931" ht="13.5" customHeight="1" x14ac:dyDescent="0.15"/>
    <row r="57933" ht="13.5" customHeight="1" x14ac:dyDescent="0.15"/>
    <row r="57935" ht="13.5" customHeight="1" x14ac:dyDescent="0.15"/>
    <row r="57937" ht="13.5" customHeight="1" x14ac:dyDescent="0.15"/>
    <row r="57939" ht="13.5" customHeight="1" x14ac:dyDescent="0.15"/>
    <row r="57941" ht="13.5" customHeight="1" x14ac:dyDescent="0.15"/>
    <row r="57943" ht="13.5" customHeight="1" x14ac:dyDescent="0.15"/>
    <row r="57945" ht="13.5" customHeight="1" x14ac:dyDescent="0.15"/>
    <row r="57947" ht="13.5" customHeight="1" x14ac:dyDescent="0.15"/>
    <row r="57949" ht="13.5" customHeight="1" x14ac:dyDescent="0.15"/>
    <row r="57951" ht="13.5" customHeight="1" x14ac:dyDescent="0.15"/>
    <row r="57953" ht="13.5" customHeight="1" x14ac:dyDescent="0.15"/>
    <row r="57955" ht="13.5" customHeight="1" x14ac:dyDescent="0.15"/>
    <row r="57957" ht="13.5" customHeight="1" x14ac:dyDescent="0.15"/>
    <row r="57959" ht="13.5" customHeight="1" x14ac:dyDescent="0.15"/>
    <row r="57961" ht="13.5" customHeight="1" x14ac:dyDescent="0.15"/>
    <row r="57963" ht="13.5" customHeight="1" x14ac:dyDescent="0.15"/>
    <row r="57965" ht="13.5" customHeight="1" x14ac:dyDescent="0.15"/>
    <row r="57967" ht="13.5" customHeight="1" x14ac:dyDescent="0.15"/>
    <row r="57969" ht="13.5" customHeight="1" x14ac:dyDescent="0.15"/>
    <row r="57971" ht="13.5" customHeight="1" x14ac:dyDescent="0.15"/>
    <row r="57973" ht="13.5" customHeight="1" x14ac:dyDescent="0.15"/>
    <row r="57975" ht="13.5" customHeight="1" x14ac:dyDescent="0.15"/>
    <row r="57977" ht="13.5" customHeight="1" x14ac:dyDescent="0.15"/>
    <row r="57979" ht="13.5" customHeight="1" x14ac:dyDescent="0.15"/>
    <row r="57981" ht="13.5" customHeight="1" x14ac:dyDescent="0.15"/>
    <row r="57983" ht="13.5" customHeight="1" x14ac:dyDescent="0.15"/>
    <row r="57985" ht="13.5" customHeight="1" x14ac:dyDescent="0.15"/>
    <row r="57987" ht="13.5" customHeight="1" x14ac:dyDescent="0.15"/>
    <row r="57989" ht="13.5" customHeight="1" x14ac:dyDescent="0.15"/>
    <row r="57991" ht="13.5" customHeight="1" x14ac:dyDescent="0.15"/>
    <row r="57993" ht="13.5" customHeight="1" x14ac:dyDescent="0.15"/>
    <row r="57995" ht="13.5" customHeight="1" x14ac:dyDescent="0.15"/>
    <row r="57997" ht="13.5" customHeight="1" x14ac:dyDescent="0.15"/>
    <row r="57999" ht="13.5" customHeight="1" x14ac:dyDescent="0.15"/>
    <row r="58001" ht="13.5" customHeight="1" x14ac:dyDescent="0.15"/>
    <row r="58003" ht="13.5" customHeight="1" x14ac:dyDescent="0.15"/>
    <row r="58005" ht="13.5" customHeight="1" x14ac:dyDescent="0.15"/>
    <row r="58007" ht="13.5" customHeight="1" x14ac:dyDescent="0.15"/>
    <row r="58009" ht="13.5" customHeight="1" x14ac:dyDescent="0.15"/>
    <row r="58011" ht="13.5" customHeight="1" x14ac:dyDescent="0.15"/>
    <row r="58013" ht="13.5" customHeight="1" x14ac:dyDescent="0.15"/>
    <row r="58015" ht="13.5" customHeight="1" x14ac:dyDescent="0.15"/>
    <row r="58017" ht="13.5" customHeight="1" x14ac:dyDescent="0.15"/>
    <row r="58019" ht="13.5" customHeight="1" x14ac:dyDescent="0.15"/>
    <row r="58021" ht="13.5" customHeight="1" x14ac:dyDescent="0.15"/>
    <row r="58023" ht="13.5" customHeight="1" x14ac:dyDescent="0.15"/>
    <row r="58025" ht="13.5" customHeight="1" x14ac:dyDescent="0.15"/>
    <row r="58027" ht="13.5" customHeight="1" x14ac:dyDescent="0.15"/>
    <row r="58029" ht="13.5" customHeight="1" x14ac:dyDescent="0.15"/>
    <row r="58031" ht="13.5" customHeight="1" x14ac:dyDescent="0.15"/>
    <row r="58033" ht="13.5" customHeight="1" x14ac:dyDescent="0.15"/>
    <row r="58035" ht="13.5" customHeight="1" x14ac:dyDescent="0.15"/>
    <row r="58037" ht="13.5" customHeight="1" x14ac:dyDescent="0.15"/>
    <row r="58039" ht="13.5" customHeight="1" x14ac:dyDescent="0.15"/>
    <row r="58041" ht="13.5" customHeight="1" x14ac:dyDescent="0.15"/>
    <row r="58043" ht="13.5" customHeight="1" x14ac:dyDescent="0.15"/>
    <row r="58045" ht="13.5" customHeight="1" x14ac:dyDescent="0.15"/>
    <row r="58047" ht="13.5" customHeight="1" x14ac:dyDescent="0.15"/>
    <row r="58049" ht="13.5" customHeight="1" x14ac:dyDescent="0.15"/>
    <row r="58051" ht="13.5" customHeight="1" x14ac:dyDescent="0.15"/>
    <row r="58053" ht="13.5" customHeight="1" x14ac:dyDescent="0.15"/>
    <row r="58055" ht="13.5" customHeight="1" x14ac:dyDescent="0.15"/>
    <row r="58057" ht="13.5" customHeight="1" x14ac:dyDescent="0.15"/>
    <row r="58059" ht="13.5" customHeight="1" x14ac:dyDescent="0.15"/>
    <row r="58061" ht="13.5" customHeight="1" x14ac:dyDescent="0.15"/>
    <row r="58063" ht="13.5" customHeight="1" x14ac:dyDescent="0.15"/>
    <row r="58065" ht="13.5" customHeight="1" x14ac:dyDescent="0.15"/>
    <row r="58067" ht="13.5" customHeight="1" x14ac:dyDescent="0.15"/>
    <row r="58069" ht="13.5" customHeight="1" x14ac:dyDescent="0.15"/>
    <row r="58071" ht="13.5" customHeight="1" x14ac:dyDescent="0.15"/>
    <row r="58073" ht="13.5" customHeight="1" x14ac:dyDescent="0.15"/>
    <row r="58075" ht="13.5" customHeight="1" x14ac:dyDescent="0.15"/>
    <row r="58077" ht="13.5" customHeight="1" x14ac:dyDescent="0.15"/>
    <row r="58079" ht="13.5" customHeight="1" x14ac:dyDescent="0.15"/>
    <row r="58081" ht="13.5" customHeight="1" x14ac:dyDescent="0.15"/>
    <row r="58083" ht="13.5" customHeight="1" x14ac:dyDescent="0.15"/>
    <row r="58085" ht="13.5" customHeight="1" x14ac:dyDescent="0.15"/>
    <row r="58087" ht="13.5" customHeight="1" x14ac:dyDescent="0.15"/>
    <row r="58089" ht="13.5" customHeight="1" x14ac:dyDescent="0.15"/>
    <row r="58091" ht="13.5" customHeight="1" x14ac:dyDescent="0.15"/>
    <row r="58093" ht="13.5" customHeight="1" x14ac:dyDescent="0.15"/>
    <row r="58095" ht="13.5" customHeight="1" x14ac:dyDescent="0.15"/>
    <row r="58097" ht="13.5" customHeight="1" x14ac:dyDescent="0.15"/>
    <row r="58099" ht="13.5" customHeight="1" x14ac:dyDescent="0.15"/>
    <row r="58101" ht="13.5" customHeight="1" x14ac:dyDescent="0.15"/>
    <row r="58103" ht="13.5" customHeight="1" x14ac:dyDescent="0.15"/>
    <row r="58105" ht="13.5" customHeight="1" x14ac:dyDescent="0.15"/>
    <row r="58107" ht="13.5" customHeight="1" x14ac:dyDescent="0.15"/>
    <row r="58109" ht="13.5" customHeight="1" x14ac:dyDescent="0.15"/>
    <row r="58111" ht="13.5" customHeight="1" x14ac:dyDescent="0.15"/>
    <row r="58113" ht="13.5" customHeight="1" x14ac:dyDescent="0.15"/>
    <row r="58115" ht="13.5" customHeight="1" x14ac:dyDescent="0.15"/>
    <row r="58117" ht="13.5" customHeight="1" x14ac:dyDescent="0.15"/>
    <row r="58119" ht="13.5" customHeight="1" x14ac:dyDescent="0.15"/>
    <row r="58121" ht="13.5" customHeight="1" x14ac:dyDescent="0.15"/>
    <row r="58123" ht="13.5" customHeight="1" x14ac:dyDescent="0.15"/>
    <row r="58125" ht="13.5" customHeight="1" x14ac:dyDescent="0.15"/>
    <row r="58127" ht="13.5" customHeight="1" x14ac:dyDescent="0.15"/>
    <row r="58129" ht="13.5" customHeight="1" x14ac:dyDescent="0.15"/>
    <row r="58131" ht="13.5" customHeight="1" x14ac:dyDescent="0.15"/>
    <row r="58133" ht="13.5" customHeight="1" x14ac:dyDescent="0.15"/>
    <row r="58135" ht="13.5" customHeight="1" x14ac:dyDescent="0.15"/>
    <row r="58137" ht="13.5" customHeight="1" x14ac:dyDescent="0.15"/>
    <row r="58139" ht="13.5" customHeight="1" x14ac:dyDescent="0.15"/>
    <row r="58141" ht="13.5" customHeight="1" x14ac:dyDescent="0.15"/>
    <row r="58143" ht="13.5" customHeight="1" x14ac:dyDescent="0.15"/>
    <row r="58145" ht="13.5" customHeight="1" x14ac:dyDescent="0.15"/>
    <row r="58147" ht="13.5" customHeight="1" x14ac:dyDescent="0.15"/>
    <row r="58149" ht="13.5" customHeight="1" x14ac:dyDescent="0.15"/>
    <row r="58151" ht="13.5" customHeight="1" x14ac:dyDescent="0.15"/>
    <row r="58153" ht="13.5" customHeight="1" x14ac:dyDescent="0.15"/>
    <row r="58155" ht="13.5" customHeight="1" x14ac:dyDescent="0.15"/>
    <row r="58157" ht="13.5" customHeight="1" x14ac:dyDescent="0.15"/>
    <row r="58159" ht="13.5" customHeight="1" x14ac:dyDescent="0.15"/>
    <row r="58161" ht="13.5" customHeight="1" x14ac:dyDescent="0.15"/>
    <row r="58163" ht="13.5" customHeight="1" x14ac:dyDescent="0.15"/>
    <row r="58165" ht="13.5" customHeight="1" x14ac:dyDescent="0.15"/>
    <row r="58167" ht="13.5" customHeight="1" x14ac:dyDescent="0.15"/>
    <row r="58169" ht="13.5" customHeight="1" x14ac:dyDescent="0.15"/>
    <row r="58171" ht="13.5" customHeight="1" x14ac:dyDescent="0.15"/>
    <row r="58173" ht="13.5" customHeight="1" x14ac:dyDescent="0.15"/>
    <row r="58175" ht="13.5" customHeight="1" x14ac:dyDescent="0.15"/>
    <row r="58177" ht="13.5" customHeight="1" x14ac:dyDescent="0.15"/>
    <row r="58179" ht="13.5" customHeight="1" x14ac:dyDescent="0.15"/>
    <row r="58181" ht="13.5" customHeight="1" x14ac:dyDescent="0.15"/>
    <row r="58183" ht="13.5" customHeight="1" x14ac:dyDescent="0.15"/>
    <row r="58185" ht="13.5" customHeight="1" x14ac:dyDescent="0.15"/>
    <row r="58187" ht="13.5" customHeight="1" x14ac:dyDescent="0.15"/>
    <row r="58189" ht="13.5" customHeight="1" x14ac:dyDescent="0.15"/>
    <row r="58191" ht="13.5" customHeight="1" x14ac:dyDescent="0.15"/>
    <row r="58193" ht="13.5" customHeight="1" x14ac:dyDescent="0.15"/>
    <row r="58195" ht="13.5" customHeight="1" x14ac:dyDescent="0.15"/>
    <row r="58197" ht="13.5" customHeight="1" x14ac:dyDescent="0.15"/>
    <row r="58199" ht="13.5" customHeight="1" x14ac:dyDescent="0.15"/>
    <row r="58201" ht="13.5" customHeight="1" x14ac:dyDescent="0.15"/>
    <row r="58203" ht="13.5" customHeight="1" x14ac:dyDescent="0.15"/>
    <row r="58205" ht="13.5" customHeight="1" x14ac:dyDescent="0.15"/>
    <row r="58207" ht="13.5" customHeight="1" x14ac:dyDescent="0.15"/>
    <row r="58209" ht="13.5" customHeight="1" x14ac:dyDescent="0.15"/>
    <row r="58211" ht="13.5" customHeight="1" x14ac:dyDescent="0.15"/>
    <row r="58213" ht="13.5" customHeight="1" x14ac:dyDescent="0.15"/>
    <row r="58215" ht="13.5" customHeight="1" x14ac:dyDescent="0.15"/>
    <row r="58217" ht="13.5" customHeight="1" x14ac:dyDescent="0.15"/>
    <row r="58219" ht="13.5" customHeight="1" x14ac:dyDescent="0.15"/>
    <row r="58221" ht="13.5" customHeight="1" x14ac:dyDescent="0.15"/>
    <row r="58223" ht="13.5" customHeight="1" x14ac:dyDescent="0.15"/>
    <row r="58225" ht="13.5" customHeight="1" x14ac:dyDescent="0.15"/>
    <row r="58227" ht="13.5" customHeight="1" x14ac:dyDescent="0.15"/>
    <row r="58229" ht="13.5" customHeight="1" x14ac:dyDescent="0.15"/>
    <row r="58231" ht="13.5" customHeight="1" x14ac:dyDescent="0.15"/>
    <row r="58233" ht="13.5" customHeight="1" x14ac:dyDescent="0.15"/>
    <row r="58235" ht="13.5" customHeight="1" x14ac:dyDescent="0.15"/>
    <row r="58237" ht="13.5" customHeight="1" x14ac:dyDescent="0.15"/>
    <row r="58239" ht="13.5" customHeight="1" x14ac:dyDescent="0.15"/>
    <row r="58241" ht="13.5" customHeight="1" x14ac:dyDescent="0.15"/>
    <row r="58243" ht="13.5" customHeight="1" x14ac:dyDescent="0.15"/>
    <row r="58245" ht="13.5" customHeight="1" x14ac:dyDescent="0.15"/>
    <row r="58247" ht="13.5" customHeight="1" x14ac:dyDescent="0.15"/>
    <row r="58249" ht="13.5" customHeight="1" x14ac:dyDescent="0.15"/>
    <row r="58251" ht="13.5" customHeight="1" x14ac:dyDescent="0.15"/>
    <row r="58253" ht="13.5" customHeight="1" x14ac:dyDescent="0.15"/>
    <row r="58255" ht="13.5" customHeight="1" x14ac:dyDescent="0.15"/>
    <row r="58257" ht="13.5" customHeight="1" x14ac:dyDescent="0.15"/>
    <row r="58259" ht="13.5" customHeight="1" x14ac:dyDescent="0.15"/>
    <row r="58261" ht="13.5" customHeight="1" x14ac:dyDescent="0.15"/>
    <row r="58263" ht="13.5" customHeight="1" x14ac:dyDescent="0.15"/>
    <row r="58265" ht="13.5" customHeight="1" x14ac:dyDescent="0.15"/>
    <row r="58267" ht="13.5" customHeight="1" x14ac:dyDescent="0.15"/>
    <row r="58269" ht="13.5" customHeight="1" x14ac:dyDescent="0.15"/>
    <row r="58271" ht="13.5" customHeight="1" x14ac:dyDescent="0.15"/>
    <row r="58273" ht="13.5" customHeight="1" x14ac:dyDescent="0.15"/>
    <row r="58275" ht="13.5" customHeight="1" x14ac:dyDescent="0.15"/>
    <row r="58277" ht="13.5" customHeight="1" x14ac:dyDescent="0.15"/>
    <row r="58279" ht="13.5" customHeight="1" x14ac:dyDescent="0.15"/>
    <row r="58281" ht="13.5" customHeight="1" x14ac:dyDescent="0.15"/>
    <row r="58283" ht="13.5" customHeight="1" x14ac:dyDescent="0.15"/>
    <row r="58285" ht="13.5" customHeight="1" x14ac:dyDescent="0.15"/>
    <row r="58287" ht="13.5" customHeight="1" x14ac:dyDescent="0.15"/>
    <row r="58289" ht="13.5" customHeight="1" x14ac:dyDescent="0.15"/>
    <row r="58291" ht="13.5" customHeight="1" x14ac:dyDescent="0.15"/>
    <row r="58293" ht="13.5" customHeight="1" x14ac:dyDescent="0.15"/>
    <row r="58295" ht="13.5" customHeight="1" x14ac:dyDescent="0.15"/>
    <row r="58297" ht="13.5" customHeight="1" x14ac:dyDescent="0.15"/>
    <row r="58299" ht="13.5" customHeight="1" x14ac:dyDescent="0.15"/>
    <row r="58301" ht="13.5" customHeight="1" x14ac:dyDescent="0.15"/>
    <row r="58303" ht="13.5" customHeight="1" x14ac:dyDescent="0.15"/>
    <row r="58305" ht="13.5" customHeight="1" x14ac:dyDescent="0.15"/>
    <row r="58307" ht="13.5" customHeight="1" x14ac:dyDescent="0.15"/>
    <row r="58309" ht="13.5" customHeight="1" x14ac:dyDescent="0.15"/>
    <row r="58311" ht="13.5" customHeight="1" x14ac:dyDescent="0.15"/>
    <row r="58313" ht="13.5" customHeight="1" x14ac:dyDescent="0.15"/>
    <row r="58315" ht="13.5" customHeight="1" x14ac:dyDescent="0.15"/>
    <row r="58317" ht="13.5" customHeight="1" x14ac:dyDescent="0.15"/>
    <row r="58319" ht="13.5" customHeight="1" x14ac:dyDescent="0.15"/>
    <row r="58321" ht="13.5" customHeight="1" x14ac:dyDescent="0.15"/>
    <row r="58323" ht="13.5" customHeight="1" x14ac:dyDescent="0.15"/>
    <row r="58325" ht="13.5" customHeight="1" x14ac:dyDescent="0.15"/>
    <row r="58327" ht="13.5" customHeight="1" x14ac:dyDescent="0.15"/>
    <row r="58329" ht="13.5" customHeight="1" x14ac:dyDescent="0.15"/>
    <row r="58331" ht="13.5" customHeight="1" x14ac:dyDescent="0.15"/>
    <row r="58333" ht="13.5" customHeight="1" x14ac:dyDescent="0.15"/>
    <row r="58335" ht="13.5" customHeight="1" x14ac:dyDescent="0.15"/>
    <row r="58337" ht="13.5" customHeight="1" x14ac:dyDescent="0.15"/>
    <row r="58339" ht="13.5" customHeight="1" x14ac:dyDescent="0.15"/>
    <row r="58341" ht="13.5" customHeight="1" x14ac:dyDescent="0.15"/>
    <row r="58343" ht="13.5" customHeight="1" x14ac:dyDescent="0.15"/>
    <row r="58345" ht="13.5" customHeight="1" x14ac:dyDescent="0.15"/>
    <row r="58347" ht="13.5" customHeight="1" x14ac:dyDescent="0.15"/>
    <row r="58349" ht="13.5" customHeight="1" x14ac:dyDescent="0.15"/>
    <row r="58351" ht="13.5" customHeight="1" x14ac:dyDescent="0.15"/>
    <row r="58353" ht="13.5" customHeight="1" x14ac:dyDescent="0.15"/>
    <row r="58355" ht="13.5" customHeight="1" x14ac:dyDescent="0.15"/>
    <row r="58357" ht="13.5" customHeight="1" x14ac:dyDescent="0.15"/>
    <row r="58359" ht="13.5" customHeight="1" x14ac:dyDescent="0.15"/>
    <row r="58361" ht="13.5" customHeight="1" x14ac:dyDescent="0.15"/>
    <row r="58363" ht="13.5" customHeight="1" x14ac:dyDescent="0.15"/>
    <row r="58365" ht="13.5" customHeight="1" x14ac:dyDescent="0.15"/>
    <row r="58367" ht="13.5" customHeight="1" x14ac:dyDescent="0.15"/>
    <row r="58369" ht="13.5" customHeight="1" x14ac:dyDescent="0.15"/>
    <row r="58371" ht="13.5" customHeight="1" x14ac:dyDescent="0.15"/>
    <row r="58373" ht="13.5" customHeight="1" x14ac:dyDescent="0.15"/>
    <row r="58375" ht="13.5" customHeight="1" x14ac:dyDescent="0.15"/>
    <row r="58377" ht="13.5" customHeight="1" x14ac:dyDescent="0.15"/>
    <row r="58379" ht="13.5" customHeight="1" x14ac:dyDescent="0.15"/>
    <row r="58381" ht="13.5" customHeight="1" x14ac:dyDescent="0.15"/>
    <row r="58383" ht="13.5" customHeight="1" x14ac:dyDescent="0.15"/>
    <row r="58385" ht="13.5" customHeight="1" x14ac:dyDescent="0.15"/>
    <row r="58387" ht="13.5" customHeight="1" x14ac:dyDescent="0.15"/>
    <row r="58389" ht="13.5" customHeight="1" x14ac:dyDescent="0.15"/>
    <row r="58391" ht="13.5" customHeight="1" x14ac:dyDescent="0.15"/>
    <row r="58393" ht="13.5" customHeight="1" x14ac:dyDescent="0.15"/>
    <row r="58395" ht="13.5" customHeight="1" x14ac:dyDescent="0.15"/>
    <row r="58397" ht="13.5" customHeight="1" x14ac:dyDescent="0.15"/>
    <row r="58399" ht="13.5" customHeight="1" x14ac:dyDescent="0.15"/>
    <row r="58401" ht="13.5" customHeight="1" x14ac:dyDescent="0.15"/>
    <row r="58403" ht="13.5" customHeight="1" x14ac:dyDescent="0.15"/>
    <row r="58405" ht="13.5" customHeight="1" x14ac:dyDescent="0.15"/>
    <row r="58407" ht="13.5" customHeight="1" x14ac:dyDescent="0.15"/>
    <row r="58409" ht="13.5" customHeight="1" x14ac:dyDescent="0.15"/>
    <row r="58411" ht="13.5" customHeight="1" x14ac:dyDescent="0.15"/>
    <row r="58413" ht="13.5" customHeight="1" x14ac:dyDescent="0.15"/>
    <row r="58415" ht="13.5" customHeight="1" x14ac:dyDescent="0.15"/>
    <row r="58417" ht="13.5" customHeight="1" x14ac:dyDescent="0.15"/>
    <row r="58419" ht="13.5" customHeight="1" x14ac:dyDescent="0.15"/>
    <row r="58421" ht="13.5" customHeight="1" x14ac:dyDescent="0.15"/>
    <row r="58423" ht="13.5" customHeight="1" x14ac:dyDescent="0.15"/>
    <row r="58425" ht="13.5" customHeight="1" x14ac:dyDescent="0.15"/>
    <row r="58427" ht="13.5" customHeight="1" x14ac:dyDescent="0.15"/>
    <row r="58429" ht="13.5" customHeight="1" x14ac:dyDescent="0.15"/>
    <row r="58431" ht="13.5" customHeight="1" x14ac:dyDescent="0.15"/>
    <row r="58433" ht="13.5" customHeight="1" x14ac:dyDescent="0.15"/>
    <row r="58435" ht="13.5" customHeight="1" x14ac:dyDescent="0.15"/>
    <row r="58437" ht="13.5" customHeight="1" x14ac:dyDescent="0.15"/>
    <row r="58439" ht="13.5" customHeight="1" x14ac:dyDescent="0.15"/>
    <row r="58441" ht="13.5" customHeight="1" x14ac:dyDescent="0.15"/>
    <row r="58443" ht="13.5" customHeight="1" x14ac:dyDescent="0.15"/>
    <row r="58445" ht="13.5" customHeight="1" x14ac:dyDescent="0.15"/>
    <row r="58447" ht="13.5" customHeight="1" x14ac:dyDescent="0.15"/>
    <row r="58449" ht="13.5" customHeight="1" x14ac:dyDescent="0.15"/>
    <row r="58451" ht="13.5" customHeight="1" x14ac:dyDescent="0.15"/>
    <row r="58453" ht="13.5" customHeight="1" x14ac:dyDescent="0.15"/>
    <row r="58455" ht="13.5" customHeight="1" x14ac:dyDescent="0.15"/>
    <row r="58457" ht="13.5" customHeight="1" x14ac:dyDescent="0.15"/>
    <row r="58459" ht="13.5" customHeight="1" x14ac:dyDescent="0.15"/>
    <row r="58461" ht="13.5" customHeight="1" x14ac:dyDescent="0.15"/>
    <row r="58463" ht="13.5" customHeight="1" x14ac:dyDescent="0.15"/>
    <row r="58465" ht="13.5" customHeight="1" x14ac:dyDescent="0.15"/>
    <row r="58467" ht="13.5" customHeight="1" x14ac:dyDescent="0.15"/>
    <row r="58469" ht="13.5" customHeight="1" x14ac:dyDescent="0.15"/>
    <row r="58471" ht="13.5" customHeight="1" x14ac:dyDescent="0.15"/>
    <row r="58473" ht="13.5" customHeight="1" x14ac:dyDescent="0.15"/>
    <row r="58475" ht="13.5" customHeight="1" x14ac:dyDescent="0.15"/>
    <row r="58477" ht="13.5" customHeight="1" x14ac:dyDescent="0.15"/>
    <row r="58479" ht="13.5" customHeight="1" x14ac:dyDescent="0.15"/>
    <row r="58481" ht="13.5" customHeight="1" x14ac:dyDescent="0.15"/>
    <row r="58483" ht="13.5" customHeight="1" x14ac:dyDescent="0.15"/>
    <row r="58485" ht="13.5" customHeight="1" x14ac:dyDescent="0.15"/>
    <row r="58487" ht="13.5" customHeight="1" x14ac:dyDescent="0.15"/>
    <row r="58489" ht="13.5" customHeight="1" x14ac:dyDescent="0.15"/>
    <row r="58491" ht="13.5" customHeight="1" x14ac:dyDescent="0.15"/>
    <row r="58493" ht="13.5" customHeight="1" x14ac:dyDescent="0.15"/>
    <row r="58495" ht="13.5" customHeight="1" x14ac:dyDescent="0.15"/>
    <row r="58497" ht="13.5" customHeight="1" x14ac:dyDescent="0.15"/>
    <row r="58499" ht="13.5" customHeight="1" x14ac:dyDescent="0.15"/>
    <row r="58501" ht="13.5" customHeight="1" x14ac:dyDescent="0.15"/>
    <row r="58503" ht="13.5" customHeight="1" x14ac:dyDescent="0.15"/>
    <row r="58505" ht="13.5" customHeight="1" x14ac:dyDescent="0.15"/>
    <row r="58507" ht="13.5" customHeight="1" x14ac:dyDescent="0.15"/>
    <row r="58509" ht="13.5" customHeight="1" x14ac:dyDescent="0.15"/>
    <row r="58511" ht="13.5" customHeight="1" x14ac:dyDescent="0.15"/>
    <row r="58513" ht="13.5" customHeight="1" x14ac:dyDescent="0.15"/>
    <row r="58515" ht="13.5" customHeight="1" x14ac:dyDescent="0.15"/>
    <row r="58517" ht="13.5" customHeight="1" x14ac:dyDescent="0.15"/>
    <row r="58519" ht="13.5" customHeight="1" x14ac:dyDescent="0.15"/>
    <row r="58521" ht="13.5" customHeight="1" x14ac:dyDescent="0.15"/>
    <row r="58523" ht="13.5" customHeight="1" x14ac:dyDescent="0.15"/>
    <row r="58525" ht="13.5" customHeight="1" x14ac:dyDescent="0.15"/>
    <row r="58527" ht="13.5" customHeight="1" x14ac:dyDescent="0.15"/>
    <row r="58529" ht="13.5" customHeight="1" x14ac:dyDescent="0.15"/>
    <row r="58531" ht="13.5" customHeight="1" x14ac:dyDescent="0.15"/>
    <row r="58533" ht="13.5" customHeight="1" x14ac:dyDescent="0.15"/>
    <row r="58535" ht="13.5" customHeight="1" x14ac:dyDescent="0.15"/>
    <row r="58537" ht="13.5" customHeight="1" x14ac:dyDescent="0.15"/>
    <row r="58539" ht="13.5" customHeight="1" x14ac:dyDescent="0.15"/>
    <row r="58541" ht="13.5" customHeight="1" x14ac:dyDescent="0.15"/>
    <row r="58543" ht="13.5" customHeight="1" x14ac:dyDescent="0.15"/>
    <row r="58545" ht="13.5" customHeight="1" x14ac:dyDescent="0.15"/>
    <row r="58547" ht="13.5" customHeight="1" x14ac:dyDescent="0.15"/>
    <row r="58549" ht="13.5" customHeight="1" x14ac:dyDescent="0.15"/>
    <row r="58551" ht="13.5" customHeight="1" x14ac:dyDescent="0.15"/>
    <row r="58553" ht="13.5" customHeight="1" x14ac:dyDescent="0.15"/>
    <row r="58555" ht="13.5" customHeight="1" x14ac:dyDescent="0.15"/>
    <row r="58557" ht="13.5" customHeight="1" x14ac:dyDescent="0.15"/>
    <row r="58559" ht="13.5" customHeight="1" x14ac:dyDescent="0.15"/>
    <row r="58561" ht="13.5" customHeight="1" x14ac:dyDescent="0.15"/>
    <row r="58563" ht="13.5" customHeight="1" x14ac:dyDescent="0.15"/>
    <row r="58565" ht="13.5" customHeight="1" x14ac:dyDescent="0.15"/>
    <row r="58567" ht="13.5" customHeight="1" x14ac:dyDescent="0.15"/>
    <row r="58569" ht="13.5" customHeight="1" x14ac:dyDescent="0.15"/>
    <row r="58571" ht="13.5" customHeight="1" x14ac:dyDescent="0.15"/>
    <row r="58573" ht="13.5" customHeight="1" x14ac:dyDescent="0.15"/>
    <row r="58575" ht="13.5" customHeight="1" x14ac:dyDescent="0.15"/>
    <row r="58577" ht="13.5" customHeight="1" x14ac:dyDescent="0.15"/>
    <row r="58579" ht="13.5" customHeight="1" x14ac:dyDescent="0.15"/>
    <row r="58581" ht="13.5" customHeight="1" x14ac:dyDescent="0.15"/>
    <row r="58583" ht="13.5" customHeight="1" x14ac:dyDescent="0.15"/>
    <row r="58585" ht="13.5" customHeight="1" x14ac:dyDescent="0.15"/>
    <row r="58587" ht="13.5" customHeight="1" x14ac:dyDescent="0.15"/>
    <row r="58589" ht="13.5" customHeight="1" x14ac:dyDescent="0.15"/>
    <row r="58591" ht="13.5" customHeight="1" x14ac:dyDescent="0.15"/>
    <row r="58593" ht="13.5" customHeight="1" x14ac:dyDescent="0.15"/>
    <row r="58595" ht="13.5" customHeight="1" x14ac:dyDescent="0.15"/>
    <row r="58597" ht="13.5" customHeight="1" x14ac:dyDescent="0.15"/>
    <row r="58599" ht="13.5" customHeight="1" x14ac:dyDescent="0.15"/>
    <row r="58601" ht="13.5" customHeight="1" x14ac:dyDescent="0.15"/>
    <row r="58603" ht="13.5" customHeight="1" x14ac:dyDescent="0.15"/>
    <row r="58605" ht="13.5" customHeight="1" x14ac:dyDescent="0.15"/>
    <row r="58607" ht="13.5" customHeight="1" x14ac:dyDescent="0.15"/>
    <row r="58609" ht="13.5" customHeight="1" x14ac:dyDescent="0.15"/>
    <row r="58611" ht="13.5" customHeight="1" x14ac:dyDescent="0.15"/>
    <row r="58613" ht="13.5" customHeight="1" x14ac:dyDescent="0.15"/>
    <row r="58615" ht="13.5" customHeight="1" x14ac:dyDescent="0.15"/>
    <row r="58617" ht="13.5" customHeight="1" x14ac:dyDescent="0.15"/>
    <row r="58619" ht="13.5" customHeight="1" x14ac:dyDescent="0.15"/>
    <row r="58621" ht="13.5" customHeight="1" x14ac:dyDescent="0.15"/>
    <row r="58623" ht="13.5" customHeight="1" x14ac:dyDescent="0.15"/>
    <row r="58625" ht="13.5" customHeight="1" x14ac:dyDescent="0.15"/>
    <row r="58627" ht="13.5" customHeight="1" x14ac:dyDescent="0.15"/>
    <row r="58629" ht="13.5" customHeight="1" x14ac:dyDescent="0.15"/>
    <row r="58631" ht="13.5" customHeight="1" x14ac:dyDescent="0.15"/>
    <row r="58633" ht="13.5" customHeight="1" x14ac:dyDescent="0.15"/>
    <row r="58635" ht="13.5" customHeight="1" x14ac:dyDescent="0.15"/>
    <row r="58637" ht="13.5" customHeight="1" x14ac:dyDescent="0.15"/>
    <row r="58639" ht="13.5" customHeight="1" x14ac:dyDescent="0.15"/>
    <row r="58641" ht="13.5" customHeight="1" x14ac:dyDescent="0.15"/>
    <row r="58643" ht="13.5" customHeight="1" x14ac:dyDescent="0.15"/>
    <row r="58645" ht="13.5" customHeight="1" x14ac:dyDescent="0.15"/>
    <row r="58647" ht="13.5" customHeight="1" x14ac:dyDescent="0.15"/>
    <row r="58649" ht="13.5" customHeight="1" x14ac:dyDescent="0.15"/>
    <row r="58651" ht="13.5" customHeight="1" x14ac:dyDescent="0.15"/>
    <row r="58653" ht="13.5" customHeight="1" x14ac:dyDescent="0.15"/>
    <row r="58655" ht="13.5" customHeight="1" x14ac:dyDescent="0.15"/>
    <row r="58657" ht="13.5" customHeight="1" x14ac:dyDescent="0.15"/>
    <row r="58659" ht="13.5" customHeight="1" x14ac:dyDescent="0.15"/>
    <row r="58661" ht="13.5" customHeight="1" x14ac:dyDescent="0.15"/>
    <row r="58663" ht="13.5" customHeight="1" x14ac:dyDescent="0.15"/>
    <row r="58665" ht="13.5" customHeight="1" x14ac:dyDescent="0.15"/>
    <row r="58667" ht="13.5" customHeight="1" x14ac:dyDescent="0.15"/>
    <row r="58669" ht="13.5" customHeight="1" x14ac:dyDescent="0.15"/>
    <row r="58671" ht="13.5" customHeight="1" x14ac:dyDescent="0.15"/>
    <row r="58673" ht="13.5" customHeight="1" x14ac:dyDescent="0.15"/>
    <row r="58675" ht="13.5" customHeight="1" x14ac:dyDescent="0.15"/>
    <row r="58677" ht="13.5" customHeight="1" x14ac:dyDescent="0.15"/>
    <row r="58679" ht="13.5" customHeight="1" x14ac:dyDescent="0.15"/>
    <row r="58681" ht="13.5" customHeight="1" x14ac:dyDescent="0.15"/>
    <row r="58683" ht="13.5" customHeight="1" x14ac:dyDescent="0.15"/>
    <row r="58685" ht="13.5" customHeight="1" x14ac:dyDescent="0.15"/>
    <row r="58687" ht="13.5" customHeight="1" x14ac:dyDescent="0.15"/>
    <row r="58689" ht="13.5" customHeight="1" x14ac:dyDescent="0.15"/>
    <row r="58691" ht="13.5" customHeight="1" x14ac:dyDescent="0.15"/>
    <row r="58693" ht="13.5" customHeight="1" x14ac:dyDescent="0.15"/>
    <row r="58695" ht="13.5" customHeight="1" x14ac:dyDescent="0.15"/>
    <row r="58697" ht="13.5" customHeight="1" x14ac:dyDescent="0.15"/>
    <row r="58699" ht="13.5" customHeight="1" x14ac:dyDescent="0.15"/>
    <row r="58701" ht="13.5" customHeight="1" x14ac:dyDescent="0.15"/>
    <row r="58703" ht="13.5" customHeight="1" x14ac:dyDescent="0.15"/>
    <row r="58705" ht="13.5" customHeight="1" x14ac:dyDescent="0.15"/>
    <row r="58707" ht="13.5" customHeight="1" x14ac:dyDescent="0.15"/>
    <row r="58709" ht="13.5" customHeight="1" x14ac:dyDescent="0.15"/>
    <row r="58711" ht="13.5" customHeight="1" x14ac:dyDescent="0.15"/>
    <row r="58713" ht="13.5" customHeight="1" x14ac:dyDescent="0.15"/>
    <row r="58715" ht="13.5" customHeight="1" x14ac:dyDescent="0.15"/>
    <row r="58717" ht="13.5" customHeight="1" x14ac:dyDescent="0.15"/>
    <row r="58719" ht="13.5" customHeight="1" x14ac:dyDescent="0.15"/>
    <row r="58721" ht="13.5" customHeight="1" x14ac:dyDescent="0.15"/>
    <row r="58723" ht="13.5" customHeight="1" x14ac:dyDescent="0.15"/>
    <row r="58725" ht="13.5" customHeight="1" x14ac:dyDescent="0.15"/>
    <row r="58727" ht="13.5" customHeight="1" x14ac:dyDescent="0.15"/>
    <row r="58729" ht="13.5" customHeight="1" x14ac:dyDescent="0.15"/>
    <row r="58731" ht="13.5" customHeight="1" x14ac:dyDescent="0.15"/>
    <row r="58733" ht="13.5" customHeight="1" x14ac:dyDescent="0.15"/>
    <row r="58735" ht="13.5" customHeight="1" x14ac:dyDescent="0.15"/>
    <row r="58737" ht="13.5" customHeight="1" x14ac:dyDescent="0.15"/>
    <row r="58739" ht="13.5" customHeight="1" x14ac:dyDescent="0.15"/>
    <row r="58741" ht="13.5" customHeight="1" x14ac:dyDescent="0.15"/>
    <row r="58743" ht="13.5" customHeight="1" x14ac:dyDescent="0.15"/>
    <row r="58745" ht="13.5" customHeight="1" x14ac:dyDescent="0.15"/>
    <row r="58747" ht="13.5" customHeight="1" x14ac:dyDescent="0.15"/>
    <row r="58749" ht="13.5" customHeight="1" x14ac:dyDescent="0.15"/>
    <row r="58751" ht="13.5" customHeight="1" x14ac:dyDescent="0.15"/>
    <row r="58753" ht="13.5" customHeight="1" x14ac:dyDescent="0.15"/>
    <row r="58755" ht="13.5" customHeight="1" x14ac:dyDescent="0.15"/>
    <row r="58757" ht="13.5" customHeight="1" x14ac:dyDescent="0.15"/>
    <row r="58759" ht="13.5" customHeight="1" x14ac:dyDescent="0.15"/>
    <row r="58761" ht="13.5" customHeight="1" x14ac:dyDescent="0.15"/>
    <row r="58763" ht="13.5" customHeight="1" x14ac:dyDescent="0.15"/>
    <row r="58765" ht="13.5" customHeight="1" x14ac:dyDescent="0.15"/>
    <row r="58767" ht="13.5" customHeight="1" x14ac:dyDescent="0.15"/>
    <row r="58769" ht="13.5" customHeight="1" x14ac:dyDescent="0.15"/>
    <row r="58771" ht="13.5" customHeight="1" x14ac:dyDescent="0.15"/>
    <row r="58773" ht="13.5" customHeight="1" x14ac:dyDescent="0.15"/>
    <row r="58775" ht="13.5" customHeight="1" x14ac:dyDescent="0.15"/>
    <row r="58777" ht="13.5" customHeight="1" x14ac:dyDescent="0.15"/>
    <row r="58779" ht="13.5" customHeight="1" x14ac:dyDescent="0.15"/>
    <row r="58781" ht="13.5" customHeight="1" x14ac:dyDescent="0.15"/>
    <row r="58783" ht="13.5" customHeight="1" x14ac:dyDescent="0.15"/>
    <row r="58785" ht="13.5" customHeight="1" x14ac:dyDescent="0.15"/>
    <row r="58787" ht="13.5" customHeight="1" x14ac:dyDescent="0.15"/>
    <row r="58789" ht="13.5" customHeight="1" x14ac:dyDescent="0.15"/>
    <row r="58791" ht="13.5" customHeight="1" x14ac:dyDescent="0.15"/>
    <row r="58793" ht="13.5" customHeight="1" x14ac:dyDescent="0.15"/>
    <row r="58795" ht="13.5" customHeight="1" x14ac:dyDescent="0.15"/>
    <row r="58797" ht="13.5" customHeight="1" x14ac:dyDescent="0.15"/>
    <row r="58799" ht="13.5" customHeight="1" x14ac:dyDescent="0.15"/>
    <row r="58801" ht="13.5" customHeight="1" x14ac:dyDescent="0.15"/>
    <row r="58803" ht="13.5" customHeight="1" x14ac:dyDescent="0.15"/>
    <row r="58805" ht="13.5" customHeight="1" x14ac:dyDescent="0.15"/>
    <row r="58807" ht="13.5" customHeight="1" x14ac:dyDescent="0.15"/>
    <row r="58809" ht="13.5" customHeight="1" x14ac:dyDescent="0.15"/>
    <row r="58811" ht="13.5" customHeight="1" x14ac:dyDescent="0.15"/>
    <row r="58813" ht="13.5" customHeight="1" x14ac:dyDescent="0.15"/>
    <row r="58815" ht="13.5" customHeight="1" x14ac:dyDescent="0.15"/>
    <row r="58817" ht="13.5" customHeight="1" x14ac:dyDescent="0.15"/>
    <row r="58819" ht="13.5" customHeight="1" x14ac:dyDescent="0.15"/>
    <row r="58821" ht="13.5" customHeight="1" x14ac:dyDescent="0.15"/>
    <row r="58823" ht="13.5" customHeight="1" x14ac:dyDescent="0.15"/>
    <row r="58825" ht="13.5" customHeight="1" x14ac:dyDescent="0.15"/>
    <row r="58827" ht="13.5" customHeight="1" x14ac:dyDescent="0.15"/>
    <row r="58829" ht="13.5" customHeight="1" x14ac:dyDescent="0.15"/>
    <row r="58831" ht="13.5" customHeight="1" x14ac:dyDescent="0.15"/>
    <row r="58833" ht="13.5" customHeight="1" x14ac:dyDescent="0.15"/>
    <row r="58835" ht="13.5" customHeight="1" x14ac:dyDescent="0.15"/>
    <row r="58837" ht="13.5" customHeight="1" x14ac:dyDescent="0.15"/>
    <row r="58839" ht="13.5" customHeight="1" x14ac:dyDescent="0.15"/>
    <row r="58841" ht="13.5" customHeight="1" x14ac:dyDescent="0.15"/>
    <row r="58843" ht="13.5" customHeight="1" x14ac:dyDescent="0.15"/>
    <row r="58845" ht="13.5" customHeight="1" x14ac:dyDescent="0.15"/>
    <row r="58847" ht="13.5" customHeight="1" x14ac:dyDescent="0.15"/>
    <row r="58849" ht="13.5" customHeight="1" x14ac:dyDescent="0.15"/>
    <row r="58851" ht="13.5" customHeight="1" x14ac:dyDescent="0.15"/>
    <row r="58853" ht="13.5" customHeight="1" x14ac:dyDescent="0.15"/>
    <row r="58855" ht="13.5" customHeight="1" x14ac:dyDescent="0.15"/>
    <row r="58857" ht="13.5" customHeight="1" x14ac:dyDescent="0.15"/>
    <row r="58859" ht="13.5" customHeight="1" x14ac:dyDescent="0.15"/>
    <row r="58861" ht="13.5" customHeight="1" x14ac:dyDescent="0.15"/>
    <row r="58863" ht="13.5" customHeight="1" x14ac:dyDescent="0.15"/>
    <row r="58865" ht="13.5" customHeight="1" x14ac:dyDescent="0.15"/>
    <row r="58867" ht="13.5" customHeight="1" x14ac:dyDescent="0.15"/>
    <row r="58869" ht="13.5" customHeight="1" x14ac:dyDescent="0.15"/>
    <row r="58871" ht="13.5" customHeight="1" x14ac:dyDescent="0.15"/>
    <row r="58873" ht="13.5" customHeight="1" x14ac:dyDescent="0.15"/>
    <row r="58875" ht="13.5" customHeight="1" x14ac:dyDescent="0.15"/>
    <row r="58877" ht="13.5" customHeight="1" x14ac:dyDescent="0.15"/>
    <row r="58879" ht="13.5" customHeight="1" x14ac:dyDescent="0.15"/>
    <row r="58881" ht="13.5" customHeight="1" x14ac:dyDescent="0.15"/>
    <row r="58883" ht="13.5" customHeight="1" x14ac:dyDescent="0.15"/>
    <row r="58885" ht="13.5" customHeight="1" x14ac:dyDescent="0.15"/>
    <row r="58887" ht="13.5" customHeight="1" x14ac:dyDescent="0.15"/>
    <row r="58889" ht="13.5" customHeight="1" x14ac:dyDescent="0.15"/>
    <row r="58891" ht="13.5" customHeight="1" x14ac:dyDescent="0.15"/>
    <row r="58893" ht="13.5" customHeight="1" x14ac:dyDescent="0.15"/>
    <row r="58895" ht="13.5" customHeight="1" x14ac:dyDescent="0.15"/>
    <row r="58897" ht="13.5" customHeight="1" x14ac:dyDescent="0.15"/>
    <row r="58899" ht="13.5" customHeight="1" x14ac:dyDescent="0.15"/>
    <row r="58901" ht="13.5" customHeight="1" x14ac:dyDescent="0.15"/>
    <row r="58903" ht="13.5" customHeight="1" x14ac:dyDescent="0.15"/>
    <row r="58905" ht="13.5" customHeight="1" x14ac:dyDescent="0.15"/>
    <row r="58907" ht="13.5" customHeight="1" x14ac:dyDescent="0.15"/>
    <row r="58909" ht="13.5" customHeight="1" x14ac:dyDescent="0.15"/>
    <row r="58911" ht="13.5" customHeight="1" x14ac:dyDescent="0.15"/>
    <row r="58913" ht="13.5" customHeight="1" x14ac:dyDescent="0.15"/>
    <row r="58915" ht="13.5" customHeight="1" x14ac:dyDescent="0.15"/>
    <row r="58917" ht="13.5" customHeight="1" x14ac:dyDescent="0.15"/>
    <row r="58919" ht="13.5" customHeight="1" x14ac:dyDescent="0.15"/>
    <row r="58921" ht="13.5" customHeight="1" x14ac:dyDescent="0.15"/>
    <row r="58923" ht="13.5" customHeight="1" x14ac:dyDescent="0.15"/>
    <row r="58925" ht="13.5" customHeight="1" x14ac:dyDescent="0.15"/>
    <row r="58927" ht="13.5" customHeight="1" x14ac:dyDescent="0.15"/>
    <row r="58929" ht="13.5" customHeight="1" x14ac:dyDescent="0.15"/>
    <row r="58931" ht="13.5" customHeight="1" x14ac:dyDescent="0.15"/>
    <row r="58933" ht="13.5" customHeight="1" x14ac:dyDescent="0.15"/>
    <row r="58935" ht="13.5" customHeight="1" x14ac:dyDescent="0.15"/>
    <row r="58937" ht="13.5" customHeight="1" x14ac:dyDescent="0.15"/>
    <row r="58939" ht="13.5" customHeight="1" x14ac:dyDescent="0.15"/>
    <row r="58941" ht="13.5" customHeight="1" x14ac:dyDescent="0.15"/>
    <row r="58943" ht="13.5" customHeight="1" x14ac:dyDescent="0.15"/>
    <row r="58945" ht="13.5" customHeight="1" x14ac:dyDescent="0.15"/>
    <row r="58947" ht="13.5" customHeight="1" x14ac:dyDescent="0.15"/>
    <row r="58949" ht="13.5" customHeight="1" x14ac:dyDescent="0.15"/>
    <row r="58951" ht="13.5" customHeight="1" x14ac:dyDescent="0.15"/>
    <row r="58953" ht="13.5" customHeight="1" x14ac:dyDescent="0.15"/>
    <row r="58955" ht="13.5" customHeight="1" x14ac:dyDescent="0.15"/>
    <row r="58957" ht="13.5" customHeight="1" x14ac:dyDescent="0.15"/>
    <row r="58959" ht="13.5" customHeight="1" x14ac:dyDescent="0.15"/>
    <row r="58961" ht="13.5" customHeight="1" x14ac:dyDescent="0.15"/>
    <row r="58963" ht="13.5" customHeight="1" x14ac:dyDescent="0.15"/>
    <row r="58965" ht="13.5" customHeight="1" x14ac:dyDescent="0.15"/>
    <row r="58967" ht="13.5" customHeight="1" x14ac:dyDescent="0.15"/>
    <row r="58969" ht="13.5" customHeight="1" x14ac:dyDescent="0.15"/>
    <row r="58971" ht="13.5" customHeight="1" x14ac:dyDescent="0.15"/>
    <row r="58973" ht="13.5" customHeight="1" x14ac:dyDescent="0.15"/>
    <row r="58975" ht="13.5" customHeight="1" x14ac:dyDescent="0.15"/>
    <row r="58977" ht="13.5" customHeight="1" x14ac:dyDescent="0.15"/>
    <row r="58979" ht="13.5" customHeight="1" x14ac:dyDescent="0.15"/>
    <row r="58981" ht="13.5" customHeight="1" x14ac:dyDescent="0.15"/>
    <row r="58983" ht="13.5" customHeight="1" x14ac:dyDescent="0.15"/>
    <row r="58985" ht="13.5" customHeight="1" x14ac:dyDescent="0.15"/>
    <row r="58987" ht="13.5" customHeight="1" x14ac:dyDescent="0.15"/>
    <row r="58989" ht="13.5" customHeight="1" x14ac:dyDescent="0.15"/>
    <row r="58991" ht="13.5" customHeight="1" x14ac:dyDescent="0.15"/>
    <row r="58993" ht="13.5" customHeight="1" x14ac:dyDescent="0.15"/>
    <row r="58995" ht="13.5" customHeight="1" x14ac:dyDescent="0.15"/>
    <row r="58997" ht="13.5" customHeight="1" x14ac:dyDescent="0.15"/>
    <row r="58999" ht="13.5" customHeight="1" x14ac:dyDescent="0.15"/>
    <row r="59001" ht="13.5" customHeight="1" x14ac:dyDescent="0.15"/>
    <row r="59003" ht="13.5" customHeight="1" x14ac:dyDescent="0.15"/>
    <row r="59005" ht="13.5" customHeight="1" x14ac:dyDescent="0.15"/>
    <row r="59007" ht="13.5" customHeight="1" x14ac:dyDescent="0.15"/>
    <row r="59009" ht="13.5" customHeight="1" x14ac:dyDescent="0.15"/>
    <row r="59011" ht="13.5" customHeight="1" x14ac:dyDescent="0.15"/>
    <row r="59013" ht="13.5" customHeight="1" x14ac:dyDescent="0.15"/>
    <row r="59015" ht="13.5" customHeight="1" x14ac:dyDescent="0.15"/>
    <row r="59017" ht="13.5" customHeight="1" x14ac:dyDescent="0.15"/>
    <row r="59019" ht="13.5" customHeight="1" x14ac:dyDescent="0.15"/>
    <row r="59021" ht="13.5" customHeight="1" x14ac:dyDescent="0.15"/>
    <row r="59023" ht="13.5" customHeight="1" x14ac:dyDescent="0.15"/>
    <row r="59025" ht="13.5" customHeight="1" x14ac:dyDescent="0.15"/>
    <row r="59027" ht="13.5" customHeight="1" x14ac:dyDescent="0.15"/>
    <row r="59029" ht="13.5" customHeight="1" x14ac:dyDescent="0.15"/>
    <row r="59031" ht="13.5" customHeight="1" x14ac:dyDescent="0.15"/>
    <row r="59033" ht="13.5" customHeight="1" x14ac:dyDescent="0.15"/>
    <row r="59035" ht="13.5" customHeight="1" x14ac:dyDescent="0.15"/>
    <row r="59037" ht="13.5" customHeight="1" x14ac:dyDescent="0.15"/>
    <row r="59039" ht="13.5" customHeight="1" x14ac:dyDescent="0.15"/>
    <row r="59041" ht="13.5" customHeight="1" x14ac:dyDescent="0.15"/>
    <row r="59043" ht="13.5" customHeight="1" x14ac:dyDescent="0.15"/>
    <row r="59045" ht="13.5" customHeight="1" x14ac:dyDescent="0.15"/>
    <row r="59047" ht="13.5" customHeight="1" x14ac:dyDescent="0.15"/>
    <row r="59049" ht="13.5" customHeight="1" x14ac:dyDescent="0.15"/>
    <row r="59051" ht="13.5" customHeight="1" x14ac:dyDescent="0.15"/>
    <row r="59053" ht="13.5" customHeight="1" x14ac:dyDescent="0.15"/>
    <row r="59055" ht="13.5" customHeight="1" x14ac:dyDescent="0.15"/>
    <row r="59057" ht="13.5" customHeight="1" x14ac:dyDescent="0.15"/>
    <row r="59059" ht="13.5" customHeight="1" x14ac:dyDescent="0.15"/>
    <row r="59061" ht="13.5" customHeight="1" x14ac:dyDescent="0.15"/>
    <row r="59063" ht="13.5" customHeight="1" x14ac:dyDescent="0.15"/>
    <row r="59065" ht="13.5" customHeight="1" x14ac:dyDescent="0.15"/>
    <row r="59067" ht="13.5" customHeight="1" x14ac:dyDescent="0.15"/>
    <row r="59069" ht="13.5" customHeight="1" x14ac:dyDescent="0.15"/>
    <row r="59071" ht="13.5" customHeight="1" x14ac:dyDescent="0.15"/>
    <row r="59073" ht="13.5" customHeight="1" x14ac:dyDescent="0.15"/>
    <row r="59075" ht="13.5" customHeight="1" x14ac:dyDescent="0.15"/>
    <row r="59077" ht="13.5" customHeight="1" x14ac:dyDescent="0.15"/>
    <row r="59079" ht="13.5" customHeight="1" x14ac:dyDescent="0.15"/>
    <row r="59081" ht="13.5" customHeight="1" x14ac:dyDescent="0.15"/>
    <row r="59083" ht="13.5" customHeight="1" x14ac:dyDescent="0.15"/>
    <row r="59085" ht="13.5" customHeight="1" x14ac:dyDescent="0.15"/>
    <row r="59087" ht="13.5" customHeight="1" x14ac:dyDescent="0.15"/>
    <row r="59089" ht="13.5" customHeight="1" x14ac:dyDescent="0.15"/>
    <row r="59091" ht="13.5" customHeight="1" x14ac:dyDescent="0.15"/>
    <row r="59093" ht="13.5" customHeight="1" x14ac:dyDescent="0.15"/>
    <row r="59095" ht="13.5" customHeight="1" x14ac:dyDescent="0.15"/>
    <row r="59097" ht="13.5" customHeight="1" x14ac:dyDescent="0.15"/>
    <row r="59099" ht="13.5" customHeight="1" x14ac:dyDescent="0.15"/>
    <row r="59101" ht="13.5" customHeight="1" x14ac:dyDescent="0.15"/>
    <row r="59103" ht="13.5" customHeight="1" x14ac:dyDescent="0.15"/>
    <row r="59105" ht="13.5" customHeight="1" x14ac:dyDescent="0.15"/>
    <row r="59107" ht="13.5" customHeight="1" x14ac:dyDescent="0.15"/>
    <row r="59109" ht="13.5" customHeight="1" x14ac:dyDescent="0.15"/>
    <row r="59111" ht="13.5" customHeight="1" x14ac:dyDescent="0.15"/>
    <row r="59113" ht="13.5" customHeight="1" x14ac:dyDescent="0.15"/>
    <row r="59115" ht="13.5" customHeight="1" x14ac:dyDescent="0.15"/>
    <row r="59117" ht="13.5" customHeight="1" x14ac:dyDescent="0.15"/>
    <row r="59119" ht="13.5" customHeight="1" x14ac:dyDescent="0.15"/>
    <row r="59121" ht="13.5" customHeight="1" x14ac:dyDescent="0.15"/>
    <row r="59123" ht="13.5" customHeight="1" x14ac:dyDescent="0.15"/>
    <row r="59125" ht="13.5" customHeight="1" x14ac:dyDescent="0.15"/>
    <row r="59127" ht="13.5" customHeight="1" x14ac:dyDescent="0.15"/>
    <row r="59129" ht="13.5" customHeight="1" x14ac:dyDescent="0.15"/>
    <row r="59131" ht="13.5" customHeight="1" x14ac:dyDescent="0.15"/>
    <row r="59133" ht="13.5" customHeight="1" x14ac:dyDescent="0.15"/>
    <row r="59135" ht="13.5" customHeight="1" x14ac:dyDescent="0.15"/>
    <row r="59137" ht="13.5" customHeight="1" x14ac:dyDescent="0.15"/>
    <row r="59139" ht="13.5" customHeight="1" x14ac:dyDescent="0.15"/>
    <row r="59141" ht="13.5" customHeight="1" x14ac:dyDescent="0.15"/>
    <row r="59143" ht="13.5" customHeight="1" x14ac:dyDescent="0.15"/>
    <row r="59145" ht="13.5" customHeight="1" x14ac:dyDescent="0.15"/>
    <row r="59147" ht="13.5" customHeight="1" x14ac:dyDescent="0.15"/>
    <row r="59149" ht="13.5" customHeight="1" x14ac:dyDescent="0.15"/>
    <row r="59151" ht="13.5" customHeight="1" x14ac:dyDescent="0.15"/>
    <row r="59153" ht="13.5" customHeight="1" x14ac:dyDescent="0.15"/>
    <row r="59155" ht="13.5" customHeight="1" x14ac:dyDescent="0.15"/>
    <row r="59157" ht="13.5" customHeight="1" x14ac:dyDescent="0.15"/>
    <row r="59159" ht="13.5" customHeight="1" x14ac:dyDescent="0.15"/>
    <row r="59161" ht="13.5" customHeight="1" x14ac:dyDescent="0.15"/>
    <row r="59163" ht="13.5" customHeight="1" x14ac:dyDescent="0.15"/>
    <row r="59165" ht="13.5" customHeight="1" x14ac:dyDescent="0.15"/>
    <row r="59167" ht="13.5" customHeight="1" x14ac:dyDescent="0.15"/>
    <row r="59169" ht="13.5" customHeight="1" x14ac:dyDescent="0.15"/>
    <row r="59171" ht="13.5" customHeight="1" x14ac:dyDescent="0.15"/>
    <row r="59173" ht="13.5" customHeight="1" x14ac:dyDescent="0.15"/>
    <row r="59175" ht="13.5" customHeight="1" x14ac:dyDescent="0.15"/>
    <row r="59177" ht="13.5" customHeight="1" x14ac:dyDescent="0.15"/>
    <row r="59179" ht="13.5" customHeight="1" x14ac:dyDescent="0.15"/>
    <row r="59181" ht="13.5" customHeight="1" x14ac:dyDescent="0.15"/>
    <row r="59183" ht="13.5" customHeight="1" x14ac:dyDescent="0.15"/>
    <row r="59185" ht="13.5" customHeight="1" x14ac:dyDescent="0.15"/>
    <row r="59187" ht="13.5" customHeight="1" x14ac:dyDescent="0.15"/>
    <row r="59189" ht="13.5" customHeight="1" x14ac:dyDescent="0.15"/>
    <row r="59191" ht="13.5" customHeight="1" x14ac:dyDescent="0.15"/>
    <row r="59193" ht="13.5" customHeight="1" x14ac:dyDescent="0.15"/>
    <row r="59195" ht="13.5" customHeight="1" x14ac:dyDescent="0.15"/>
    <row r="59197" ht="13.5" customHeight="1" x14ac:dyDescent="0.15"/>
    <row r="59199" ht="13.5" customHeight="1" x14ac:dyDescent="0.15"/>
    <row r="59201" ht="13.5" customHeight="1" x14ac:dyDescent="0.15"/>
    <row r="59203" ht="13.5" customHeight="1" x14ac:dyDescent="0.15"/>
    <row r="59205" ht="13.5" customHeight="1" x14ac:dyDescent="0.15"/>
    <row r="59207" ht="13.5" customHeight="1" x14ac:dyDescent="0.15"/>
    <row r="59209" ht="13.5" customHeight="1" x14ac:dyDescent="0.15"/>
    <row r="59211" ht="13.5" customHeight="1" x14ac:dyDescent="0.15"/>
    <row r="59213" ht="13.5" customHeight="1" x14ac:dyDescent="0.15"/>
    <row r="59215" ht="13.5" customHeight="1" x14ac:dyDescent="0.15"/>
    <row r="59217" ht="13.5" customHeight="1" x14ac:dyDescent="0.15"/>
    <row r="59219" ht="13.5" customHeight="1" x14ac:dyDescent="0.15"/>
    <row r="59221" ht="13.5" customHeight="1" x14ac:dyDescent="0.15"/>
    <row r="59223" ht="13.5" customHeight="1" x14ac:dyDescent="0.15"/>
    <row r="59225" ht="13.5" customHeight="1" x14ac:dyDescent="0.15"/>
    <row r="59227" ht="13.5" customHeight="1" x14ac:dyDescent="0.15"/>
    <row r="59229" ht="13.5" customHeight="1" x14ac:dyDescent="0.15"/>
    <row r="59231" ht="13.5" customHeight="1" x14ac:dyDescent="0.15"/>
    <row r="59233" ht="13.5" customHeight="1" x14ac:dyDescent="0.15"/>
    <row r="59235" ht="13.5" customHeight="1" x14ac:dyDescent="0.15"/>
    <row r="59237" ht="13.5" customHeight="1" x14ac:dyDescent="0.15"/>
    <row r="59239" ht="13.5" customHeight="1" x14ac:dyDescent="0.15"/>
    <row r="59241" ht="13.5" customHeight="1" x14ac:dyDescent="0.15"/>
    <row r="59243" ht="13.5" customHeight="1" x14ac:dyDescent="0.15"/>
    <row r="59245" ht="13.5" customHeight="1" x14ac:dyDescent="0.15"/>
    <row r="59247" ht="13.5" customHeight="1" x14ac:dyDescent="0.15"/>
    <row r="59249" ht="13.5" customHeight="1" x14ac:dyDescent="0.15"/>
    <row r="59251" ht="13.5" customHeight="1" x14ac:dyDescent="0.15"/>
    <row r="59253" ht="13.5" customHeight="1" x14ac:dyDescent="0.15"/>
    <row r="59255" ht="13.5" customHeight="1" x14ac:dyDescent="0.15"/>
    <row r="59257" ht="13.5" customHeight="1" x14ac:dyDescent="0.15"/>
    <row r="59259" ht="13.5" customHeight="1" x14ac:dyDescent="0.15"/>
    <row r="59261" ht="13.5" customHeight="1" x14ac:dyDescent="0.15"/>
    <row r="59263" ht="13.5" customHeight="1" x14ac:dyDescent="0.15"/>
    <row r="59265" ht="13.5" customHeight="1" x14ac:dyDescent="0.15"/>
    <row r="59267" ht="13.5" customHeight="1" x14ac:dyDescent="0.15"/>
    <row r="59269" ht="13.5" customHeight="1" x14ac:dyDescent="0.15"/>
    <row r="59271" ht="13.5" customHeight="1" x14ac:dyDescent="0.15"/>
    <row r="59273" ht="13.5" customHeight="1" x14ac:dyDescent="0.15"/>
    <row r="59275" ht="13.5" customHeight="1" x14ac:dyDescent="0.15"/>
    <row r="59277" ht="13.5" customHeight="1" x14ac:dyDescent="0.15"/>
    <row r="59279" ht="13.5" customHeight="1" x14ac:dyDescent="0.15"/>
    <row r="59281" ht="13.5" customHeight="1" x14ac:dyDescent="0.15"/>
    <row r="59283" ht="13.5" customHeight="1" x14ac:dyDescent="0.15"/>
    <row r="59285" ht="13.5" customHeight="1" x14ac:dyDescent="0.15"/>
    <row r="59287" ht="13.5" customHeight="1" x14ac:dyDescent="0.15"/>
    <row r="59289" ht="13.5" customHeight="1" x14ac:dyDescent="0.15"/>
    <row r="59291" ht="13.5" customHeight="1" x14ac:dyDescent="0.15"/>
    <row r="59293" ht="13.5" customHeight="1" x14ac:dyDescent="0.15"/>
    <row r="59295" ht="13.5" customHeight="1" x14ac:dyDescent="0.15"/>
    <row r="59297" ht="13.5" customHeight="1" x14ac:dyDescent="0.15"/>
    <row r="59299" ht="13.5" customHeight="1" x14ac:dyDescent="0.15"/>
    <row r="59301" ht="13.5" customHeight="1" x14ac:dyDescent="0.15"/>
    <row r="59303" ht="13.5" customHeight="1" x14ac:dyDescent="0.15"/>
    <row r="59305" ht="13.5" customHeight="1" x14ac:dyDescent="0.15"/>
    <row r="59307" ht="13.5" customHeight="1" x14ac:dyDescent="0.15"/>
    <row r="59309" ht="13.5" customHeight="1" x14ac:dyDescent="0.15"/>
    <row r="59311" ht="13.5" customHeight="1" x14ac:dyDescent="0.15"/>
    <row r="59313" ht="13.5" customHeight="1" x14ac:dyDescent="0.15"/>
    <row r="59315" ht="13.5" customHeight="1" x14ac:dyDescent="0.15"/>
    <row r="59317" ht="13.5" customHeight="1" x14ac:dyDescent="0.15"/>
    <row r="59319" ht="13.5" customHeight="1" x14ac:dyDescent="0.15"/>
    <row r="59321" ht="13.5" customHeight="1" x14ac:dyDescent="0.15"/>
    <row r="59323" ht="13.5" customHeight="1" x14ac:dyDescent="0.15"/>
    <row r="59325" ht="13.5" customHeight="1" x14ac:dyDescent="0.15"/>
    <row r="59327" ht="13.5" customHeight="1" x14ac:dyDescent="0.15"/>
    <row r="59329" ht="13.5" customHeight="1" x14ac:dyDescent="0.15"/>
    <row r="59331" ht="13.5" customHeight="1" x14ac:dyDescent="0.15"/>
    <row r="59333" ht="13.5" customHeight="1" x14ac:dyDescent="0.15"/>
    <row r="59335" ht="13.5" customHeight="1" x14ac:dyDescent="0.15"/>
    <row r="59337" ht="13.5" customHeight="1" x14ac:dyDescent="0.15"/>
    <row r="59339" ht="13.5" customHeight="1" x14ac:dyDescent="0.15"/>
    <row r="59341" ht="13.5" customHeight="1" x14ac:dyDescent="0.15"/>
    <row r="59343" ht="13.5" customHeight="1" x14ac:dyDescent="0.15"/>
    <row r="59345" ht="13.5" customHeight="1" x14ac:dyDescent="0.15"/>
    <row r="59347" ht="13.5" customHeight="1" x14ac:dyDescent="0.15"/>
    <row r="59349" ht="13.5" customHeight="1" x14ac:dyDescent="0.15"/>
    <row r="59351" ht="13.5" customHeight="1" x14ac:dyDescent="0.15"/>
    <row r="59353" ht="13.5" customHeight="1" x14ac:dyDescent="0.15"/>
    <row r="59355" ht="13.5" customHeight="1" x14ac:dyDescent="0.15"/>
    <row r="59357" ht="13.5" customHeight="1" x14ac:dyDescent="0.15"/>
    <row r="59359" ht="13.5" customHeight="1" x14ac:dyDescent="0.15"/>
    <row r="59361" ht="13.5" customHeight="1" x14ac:dyDescent="0.15"/>
    <row r="59363" ht="13.5" customHeight="1" x14ac:dyDescent="0.15"/>
    <row r="59365" ht="13.5" customHeight="1" x14ac:dyDescent="0.15"/>
    <row r="59367" ht="13.5" customHeight="1" x14ac:dyDescent="0.15"/>
    <row r="59369" ht="13.5" customHeight="1" x14ac:dyDescent="0.15"/>
    <row r="59371" ht="13.5" customHeight="1" x14ac:dyDescent="0.15"/>
    <row r="59373" ht="13.5" customHeight="1" x14ac:dyDescent="0.15"/>
    <row r="59375" ht="13.5" customHeight="1" x14ac:dyDescent="0.15"/>
    <row r="59377" ht="13.5" customHeight="1" x14ac:dyDescent="0.15"/>
    <row r="59379" ht="13.5" customHeight="1" x14ac:dyDescent="0.15"/>
    <row r="59381" ht="13.5" customHeight="1" x14ac:dyDescent="0.15"/>
    <row r="59383" ht="13.5" customHeight="1" x14ac:dyDescent="0.15"/>
    <row r="59385" ht="13.5" customHeight="1" x14ac:dyDescent="0.15"/>
    <row r="59387" ht="13.5" customHeight="1" x14ac:dyDescent="0.15"/>
    <row r="59389" ht="13.5" customHeight="1" x14ac:dyDescent="0.15"/>
    <row r="59391" ht="13.5" customHeight="1" x14ac:dyDescent="0.15"/>
    <row r="59393" ht="13.5" customHeight="1" x14ac:dyDescent="0.15"/>
    <row r="59395" ht="13.5" customHeight="1" x14ac:dyDescent="0.15"/>
    <row r="59397" ht="13.5" customHeight="1" x14ac:dyDescent="0.15"/>
    <row r="59399" ht="13.5" customHeight="1" x14ac:dyDescent="0.15"/>
    <row r="59401" ht="13.5" customHeight="1" x14ac:dyDescent="0.15"/>
    <row r="59403" ht="13.5" customHeight="1" x14ac:dyDescent="0.15"/>
    <row r="59405" ht="13.5" customHeight="1" x14ac:dyDescent="0.15"/>
    <row r="59407" ht="13.5" customHeight="1" x14ac:dyDescent="0.15"/>
    <row r="59409" ht="13.5" customHeight="1" x14ac:dyDescent="0.15"/>
    <row r="59411" ht="13.5" customHeight="1" x14ac:dyDescent="0.15"/>
    <row r="59413" ht="13.5" customHeight="1" x14ac:dyDescent="0.15"/>
    <row r="59415" ht="13.5" customHeight="1" x14ac:dyDescent="0.15"/>
    <row r="59417" ht="13.5" customHeight="1" x14ac:dyDescent="0.15"/>
    <row r="59419" ht="13.5" customHeight="1" x14ac:dyDescent="0.15"/>
    <row r="59421" ht="13.5" customHeight="1" x14ac:dyDescent="0.15"/>
    <row r="59423" ht="13.5" customHeight="1" x14ac:dyDescent="0.15"/>
    <row r="59425" ht="13.5" customHeight="1" x14ac:dyDescent="0.15"/>
    <row r="59427" ht="13.5" customHeight="1" x14ac:dyDescent="0.15"/>
    <row r="59429" ht="13.5" customHeight="1" x14ac:dyDescent="0.15"/>
    <row r="59431" ht="13.5" customHeight="1" x14ac:dyDescent="0.15"/>
    <row r="59433" ht="13.5" customHeight="1" x14ac:dyDescent="0.15"/>
    <row r="59435" ht="13.5" customHeight="1" x14ac:dyDescent="0.15"/>
    <row r="59437" ht="13.5" customHeight="1" x14ac:dyDescent="0.15"/>
    <row r="59439" ht="13.5" customHeight="1" x14ac:dyDescent="0.15"/>
    <row r="59441" ht="13.5" customHeight="1" x14ac:dyDescent="0.15"/>
    <row r="59443" ht="13.5" customHeight="1" x14ac:dyDescent="0.15"/>
    <row r="59445" ht="13.5" customHeight="1" x14ac:dyDescent="0.15"/>
    <row r="59447" ht="13.5" customHeight="1" x14ac:dyDescent="0.15"/>
    <row r="59449" ht="13.5" customHeight="1" x14ac:dyDescent="0.15"/>
    <row r="59451" ht="13.5" customHeight="1" x14ac:dyDescent="0.15"/>
    <row r="59453" ht="13.5" customHeight="1" x14ac:dyDescent="0.15"/>
    <row r="59455" ht="13.5" customHeight="1" x14ac:dyDescent="0.15"/>
    <row r="59457" ht="13.5" customHeight="1" x14ac:dyDescent="0.15"/>
    <row r="59459" ht="13.5" customHeight="1" x14ac:dyDescent="0.15"/>
    <row r="59461" ht="13.5" customHeight="1" x14ac:dyDescent="0.15"/>
    <row r="59463" ht="13.5" customHeight="1" x14ac:dyDescent="0.15"/>
    <row r="59465" ht="13.5" customHeight="1" x14ac:dyDescent="0.15"/>
    <row r="59467" ht="13.5" customHeight="1" x14ac:dyDescent="0.15"/>
    <row r="59469" ht="13.5" customHeight="1" x14ac:dyDescent="0.15"/>
    <row r="59471" ht="13.5" customHeight="1" x14ac:dyDescent="0.15"/>
    <row r="59473" ht="13.5" customHeight="1" x14ac:dyDescent="0.15"/>
    <row r="59475" ht="13.5" customHeight="1" x14ac:dyDescent="0.15"/>
    <row r="59477" ht="13.5" customHeight="1" x14ac:dyDescent="0.15"/>
    <row r="59479" ht="13.5" customHeight="1" x14ac:dyDescent="0.15"/>
    <row r="59481" ht="13.5" customHeight="1" x14ac:dyDescent="0.15"/>
    <row r="59483" ht="13.5" customHeight="1" x14ac:dyDescent="0.15"/>
    <row r="59485" ht="13.5" customHeight="1" x14ac:dyDescent="0.15"/>
    <row r="59487" ht="13.5" customHeight="1" x14ac:dyDescent="0.15"/>
    <row r="59489" ht="13.5" customHeight="1" x14ac:dyDescent="0.15"/>
    <row r="59491" ht="13.5" customHeight="1" x14ac:dyDescent="0.15"/>
    <row r="59493" ht="13.5" customHeight="1" x14ac:dyDescent="0.15"/>
    <row r="59495" ht="13.5" customHeight="1" x14ac:dyDescent="0.15"/>
    <row r="59497" ht="13.5" customHeight="1" x14ac:dyDescent="0.15"/>
    <row r="59499" ht="13.5" customHeight="1" x14ac:dyDescent="0.15"/>
    <row r="59501" ht="13.5" customHeight="1" x14ac:dyDescent="0.15"/>
    <row r="59503" ht="13.5" customHeight="1" x14ac:dyDescent="0.15"/>
    <row r="59505" ht="13.5" customHeight="1" x14ac:dyDescent="0.15"/>
    <row r="59507" ht="13.5" customHeight="1" x14ac:dyDescent="0.15"/>
    <row r="59509" ht="13.5" customHeight="1" x14ac:dyDescent="0.15"/>
    <row r="59511" ht="13.5" customHeight="1" x14ac:dyDescent="0.15"/>
    <row r="59513" ht="13.5" customHeight="1" x14ac:dyDescent="0.15"/>
    <row r="59515" ht="13.5" customHeight="1" x14ac:dyDescent="0.15"/>
    <row r="59517" ht="13.5" customHeight="1" x14ac:dyDescent="0.15"/>
    <row r="59519" ht="13.5" customHeight="1" x14ac:dyDescent="0.15"/>
    <row r="59521" ht="13.5" customHeight="1" x14ac:dyDescent="0.15"/>
    <row r="59523" ht="13.5" customHeight="1" x14ac:dyDescent="0.15"/>
    <row r="59525" ht="13.5" customHeight="1" x14ac:dyDescent="0.15"/>
    <row r="59527" ht="13.5" customHeight="1" x14ac:dyDescent="0.15"/>
    <row r="59529" ht="13.5" customHeight="1" x14ac:dyDescent="0.15"/>
    <row r="59531" ht="13.5" customHeight="1" x14ac:dyDescent="0.15"/>
    <row r="59533" ht="13.5" customHeight="1" x14ac:dyDescent="0.15"/>
    <row r="59535" ht="13.5" customHeight="1" x14ac:dyDescent="0.15"/>
    <row r="59537" ht="13.5" customHeight="1" x14ac:dyDescent="0.15"/>
    <row r="59539" ht="13.5" customHeight="1" x14ac:dyDescent="0.15"/>
    <row r="59541" ht="13.5" customHeight="1" x14ac:dyDescent="0.15"/>
    <row r="59543" ht="13.5" customHeight="1" x14ac:dyDescent="0.15"/>
    <row r="59545" ht="13.5" customHeight="1" x14ac:dyDescent="0.15"/>
    <row r="59547" ht="13.5" customHeight="1" x14ac:dyDescent="0.15"/>
    <row r="59549" ht="13.5" customHeight="1" x14ac:dyDescent="0.15"/>
    <row r="59551" ht="13.5" customHeight="1" x14ac:dyDescent="0.15"/>
    <row r="59553" ht="13.5" customHeight="1" x14ac:dyDescent="0.15"/>
    <row r="59555" ht="13.5" customHeight="1" x14ac:dyDescent="0.15"/>
    <row r="59557" ht="13.5" customHeight="1" x14ac:dyDescent="0.15"/>
    <row r="59559" ht="13.5" customHeight="1" x14ac:dyDescent="0.15"/>
    <row r="59561" ht="13.5" customHeight="1" x14ac:dyDescent="0.15"/>
    <row r="59563" ht="13.5" customHeight="1" x14ac:dyDescent="0.15"/>
    <row r="59565" ht="13.5" customHeight="1" x14ac:dyDescent="0.15"/>
    <row r="59567" ht="13.5" customHeight="1" x14ac:dyDescent="0.15"/>
    <row r="59569" ht="13.5" customHeight="1" x14ac:dyDescent="0.15"/>
    <row r="59571" ht="13.5" customHeight="1" x14ac:dyDescent="0.15"/>
    <row r="59573" ht="13.5" customHeight="1" x14ac:dyDescent="0.15"/>
    <row r="59575" ht="13.5" customHeight="1" x14ac:dyDescent="0.15"/>
    <row r="59577" ht="13.5" customHeight="1" x14ac:dyDescent="0.15"/>
    <row r="59579" ht="13.5" customHeight="1" x14ac:dyDescent="0.15"/>
    <row r="59581" ht="13.5" customHeight="1" x14ac:dyDescent="0.15"/>
    <row r="59583" ht="13.5" customHeight="1" x14ac:dyDescent="0.15"/>
    <row r="59585" ht="13.5" customHeight="1" x14ac:dyDescent="0.15"/>
    <row r="59587" ht="13.5" customHeight="1" x14ac:dyDescent="0.15"/>
    <row r="59589" ht="13.5" customHeight="1" x14ac:dyDescent="0.15"/>
    <row r="59591" ht="13.5" customHeight="1" x14ac:dyDescent="0.15"/>
    <row r="59593" ht="13.5" customHeight="1" x14ac:dyDescent="0.15"/>
    <row r="59595" ht="13.5" customHeight="1" x14ac:dyDescent="0.15"/>
    <row r="59597" ht="13.5" customHeight="1" x14ac:dyDescent="0.15"/>
    <row r="59599" ht="13.5" customHeight="1" x14ac:dyDescent="0.15"/>
    <row r="59601" ht="13.5" customHeight="1" x14ac:dyDescent="0.15"/>
    <row r="59603" ht="13.5" customHeight="1" x14ac:dyDescent="0.15"/>
    <row r="59605" ht="13.5" customHeight="1" x14ac:dyDescent="0.15"/>
    <row r="59607" ht="13.5" customHeight="1" x14ac:dyDescent="0.15"/>
    <row r="59609" ht="13.5" customHeight="1" x14ac:dyDescent="0.15"/>
    <row r="59611" ht="13.5" customHeight="1" x14ac:dyDescent="0.15"/>
    <row r="59613" ht="13.5" customHeight="1" x14ac:dyDescent="0.15"/>
    <row r="59615" ht="13.5" customHeight="1" x14ac:dyDescent="0.15"/>
    <row r="59617" ht="13.5" customHeight="1" x14ac:dyDescent="0.15"/>
    <row r="59619" ht="13.5" customHeight="1" x14ac:dyDescent="0.15"/>
    <row r="59621" ht="13.5" customHeight="1" x14ac:dyDescent="0.15"/>
    <row r="59623" ht="13.5" customHeight="1" x14ac:dyDescent="0.15"/>
    <row r="59625" ht="13.5" customHeight="1" x14ac:dyDescent="0.15"/>
    <row r="59627" ht="13.5" customHeight="1" x14ac:dyDescent="0.15"/>
    <row r="59629" ht="13.5" customHeight="1" x14ac:dyDescent="0.15"/>
    <row r="59631" ht="13.5" customHeight="1" x14ac:dyDescent="0.15"/>
    <row r="59633" ht="13.5" customHeight="1" x14ac:dyDescent="0.15"/>
    <row r="59635" ht="13.5" customHeight="1" x14ac:dyDescent="0.15"/>
    <row r="59637" ht="13.5" customHeight="1" x14ac:dyDescent="0.15"/>
    <row r="59639" ht="13.5" customHeight="1" x14ac:dyDescent="0.15"/>
    <row r="59641" ht="13.5" customHeight="1" x14ac:dyDescent="0.15"/>
    <row r="59643" ht="13.5" customHeight="1" x14ac:dyDescent="0.15"/>
    <row r="59645" ht="13.5" customHeight="1" x14ac:dyDescent="0.15"/>
    <row r="59647" ht="13.5" customHeight="1" x14ac:dyDescent="0.15"/>
    <row r="59649" ht="13.5" customHeight="1" x14ac:dyDescent="0.15"/>
    <row r="59651" ht="13.5" customHeight="1" x14ac:dyDescent="0.15"/>
    <row r="59653" ht="13.5" customHeight="1" x14ac:dyDescent="0.15"/>
    <row r="59655" ht="13.5" customHeight="1" x14ac:dyDescent="0.15"/>
    <row r="59657" ht="13.5" customHeight="1" x14ac:dyDescent="0.15"/>
    <row r="59659" ht="13.5" customHeight="1" x14ac:dyDescent="0.15"/>
    <row r="59661" ht="13.5" customHeight="1" x14ac:dyDescent="0.15"/>
    <row r="59663" ht="13.5" customHeight="1" x14ac:dyDescent="0.15"/>
    <row r="59665" ht="13.5" customHeight="1" x14ac:dyDescent="0.15"/>
    <row r="59667" ht="13.5" customHeight="1" x14ac:dyDescent="0.15"/>
    <row r="59669" ht="13.5" customHeight="1" x14ac:dyDescent="0.15"/>
    <row r="59671" ht="13.5" customHeight="1" x14ac:dyDescent="0.15"/>
    <row r="59673" ht="13.5" customHeight="1" x14ac:dyDescent="0.15"/>
    <row r="59675" ht="13.5" customHeight="1" x14ac:dyDescent="0.15"/>
    <row r="59677" ht="13.5" customHeight="1" x14ac:dyDescent="0.15"/>
    <row r="59679" ht="13.5" customHeight="1" x14ac:dyDescent="0.15"/>
    <row r="59681" ht="13.5" customHeight="1" x14ac:dyDescent="0.15"/>
    <row r="59683" ht="13.5" customHeight="1" x14ac:dyDescent="0.15"/>
    <row r="59685" ht="13.5" customHeight="1" x14ac:dyDescent="0.15"/>
    <row r="59687" ht="13.5" customHeight="1" x14ac:dyDescent="0.15"/>
    <row r="59689" ht="13.5" customHeight="1" x14ac:dyDescent="0.15"/>
    <row r="59691" ht="13.5" customHeight="1" x14ac:dyDescent="0.15"/>
    <row r="59693" ht="13.5" customHeight="1" x14ac:dyDescent="0.15"/>
    <row r="59695" ht="13.5" customHeight="1" x14ac:dyDescent="0.15"/>
    <row r="59697" ht="13.5" customHeight="1" x14ac:dyDescent="0.15"/>
    <row r="59699" ht="13.5" customHeight="1" x14ac:dyDescent="0.15"/>
    <row r="59701" ht="13.5" customHeight="1" x14ac:dyDescent="0.15"/>
    <row r="59703" ht="13.5" customHeight="1" x14ac:dyDescent="0.15"/>
    <row r="59705" ht="13.5" customHeight="1" x14ac:dyDescent="0.15"/>
    <row r="59707" ht="13.5" customHeight="1" x14ac:dyDescent="0.15"/>
    <row r="59709" ht="13.5" customHeight="1" x14ac:dyDescent="0.15"/>
    <row r="59711" ht="13.5" customHeight="1" x14ac:dyDescent="0.15"/>
    <row r="59713" ht="13.5" customHeight="1" x14ac:dyDescent="0.15"/>
    <row r="59715" ht="13.5" customHeight="1" x14ac:dyDescent="0.15"/>
    <row r="59717" ht="13.5" customHeight="1" x14ac:dyDescent="0.15"/>
    <row r="59719" ht="13.5" customHeight="1" x14ac:dyDescent="0.15"/>
    <row r="59721" ht="13.5" customHeight="1" x14ac:dyDescent="0.15"/>
    <row r="59723" ht="13.5" customHeight="1" x14ac:dyDescent="0.15"/>
    <row r="59725" ht="13.5" customHeight="1" x14ac:dyDescent="0.15"/>
    <row r="59727" ht="13.5" customHeight="1" x14ac:dyDescent="0.15"/>
    <row r="59729" ht="13.5" customHeight="1" x14ac:dyDescent="0.15"/>
    <row r="59731" ht="13.5" customHeight="1" x14ac:dyDescent="0.15"/>
    <row r="59733" ht="13.5" customHeight="1" x14ac:dyDescent="0.15"/>
    <row r="59735" ht="13.5" customHeight="1" x14ac:dyDescent="0.15"/>
    <row r="59737" ht="13.5" customHeight="1" x14ac:dyDescent="0.15"/>
    <row r="59739" ht="13.5" customHeight="1" x14ac:dyDescent="0.15"/>
    <row r="59741" ht="13.5" customHeight="1" x14ac:dyDescent="0.15"/>
    <row r="59743" ht="13.5" customHeight="1" x14ac:dyDescent="0.15"/>
    <row r="59745" ht="13.5" customHeight="1" x14ac:dyDescent="0.15"/>
    <row r="59747" ht="13.5" customHeight="1" x14ac:dyDescent="0.15"/>
    <row r="59749" ht="13.5" customHeight="1" x14ac:dyDescent="0.15"/>
    <row r="59751" ht="13.5" customHeight="1" x14ac:dyDescent="0.15"/>
    <row r="59753" ht="13.5" customHeight="1" x14ac:dyDescent="0.15"/>
    <row r="59755" ht="13.5" customHeight="1" x14ac:dyDescent="0.15"/>
    <row r="59757" ht="13.5" customHeight="1" x14ac:dyDescent="0.15"/>
    <row r="59759" ht="13.5" customHeight="1" x14ac:dyDescent="0.15"/>
    <row r="59761" ht="13.5" customHeight="1" x14ac:dyDescent="0.15"/>
    <row r="59763" ht="13.5" customHeight="1" x14ac:dyDescent="0.15"/>
    <row r="59765" ht="13.5" customHeight="1" x14ac:dyDescent="0.15"/>
    <row r="59767" ht="13.5" customHeight="1" x14ac:dyDescent="0.15"/>
    <row r="59769" ht="13.5" customHeight="1" x14ac:dyDescent="0.15"/>
    <row r="59771" ht="13.5" customHeight="1" x14ac:dyDescent="0.15"/>
    <row r="59773" ht="13.5" customHeight="1" x14ac:dyDescent="0.15"/>
    <row r="59775" ht="13.5" customHeight="1" x14ac:dyDescent="0.15"/>
    <row r="59777" ht="13.5" customHeight="1" x14ac:dyDescent="0.15"/>
    <row r="59779" ht="13.5" customHeight="1" x14ac:dyDescent="0.15"/>
    <row r="59781" ht="13.5" customHeight="1" x14ac:dyDescent="0.15"/>
    <row r="59783" ht="13.5" customHeight="1" x14ac:dyDescent="0.15"/>
    <row r="59785" ht="13.5" customHeight="1" x14ac:dyDescent="0.15"/>
    <row r="59787" ht="13.5" customHeight="1" x14ac:dyDescent="0.15"/>
    <row r="59789" ht="13.5" customHeight="1" x14ac:dyDescent="0.15"/>
    <row r="59791" ht="13.5" customHeight="1" x14ac:dyDescent="0.15"/>
    <row r="59793" ht="13.5" customHeight="1" x14ac:dyDescent="0.15"/>
    <row r="59795" ht="13.5" customHeight="1" x14ac:dyDescent="0.15"/>
    <row r="59797" ht="13.5" customHeight="1" x14ac:dyDescent="0.15"/>
    <row r="59799" ht="13.5" customHeight="1" x14ac:dyDescent="0.15"/>
    <row r="59801" ht="13.5" customHeight="1" x14ac:dyDescent="0.15"/>
    <row r="59803" ht="13.5" customHeight="1" x14ac:dyDescent="0.15"/>
    <row r="59805" ht="13.5" customHeight="1" x14ac:dyDescent="0.15"/>
    <row r="59807" ht="13.5" customHeight="1" x14ac:dyDescent="0.15"/>
    <row r="59809" ht="13.5" customHeight="1" x14ac:dyDescent="0.15"/>
    <row r="59811" ht="13.5" customHeight="1" x14ac:dyDescent="0.15"/>
    <row r="59813" ht="13.5" customHeight="1" x14ac:dyDescent="0.15"/>
    <row r="59815" ht="13.5" customHeight="1" x14ac:dyDescent="0.15"/>
    <row r="59817" ht="13.5" customHeight="1" x14ac:dyDescent="0.15"/>
    <row r="59819" ht="13.5" customHeight="1" x14ac:dyDescent="0.15"/>
    <row r="59821" ht="13.5" customHeight="1" x14ac:dyDescent="0.15"/>
    <row r="59823" ht="13.5" customHeight="1" x14ac:dyDescent="0.15"/>
    <row r="59825" ht="13.5" customHeight="1" x14ac:dyDescent="0.15"/>
    <row r="59827" ht="13.5" customHeight="1" x14ac:dyDescent="0.15"/>
    <row r="59829" ht="13.5" customHeight="1" x14ac:dyDescent="0.15"/>
    <row r="59831" ht="13.5" customHeight="1" x14ac:dyDescent="0.15"/>
    <row r="59833" ht="13.5" customHeight="1" x14ac:dyDescent="0.15"/>
    <row r="59835" ht="13.5" customHeight="1" x14ac:dyDescent="0.15"/>
    <row r="59837" ht="13.5" customHeight="1" x14ac:dyDescent="0.15"/>
    <row r="59839" ht="13.5" customHeight="1" x14ac:dyDescent="0.15"/>
    <row r="59841" ht="13.5" customHeight="1" x14ac:dyDescent="0.15"/>
    <row r="59843" ht="13.5" customHeight="1" x14ac:dyDescent="0.15"/>
    <row r="59845" ht="13.5" customHeight="1" x14ac:dyDescent="0.15"/>
    <row r="59847" ht="13.5" customHeight="1" x14ac:dyDescent="0.15"/>
    <row r="59849" ht="13.5" customHeight="1" x14ac:dyDescent="0.15"/>
    <row r="59851" ht="13.5" customHeight="1" x14ac:dyDescent="0.15"/>
    <row r="59853" ht="13.5" customHeight="1" x14ac:dyDescent="0.15"/>
    <row r="59855" ht="13.5" customHeight="1" x14ac:dyDescent="0.15"/>
    <row r="59857" ht="13.5" customHeight="1" x14ac:dyDescent="0.15"/>
    <row r="59859" ht="13.5" customHeight="1" x14ac:dyDescent="0.15"/>
    <row r="59861" ht="13.5" customHeight="1" x14ac:dyDescent="0.15"/>
    <row r="59863" ht="13.5" customHeight="1" x14ac:dyDescent="0.15"/>
    <row r="59865" ht="13.5" customHeight="1" x14ac:dyDescent="0.15"/>
    <row r="59867" ht="13.5" customHeight="1" x14ac:dyDescent="0.15"/>
    <row r="59869" ht="13.5" customHeight="1" x14ac:dyDescent="0.15"/>
    <row r="59871" ht="13.5" customHeight="1" x14ac:dyDescent="0.15"/>
    <row r="59873" ht="13.5" customHeight="1" x14ac:dyDescent="0.15"/>
    <row r="59875" ht="13.5" customHeight="1" x14ac:dyDescent="0.15"/>
    <row r="59877" ht="13.5" customHeight="1" x14ac:dyDescent="0.15"/>
    <row r="59879" ht="13.5" customHeight="1" x14ac:dyDescent="0.15"/>
    <row r="59881" ht="13.5" customHeight="1" x14ac:dyDescent="0.15"/>
    <row r="59883" ht="13.5" customHeight="1" x14ac:dyDescent="0.15"/>
    <row r="59885" ht="13.5" customHeight="1" x14ac:dyDescent="0.15"/>
    <row r="59887" ht="13.5" customHeight="1" x14ac:dyDescent="0.15"/>
    <row r="59889" ht="13.5" customHeight="1" x14ac:dyDescent="0.15"/>
    <row r="59891" ht="13.5" customHeight="1" x14ac:dyDescent="0.15"/>
    <row r="59893" ht="13.5" customHeight="1" x14ac:dyDescent="0.15"/>
    <row r="59895" ht="13.5" customHeight="1" x14ac:dyDescent="0.15"/>
    <row r="59897" ht="13.5" customHeight="1" x14ac:dyDescent="0.15"/>
    <row r="59899" ht="13.5" customHeight="1" x14ac:dyDescent="0.15"/>
    <row r="59901" ht="13.5" customHeight="1" x14ac:dyDescent="0.15"/>
    <row r="59903" ht="13.5" customHeight="1" x14ac:dyDescent="0.15"/>
    <row r="59905" ht="13.5" customHeight="1" x14ac:dyDescent="0.15"/>
    <row r="59907" ht="13.5" customHeight="1" x14ac:dyDescent="0.15"/>
    <row r="59909" ht="13.5" customHeight="1" x14ac:dyDescent="0.15"/>
    <row r="59911" ht="13.5" customHeight="1" x14ac:dyDescent="0.15"/>
    <row r="59913" ht="13.5" customHeight="1" x14ac:dyDescent="0.15"/>
    <row r="59915" ht="13.5" customHeight="1" x14ac:dyDescent="0.15"/>
    <row r="59917" ht="13.5" customHeight="1" x14ac:dyDescent="0.15"/>
    <row r="59919" ht="13.5" customHeight="1" x14ac:dyDescent="0.15"/>
    <row r="59921" ht="13.5" customHeight="1" x14ac:dyDescent="0.15"/>
    <row r="59923" ht="13.5" customHeight="1" x14ac:dyDescent="0.15"/>
    <row r="59925" ht="13.5" customHeight="1" x14ac:dyDescent="0.15"/>
    <row r="59927" ht="13.5" customHeight="1" x14ac:dyDescent="0.15"/>
    <row r="59929" ht="13.5" customHeight="1" x14ac:dyDescent="0.15"/>
    <row r="59931" ht="13.5" customHeight="1" x14ac:dyDescent="0.15"/>
    <row r="59933" ht="13.5" customHeight="1" x14ac:dyDescent="0.15"/>
    <row r="59935" ht="13.5" customHeight="1" x14ac:dyDescent="0.15"/>
    <row r="59937" ht="13.5" customHeight="1" x14ac:dyDescent="0.15"/>
    <row r="59939" ht="13.5" customHeight="1" x14ac:dyDescent="0.15"/>
    <row r="59941" ht="13.5" customHeight="1" x14ac:dyDescent="0.15"/>
    <row r="59943" ht="13.5" customHeight="1" x14ac:dyDescent="0.15"/>
    <row r="59945" ht="13.5" customHeight="1" x14ac:dyDescent="0.15"/>
    <row r="59947" ht="13.5" customHeight="1" x14ac:dyDescent="0.15"/>
    <row r="59949" ht="13.5" customHeight="1" x14ac:dyDescent="0.15"/>
    <row r="59951" ht="13.5" customHeight="1" x14ac:dyDescent="0.15"/>
    <row r="59953" ht="13.5" customHeight="1" x14ac:dyDescent="0.15"/>
    <row r="59955" ht="13.5" customHeight="1" x14ac:dyDescent="0.15"/>
    <row r="59957" ht="13.5" customHeight="1" x14ac:dyDescent="0.15"/>
    <row r="59959" ht="13.5" customHeight="1" x14ac:dyDescent="0.15"/>
    <row r="59961" ht="13.5" customHeight="1" x14ac:dyDescent="0.15"/>
    <row r="59963" ht="13.5" customHeight="1" x14ac:dyDescent="0.15"/>
    <row r="59965" ht="13.5" customHeight="1" x14ac:dyDescent="0.15"/>
    <row r="59967" ht="13.5" customHeight="1" x14ac:dyDescent="0.15"/>
    <row r="59969" ht="13.5" customHeight="1" x14ac:dyDescent="0.15"/>
    <row r="59971" ht="13.5" customHeight="1" x14ac:dyDescent="0.15"/>
    <row r="59973" ht="13.5" customHeight="1" x14ac:dyDescent="0.15"/>
    <row r="59975" ht="13.5" customHeight="1" x14ac:dyDescent="0.15"/>
    <row r="59977" ht="13.5" customHeight="1" x14ac:dyDescent="0.15"/>
    <row r="59979" ht="13.5" customHeight="1" x14ac:dyDescent="0.15"/>
    <row r="59981" ht="13.5" customHeight="1" x14ac:dyDescent="0.15"/>
    <row r="59983" ht="13.5" customHeight="1" x14ac:dyDescent="0.15"/>
    <row r="59985" ht="13.5" customHeight="1" x14ac:dyDescent="0.15"/>
    <row r="59987" ht="13.5" customHeight="1" x14ac:dyDescent="0.15"/>
    <row r="59989" ht="13.5" customHeight="1" x14ac:dyDescent="0.15"/>
    <row r="59991" ht="13.5" customHeight="1" x14ac:dyDescent="0.15"/>
    <row r="59993" ht="13.5" customHeight="1" x14ac:dyDescent="0.15"/>
    <row r="59995" ht="13.5" customHeight="1" x14ac:dyDescent="0.15"/>
    <row r="59997" ht="13.5" customHeight="1" x14ac:dyDescent="0.15"/>
    <row r="59999" ht="13.5" customHeight="1" x14ac:dyDescent="0.15"/>
    <row r="60001" ht="13.5" customHeight="1" x14ac:dyDescent="0.15"/>
    <row r="60003" ht="13.5" customHeight="1" x14ac:dyDescent="0.15"/>
    <row r="60005" ht="13.5" customHeight="1" x14ac:dyDescent="0.15"/>
    <row r="60007" ht="13.5" customHeight="1" x14ac:dyDescent="0.15"/>
    <row r="60009" ht="13.5" customHeight="1" x14ac:dyDescent="0.15"/>
    <row r="60011" ht="13.5" customHeight="1" x14ac:dyDescent="0.15"/>
    <row r="60013" ht="13.5" customHeight="1" x14ac:dyDescent="0.15"/>
    <row r="60015" ht="13.5" customHeight="1" x14ac:dyDescent="0.15"/>
    <row r="60017" ht="13.5" customHeight="1" x14ac:dyDescent="0.15"/>
    <row r="60019" ht="13.5" customHeight="1" x14ac:dyDescent="0.15"/>
    <row r="60021" ht="13.5" customHeight="1" x14ac:dyDescent="0.15"/>
    <row r="60023" ht="13.5" customHeight="1" x14ac:dyDescent="0.15"/>
    <row r="60025" ht="13.5" customHeight="1" x14ac:dyDescent="0.15"/>
    <row r="60027" ht="13.5" customHeight="1" x14ac:dyDescent="0.15"/>
    <row r="60029" ht="13.5" customHeight="1" x14ac:dyDescent="0.15"/>
    <row r="60031" ht="13.5" customHeight="1" x14ac:dyDescent="0.15"/>
    <row r="60033" ht="13.5" customHeight="1" x14ac:dyDescent="0.15"/>
    <row r="60035" ht="13.5" customHeight="1" x14ac:dyDescent="0.15"/>
    <row r="60037" ht="13.5" customHeight="1" x14ac:dyDescent="0.15"/>
    <row r="60039" ht="13.5" customHeight="1" x14ac:dyDescent="0.15"/>
    <row r="60041" ht="13.5" customHeight="1" x14ac:dyDescent="0.15"/>
    <row r="60043" ht="13.5" customHeight="1" x14ac:dyDescent="0.15"/>
    <row r="60045" ht="13.5" customHeight="1" x14ac:dyDescent="0.15"/>
    <row r="60047" ht="13.5" customHeight="1" x14ac:dyDescent="0.15"/>
    <row r="60049" ht="13.5" customHeight="1" x14ac:dyDescent="0.15"/>
    <row r="60051" ht="13.5" customHeight="1" x14ac:dyDescent="0.15"/>
    <row r="60053" ht="13.5" customHeight="1" x14ac:dyDescent="0.15"/>
    <row r="60055" ht="13.5" customHeight="1" x14ac:dyDescent="0.15"/>
    <row r="60057" ht="13.5" customHeight="1" x14ac:dyDescent="0.15"/>
    <row r="60059" ht="13.5" customHeight="1" x14ac:dyDescent="0.15"/>
    <row r="60061" ht="13.5" customHeight="1" x14ac:dyDescent="0.15"/>
    <row r="60063" ht="13.5" customHeight="1" x14ac:dyDescent="0.15"/>
    <row r="60065" ht="13.5" customHeight="1" x14ac:dyDescent="0.15"/>
    <row r="60067" ht="13.5" customHeight="1" x14ac:dyDescent="0.15"/>
    <row r="60069" ht="13.5" customHeight="1" x14ac:dyDescent="0.15"/>
    <row r="60071" ht="13.5" customHeight="1" x14ac:dyDescent="0.15"/>
    <row r="60073" ht="13.5" customHeight="1" x14ac:dyDescent="0.15"/>
    <row r="60075" ht="13.5" customHeight="1" x14ac:dyDescent="0.15"/>
    <row r="60077" ht="13.5" customHeight="1" x14ac:dyDescent="0.15"/>
    <row r="60079" ht="13.5" customHeight="1" x14ac:dyDescent="0.15"/>
    <row r="60081" ht="13.5" customHeight="1" x14ac:dyDescent="0.15"/>
    <row r="60083" ht="13.5" customHeight="1" x14ac:dyDescent="0.15"/>
    <row r="60085" ht="13.5" customHeight="1" x14ac:dyDescent="0.15"/>
    <row r="60087" ht="13.5" customHeight="1" x14ac:dyDescent="0.15"/>
    <row r="60089" ht="13.5" customHeight="1" x14ac:dyDescent="0.15"/>
    <row r="60091" ht="13.5" customHeight="1" x14ac:dyDescent="0.15"/>
    <row r="60093" ht="13.5" customHeight="1" x14ac:dyDescent="0.15"/>
    <row r="60095" ht="13.5" customHeight="1" x14ac:dyDescent="0.15"/>
    <row r="60097" ht="13.5" customHeight="1" x14ac:dyDescent="0.15"/>
    <row r="60099" ht="13.5" customHeight="1" x14ac:dyDescent="0.15"/>
    <row r="60101" ht="13.5" customHeight="1" x14ac:dyDescent="0.15"/>
    <row r="60103" ht="13.5" customHeight="1" x14ac:dyDescent="0.15"/>
    <row r="60105" ht="13.5" customHeight="1" x14ac:dyDescent="0.15"/>
    <row r="60107" ht="13.5" customHeight="1" x14ac:dyDescent="0.15"/>
    <row r="60109" ht="13.5" customHeight="1" x14ac:dyDescent="0.15"/>
    <row r="60111" ht="13.5" customHeight="1" x14ac:dyDescent="0.15"/>
    <row r="60113" ht="13.5" customHeight="1" x14ac:dyDescent="0.15"/>
    <row r="60115" ht="13.5" customHeight="1" x14ac:dyDescent="0.15"/>
    <row r="60117" ht="13.5" customHeight="1" x14ac:dyDescent="0.15"/>
    <row r="60119" ht="13.5" customHeight="1" x14ac:dyDescent="0.15"/>
    <row r="60121" ht="13.5" customHeight="1" x14ac:dyDescent="0.15"/>
    <row r="60123" ht="13.5" customHeight="1" x14ac:dyDescent="0.15"/>
    <row r="60125" ht="13.5" customHeight="1" x14ac:dyDescent="0.15"/>
    <row r="60127" ht="13.5" customHeight="1" x14ac:dyDescent="0.15"/>
    <row r="60129" ht="13.5" customHeight="1" x14ac:dyDescent="0.15"/>
    <row r="60131" ht="13.5" customHeight="1" x14ac:dyDescent="0.15"/>
    <row r="60133" ht="13.5" customHeight="1" x14ac:dyDescent="0.15"/>
    <row r="60135" ht="13.5" customHeight="1" x14ac:dyDescent="0.15"/>
    <row r="60137" ht="13.5" customHeight="1" x14ac:dyDescent="0.15"/>
    <row r="60139" ht="13.5" customHeight="1" x14ac:dyDescent="0.15"/>
    <row r="60141" ht="13.5" customHeight="1" x14ac:dyDescent="0.15"/>
    <row r="60143" ht="13.5" customHeight="1" x14ac:dyDescent="0.15"/>
    <row r="60145" ht="13.5" customHeight="1" x14ac:dyDescent="0.15"/>
    <row r="60147" ht="13.5" customHeight="1" x14ac:dyDescent="0.15"/>
    <row r="60149" ht="13.5" customHeight="1" x14ac:dyDescent="0.15"/>
    <row r="60151" ht="13.5" customHeight="1" x14ac:dyDescent="0.15"/>
    <row r="60153" ht="13.5" customHeight="1" x14ac:dyDescent="0.15"/>
    <row r="60155" ht="13.5" customHeight="1" x14ac:dyDescent="0.15"/>
    <row r="60157" ht="13.5" customHeight="1" x14ac:dyDescent="0.15"/>
    <row r="60159" ht="13.5" customHeight="1" x14ac:dyDescent="0.15"/>
    <row r="60161" ht="13.5" customHeight="1" x14ac:dyDescent="0.15"/>
    <row r="60163" ht="13.5" customHeight="1" x14ac:dyDescent="0.15"/>
    <row r="60165" ht="13.5" customHeight="1" x14ac:dyDescent="0.15"/>
    <row r="60167" ht="13.5" customHeight="1" x14ac:dyDescent="0.15"/>
    <row r="60169" ht="13.5" customHeight="1" x14ac:dyDescent="0.15"/>
    <row r="60171" ht="13.5" customHeight="1" x14ac:dyDescent="0.15"/>
    <row r="60173" ht="13.5" customHeight="1" x14ac:dyDescent="0.15"/>
    <row r="60175" ht="13.5" customHeight="1" x14ac:dyDescent="0.15"/>
    <row r="60177" ht="13.5" customHeight="1" x14ac:dyDescent="0.15"/>
    <row r="60179" ht="13.5" customHeight="1" x14ac:dyDescent="0.15"/>
    <row r="60181" ht="13.5" customHeight="1" x14ac:dyDescent="0.15"/>
    <row r="60183" ht="13.5" customHeight="1" x14ac:dyDescent="0.15"/>
    <row r="60185" ht="13.5" customHeight="1" x14ac:dyDescent="0.15"/>
    <row r="60187" ht="13.5" customHeight="1" x14ac:dyDescent="0.15"/>
    <row r="60189" ht="13.5" customHeight="1" x14ac:dyDescent="0.15"/>
    <row r="60191" ht="13.5" customHeight="1" x14ac:dyDescent="0.15"/>
    <row r="60193" ht="13.5" customHeight="1" x14ac:dyDescent="0.15"/>
    <row r="60195" ht="13.5" customHeight="1" x14ac:dyDescent="0.15"/>
    <row r="60197" ht="13.5" customHeight="1" x14ac:dyDescent="0.15"/>
    <row r="60199" ht="13.5" customHeight="1" x14ac:dyDescent="0.15"/>
    <row r="60201" ht="13.5" customHeight="1" x14ac:dyDescent="0.15"/>
    <row r="60203" ht="13.5" customHeight="1" x14ac:dyDescent="0.15"/>
    <row r="60205" ht="13.5" customHeight="1" x14ac:dyDescent="0.15"/>
    <row r="60207" ht="13.5" customHeight="1" x14ac:dyDescent="0.15"/>
    <row r="60209" ht="13.5" customHeight="1" x14ac:dyDescent="0.15"/>
    <row r="60211" ht="13.5" customHeight="1" x14ac:dyDescent="0.15"/>
    <row r="60213" ht="13.5" customHeight="1" x14ac:dyDescent="0.15"/>
    <row r="60215" ht="13.5" customHeight="1" x14ac:dyDescent="0.15"/>
    <row r="60217" ht="13.5" customHeight="1" x14ac:dyDescent="0.15"/>
    <row r="60219" ht="13.5" customHeight="1" x14ac:dyDescent="0.15"/>
    <row r="60221" ht="13.5" customHeight="1" x14ac:dyDescent="0.15"/>
    <row r="60223" ht="13.5" customHeight="1" x14ac:dyDescent="0.15"/>
    <row r="60225" ht="13.5" customHeight="1" x14ac:dyDescent="0.15"/>
    <row r="60227" ht="13.5" customHeight="1" x14ac:dyDescent="0.15"/>
    <row r="60229" ht="13.5" customHeight="1" x14ac:dyDescent="0.15"/>
    <row r="60231" ht="13.5" customHeight="1" x14ac:dyDescent="0.15"/>
    <row r="60233" ht="13.5" customHeight="1" x14ac:dyDescent="0.15"/>
    <row r="60235" ht="13.5" customHeight="1" x14ac:dyDescent="0.15"/>
    <row r="60237" ht="13.5" customHeight="1" x14ac:dyDescent="0.15"/>
    <row r="60239" ht="13.5" customHeight="1" x14ac:dyDescent="0.15"/>
    <row r="60241" ht="13.5" customHeight="1" x14ac:dyDescent="0.15"/>
    <row r="60243" ht="13.5" customHeight="1" x14ac:dyDescent="0.15"/>
    <row r="60245" ht="13.5" customHeight="1" x14ac:dyDescent="0.15"/>
    <row r="60247" ht="13.5" customHeight="1" x14ac:dyDescent="0.15"/>
    <row r="60249" ht="13.5" customHeight="1" x14ac:dyDescent="0.15"/>
    <row r="60251" ht="13.5" customHeight="1" x14ac:dyDescent="0.15"/>
    <row r="60253" ht="13.5" customHeight="1" x14ac:dyDescent="0.15"/>
    <row r="60255" ht="13.5" customHeight="1" x14ac:dyDescent="0.15"/>
    <row r="60257" ht="13.5" customHeight="1" x14ac:dyDescent="0.15"/>
    <row r="60259" ht="13.5" customHeight="1" x14ac:dyDescent="0.15"/>
    <row r="60261" ht="13.5" customHeight="1" x14ac:dyDescent="0.15"/>
    <row r="60263" ht="13.5" customHeight="1" x14ac:dyDescent="0.15"/>
    <row r="60265" ht="13.5" customHeight="1" x14ac:dyDescent="0.15"/>
    <row r="60267" ht="13.5" customHeight="1" x14ac:dyDescent="0.15"/>
    <row r="60269" ht="13.5" customHeight="1" x14ac:dyDescent="0.15"/>
    <row r="60271" ht="13.5" customHeight="1" x14ac:dyDescent="0.15"/>
    <row r="60273" ht="13.5" customHeight="1" x14ac:dyDescent="0.15"/>
    <row r="60275" ht="13.5" customHeight="1" x14ac:dyDescent="0.15"/>
    <row r="60277" ht="13.5" customHeight="1" x14ac:dyDescent="0.15"/>
    <row r="60279" ht="13.5" customHeight="1" x14ac:dyDescent="0.15"/>
    <row r="60281" ht="13.5" customHeight="1" x14ac:dyDescent="0.15"/>
    <row r="60283" ht="13.5" customHeight="1" x14ac:dyDescent="0.15"/>
    <row r="60285" ht="13.5" customHeight="1" x14ac:dyDescent="0.15"/>
    <row r="60287" ht="13.5" customHeight="1" x14ac:dyDescent="0.15"/>
    <row r="60289" ht="13.5" customHeight="1" x14ac:dyDescent="0.15"/>
    <row r="60291" ht="13.5" customHeight="1" x14ac:dyDescent="0.15"/>
    <row r="60293" ht="13.5" customHeight="1" x14ac:dyDescent="0.15"/>
    <row r="60295" ht="13.5" customHeight="1" x14ac:dyDescent="0.15"/>
    <row r="60297" ht="13.5" customHeight="1" x14ac:dyDescent="0.15"/>
    <row r="60299" ht="13.5" customHeight="1" x14ac:dyDescent="0.15"/>
    <row r="60301" ht="13.5" customHeight="1" x14ac:dyDescent="0.15"/>
    <row r="60303" ht="13.5" customHeight="1" x14ac:dyDescent="0.15"/>
    <row r="60305" ht="13.5" customHeight="1" x14ac:dyDescent="0.15"/>
    <row r="60307" ht="13.5" customHeight="1" x14ac:dyDescent="0.15"/>
    <row r="60309" ht="13.5" customHeight="1" x14ac:dyDescent="0.15"/>
    <row r="60311" ht="13.5" customHeight="1" x14ac:dyDescent="0.15"/>
    <row r="60313" ht="13.5" customHeight="1" x14ac:dyDescent="0.15"/>
    <row r="60315" ht="13.5" customHeight="1" x14ac:dyDescent="0.15"/>
    <row r="60317" ht="13.5" customHeight="1" x14ac:dyDescent="0.15"/>
    <row r="60319" ht="13.5" customHeight="1" x14ac:dyDescent="0.15"/>
    <row r="60321" ht="13.5" customHeight="1" x14ac:dyDescent="0.15"/>
    <row r="60323" ht="13.5" customHeight="1" x14ac:dyDescent="0.15"/>
    <row r="60325" ht="13.5" customHeight="1" x14ac:dyDescent="0.15"/>
    <row r="60327" ht="13.5" customHeight="1" x14ac:dyDescent="0.15"/>
    <row r="60329" ht="13.5" customHeight="1" x14ac:dyDescent="0.15"/>
    <row r="60331" ht="13.5" customHeight="1" x14ac:dyDescent="0.15"/>
    <row r="60333" ht="13.5" customHeight="1" x14ac:dyDescent="0.15"/>
    <row r="60335" ht="13.5" customHeight="1" x14ac:dyDescent="0.15"/>
    <row r="60337" ht="13.5" customHeight="1" x14ac:dyDescent="0.15"/>
    <row r="60339" ht="13.5" customHeight="1" x14ac:dyDescent="0.15"/>
    <row r="60341" ht="13.5" customHeight="1" x14ac:dyDescent="0.15"/>
    <row r="60343" ht="13.5" customHeight="1" x14ac:dyDescent="0.15"/>
    <row r="60345" ht="13.5" customHeight="1" x14ac:dyDescent="0.15"/>
    <row r="60347" ht="13.5" customHeight="1" x14ac:dyDescent="0.15"/>
    <row r="60349" ht="13.5" customHeight="1" x14ac:dyDescent="0.15"/>
    <row r="60351" ht="13.5" customHeight="1" x14ac:dyDescent="0.15"/>
    <row r="60353" ht="13.5" customHeight="1" x14ac:dyDescent="0.15"/>
    <row r="60355" ht="13.5" customHeight="1" x14ac:dyDescent="0.15"/>
    <row r="60357" ht="13.5" customHeight="1" x14ac:dyDescent="0.15"/>
    <row r="60359" ht="13.5" customHeight="1" x14ac:dyDescent="0.15"/>
    <row r="60361" ht="13.5" customHeight="1" x14ac:dyDescent="0.15"/>
    <row r="60363" ht="13.5" customHeight="1" x14ac:dyDescent="0.15"/>
    <row r="60365" ht="13.5" customHeight="1" x14ac:dyDescent="0.15"/>
    <row r="60367" ht="13.5" customHeight="1" x14ac:dyDescent="0.15"/>
    <row r="60369" ht="13.5" customHeight="1" x14ac:dyDescent="0.15"/>
    <row r="60371" ht="13.5" customHeight="1" x14ac:dyDescent="0.15"/>
    <row r="60373" ht="13.5" customHeight="1" x14ac:dyDescent="0.15"/>
    <row r="60375" ht="13.5" customHeight="1" x14ac:dyDescent="0.15"/>
    <row r="60377" ht="13.5" customHeight="1" x14ac:dyDescent="0.15"/>
    <row r="60379" ht="13.5" customHeight="1" x14ac:dyDescent="0.15"/>
    <row r="60381" ht="13.5" customHeight="1" x14ac:dyDescent="0.15"/>
    <row r="60383" ht="13.5" customHeight="1" x14ac:dyDescent="0.15"/>
    <row r="60385" ht="13.5" customHeight="1" x14ac:dyDescent="0.15"/>
    <row r="60387" ht="13.5" customHeight="1" x14ac:dyDescent="0.15"/>
    <row r="60389" ht="13.5" customHeight="1" x14ac:dyDescent="0.15"/>
    <row r="60391" ht="13.5" customHeight="1" x14ac:dyDescent="0.15"/>
    <row r="60393" ht="13.5" customHeight="1" x14ac:dyDescent="0.15"/>
    <row r="60395" ht="13.5" customHeight="1" x14ac:dyDescent="0.15"/>
    <row r="60397" ht="13.5" customHeight="1" x14ac:dyDescent="0.15"/>
    <row r="60399" ht="13.5" customHeight="1" x14ac:dyDescent="0.15"/>
    <row r="60401" ht="13.5" customHeight="1" x14ac:dyDescent="0.15"/>
    <row r="60403" ht="13.5" customHeight="1" x14ac:dyDescent="0.15"/>
    <row r="60405" ht="13.5" customHeight="1" x14ac:dyDescent="0.15"/>
    <row r="60407" ht="13.5" customHeight="1" x14ac:dyDescent="0.15"/>
    <row r="60409" ht="13.5" customHeight="1" x14ac:dyDescent="0.15"/>
    <row r="60411" ht="13.5" customHeight="1" x14ac:dyDescent="0.15"/>
    <row r="60413" ht="13.5" customHeight="1" x14ac:dyDescent="0.15"/>
    <row r="60415" ht="13.5" customHeight="1" x14ac:dyDescent="0.15"/>
    <row r="60417" ht="13.5" customHeight="1" x14ac:dyDescent="0.15"/>
    <row r="60419" ht="13.5" customHeight="1" x14ac:dyDescent="0.15"/>
    <row r="60421" ht="13.5" customHeight="1" x14ac:dyDescent="0.15"/>
    <row r="60423" ht="13.5" customHeight="1" x14ac:dyDescent="0.15"/>
    <row r="60425" ht="13.5" customHeight="1" x14ac:dyDescent="0.15"/>
    <row r="60427" ht="13.5" customHeight="1" x14ac:dyDescent="0.15"/>
    <row r="60429" ht="13.5" customHeight="1" x14ac:dyDescent="0.15"/>
    <row r="60431" ht="13.5" customHeight="1" x14ac:dyDescent="0.15"/>
    <row r="60433" ht="13.5" customHeight="1" x14ac:dyDescent="0.15"/>
    <row r="60435" ht="13.5" customHeight="1" x14ac:dyDescent="0.15"/>
    <row r="60437" ht="13.5" customHeight="1" x14ac:dyDescent="0.15"/>
    <row r="60439" ht="13.5" customHeight="1" x14ac:dyDescent="0.15"/>
    <row r="60441" ht="13.5" customHeight="1" x14ac:dyDescent="0.15"/>
    <row r="60443" ht="13.5" customHeight="1" x14ac:dyDescent="0.15"/>
    <row r="60445" ht="13.5" customHeight="1" x14ac:dyDescent="0.15"/>
    <row r="60447" ht="13.5" customHeight="1" x14ac:dyDescent="0.15"/>
    <row r="60449" ht="13.5" customHeight="1" x14ac:dyDescent="0.15"/>
    <row r="60451" ht="13.5" customHeight="1" x14ac:dyDescent="0.15"/>
    <row r="60453" ht="13.5" customHeight="1" x14ac:dyDescent="0.15"/>
    <row r="60455" ht="13.5" customHeight="1" x14ac:dyDescent="0.15"/>
    <row r="60457" ht="13.5" customHeight="1" x14ac:dyDescent="0.15"/>
    <row r="60459" ht="13.5" customHeight="1" x14ac:dyDescent="0.15"/>
    <row r="60461" ht="13.5" customHeight="1" x14ac:dyDescent="0.15"/>
    <row r="60463" ht="13.5" customHeight="1" x14ac:dyDescent="0.15"/>
    <row r="60465" ht="13.5" customHeight="1" x14ac:dyDescent="0.15"/>
    <row r="60467" ht="13.5" customHeight="1" x14ac:dyDescent="0.15"/>
    <row r="60469" ht="13.5" customHeight="1" x14ac:dyDescent="0.15"/>
    <row r="60471" ht="13.5" customHeight="1" x14ac:dyDescent="0.15"/>
    <row r="60473" ht="13.5" customHeight="1" x14ac:dyDescent="0.15"/>
    <row r="60475" ht="13.5" customHeight="1" x14ac:dyDescent="0.15"/>
    <row r="60477" ht="13.5" customHeight="1" x14ac:dyDescent="0.15"/>
    <row r="60479" ht="13.5" customHeight="1" x14ac:dyDescent="0.15"/>
    <row r="60481" ht="13.5" customHeight="1" x14ac:dyDescent="0.15"/>
    <row r="60483" ht="13.5" customHeight="1" x14ac:dyDescent="0.15"/>
    <row r="60485" ht="13.5" customHeight="1" x14ac:dyDescent="0.15"/>
    <row r="60487" ht="13.5" customHeight="1" x14ac:dyDescent="0.15"/>
    <row r="60489" ht="13.5" customHeight="1" x14ac:dyDescent="0.15"/>
    <row r="60491" ht="13.5" customHeight="1" x14ac:dyDescent="0.15"/>
    <row r="60493" ht="13.5" customHeight="1" x14ac:dyDescent="0.15"/>
    <row r="60495" ht="13.5" customHeight="1" x14ac:dyDescent="0.15"/>
    <row r="60497" ht="13.5" customHeight="1" x14ac:dyDescent="0.15"/>
    <row r="60499" ht="13.5" customHeight="1" x14ac:dyDescent="0.15"/>
    <row r="60501" ht="13.5" customHeight="1" x14ac:dyDescent="0.15"/>
    <row r="60503" ht="13.5" customHeight="1" x14ac:dyDescent="0.15"/>
    <row r="60505" ht="13.5" customHeight="1" x14ac:dyDescent="0.15"/>
    <row r="60507" ht="13.5" customHeight="1" x14ac:dyDescent="0.15"/>
    <row r="60509" ht="13.5" customHeight="1" x14ac:dyDescent="0.15"/>
    <row r="60511" ht="13.5" customHeight="1" x14ac:dyDescent="0.15"/>
    <row r="60513" ht="13.5" customHeight="1" x14ac:dyDescent="0.15"/>
    <row r="60515" ht="13.5" customHeight="1" x14ac:dyDescent="0.15"/>
    <row r="60517" ht="13.5" customHeight="1" x14ac:dyDescent="0.15"/>
    <row r="60519" ht="13.5" customHeight="1" x14ac:dyDescent="0.15"/>
    <row r="60521" ht="13.5" customHeight="1" x14ac:dyDescent="0.15"/>
    <row r="60523" ht="13.5" customHeight="1" x14ac:dyDescent="0.15"/>
    <row r="60525" ht="13.5" customHeight="1" x14ac:dyDescent="0.15"/>
    <row r="60527" ht="13.5" customHeight="1" x14ac:dyDescent="0.15"/>
    <row r="60529" ht="13.5" customHeight="1" x14ac:dyDescent="0.15"/>
    <row r="60531" ht="13.5" customHeight="1" x14ac:dyDescent="0.15"/>
    <row r="60533" ht="13.5" customHeight="1" x14ac:dyDescent="0.15"/>
    <row r="60535" ht="13.5" customHeight="1" x14ac:dyDescent="0.15"/>
    <row r="60537" ht="13.5" customHeight="1" x14ac:dyDescent="0.15"/>
    <row r="60539" ht="13.5" customHeight="1" x14ac:dyDescent="0.15"/>
    <row r="60541" ht="13.5" customHeight="1" x14ac:dyDescent="0.15"/>
    <row r="60543" ht="13.5" customHeight="1" x14ac:dyDescent="0.15"/>
    <row r="60545" ht="13.5" customHeight="1" x14ac:dyDescent="0.15"/>
    <row r="60547" ht="13.5" customHeight="1" x14ac:dyDescent="0.15"/>
    <row r="60549" ht="13.5" customHeight="1" x14ac:dyDescent="0.15"/>
    <row r="60551" ht="13.5" customHeight="1" x14ac:dyDescent="0.15"/>
    <row r="60553" ht="13.5" customHeight="1" x14ac:dyDescent="0.15"/>
    <row r="60555" ht="13.5" customHeight="1" x14ac:dyDescent="0.15"/>
    <row r="60557" ht="13.5" customHeight="1" x14ac:dyDescent="0.15"/>
    <row r="60559" ht="13.5" customHeight="1" x14ac:dyDescent="0.15"/>
    <row r="60561" ht="13.5" customHeight="1" x14ac:dyDescent="0.15"/>
    <row r="60563" ht="13.5" customHeight="1" x14ac:dyDescent="0.15"/>
    <row r="60565" ht="13.5" customHeight="1" x14ac:dyDescent="0.15"/>
    <row r="60567" ht="13.5" customHeight="1" x14ac:dyDescent="0.15"/>
    <row r="60569" ht="13.5" customHeight="1" x14ac:dyDescent="0.15"/>
    <row r="60571" ht="13.5" customHeight="1" x14ac:dyDescent="0.15"/>
    <row r="60573" ht="13.5" customHeight="1" x14ac:dyDescent="0.15"/>
    <row r="60575" ht="13.5" customHeight="1" x14ac:dyDescent="0.15"/>
    <row r="60577" ht="13.5" customHeight="1" x14ac:dyDescent="0.15"/>
    <row r="60579" ht="13.5" customHeight="1" x14ac:dyDescent="0.15"/>
    <row r="60581" ht="13.5" customHeight="1" x14ac:dyDescent="0.15"/>
    <row r="60583" ht="13.5" customHeight="1" x14ac:dyDescent="0.15"/>
    <row r="60585" ht="13.5" customHeight="1" x14ac:dyDescent="0.15"/>
    <row r="60587" ht="13.5" customHeight="1" x14ac:dyDescent="0.15"/>
    <row r="60589" ht="13.5" customHeight="1" x14ac:dyDescent="0.15"/>
    <row r="60591" ht="13.5" customHeight="1" x14ac:dyDescent="0.15"/>
    <row r="60593" ht="13.5" customHeight="1" x14ac:dyDescent="0.15"/>
    <row r="60595" ht="13.5" customHeight="1" x14ac:dyDescent="0.15"/>
    <row r="60597" ht="13.5" customHeight="1" x14ac:dyDescent="0.15"/>
    <row r="60599" ht="13.5" customHeight="1" x14ac:dyDescent="0.15"/>
    <row r="60601" ht="13.5" customHeight="1" x14ac:dyDescent="0.15"/>
    <row r="60603" ht="13.5" customHeight="1" x14ac:dyDescent="0.15"/>
    <row r="60605" ht="13.5" customHeight="1" x14ac:dyDescent="0.15"/>
    <row r="60607" ht="13.5" customHeight="1" x14ac:dyDescent="0.15"/>
    <row r="60609" ht="13.5" customHeight="1" x14ac:dyDescent="0.15"/>
    <row r="60611" ht="13.5" customHeight="1" x14ac:dyDescent="0.15"/>
    <row r="60613" ht="13.5" customHeight="1" x14ac:dyDescent="0.15"/>
    <row r="60615" ht="13.5" customHeight="1" x14ac:dyDescent="0.15"/>
    <row r="60617" ht="13.5" customHeight="1" x14ac:dyDescent="0.15"/>
    <row r="60619" ht="13.5" customHeight="1" x14ac:dyDescent="0.15"/>
    <row r="60621" ht="13.5" customHeight="1" x14ac:dyDescent="0.15"/>
    <row r="60623" ht="13.5" customHeight="1" x14ac:dyDescent="0.15"/>
    <row r="60625" ht="13.5" customHeight="1" x14ac:dyDescent="0.15"/>
    <row r="60627" ht="13.5" customHeight="1" x14ac:dyDescent="0.15"/>
    <row r="60629" ht="13.5" customHeight="1" x14ac:dyDescent="0.15"/>
    <row r="60631" ht="13.5" customHeight="1" x14ac:dyDescent="0.15"/>
    <row r="60633" ht="13.5" customHeight="1" x14ac:dyDescent="0.15"/>
    <row r="60635" ht="13.5" customHeight="1" x14ac:dyDescent="0.15"/>
    <row r="60637" ht="13.5" customHeight="1" x14ac:dyDescent="0.15"/>
    <row r="60639" ht="13.5" customHeight="1" x14ac:dyDescent="0.15"/>
    <row r="60641" ht="13.5" customHeight="1" x14ac:dyDescent="0.15"/>
    <row r="60643" ht="13.5" customHeight="1" x14ac:dyDescent="0.15"/>
    <row r="60645" ht="13.5" customHeight="1" x14ac:dyDescent="0.15"/>
    <row r="60647" ht="13.5" customHeight="1" x14ac:dyDescent="0.15"/>
    <row r="60649" ht="13.5" customHeight="1" x14ac:dyDescent="0.15"/>
    <row r="60651" ht="13.5" customHeight="1" x14ac:dyDescent="0.15"/>
    <row r="60653" ht="13.5" customHeight="1" x14ac:dyDescent="0.15"/>
    <row r="60655" ht="13.5" customHeight="1" x14ac:dyDescent="0.15"/>
    <row r="60657" ht="13.5" customHeight="1" x14ac:dyDescent="0.15"/>
    <row r="60659" ht="13.5" customHeight="1" x14ac:dyDescent="0.15"/>
    <row r="60661" ht="13.5" customHeight="1" x14ac:dyDescent="0.15"/>
    <row r="60663" ht="13.5" customHeight="1" x14ac:dyDescent="0.15"/>
    <row r="60665" ht="13.5" customHeight="1" x14ac:dyDescent="0.15"/>
    <row r="60667" ht="13.5" customHeight="1" x14ac:dyDescent="0.15"/>
    <row r="60669" ht="13.5" customHeight="1" x14ac:dyDescent="0.15"/>
    <row r="60671" ht="13.5" customHeight="1" x14ac:dyDescent="0.15"/>
    <row r="60673" ht="13.5" customHeight="1" x14ac:dyDescent="0.15"/>
    <row r="60675" ht="13.5" customHeight="1" x14ac:dyDescent="0.15"/>
    <row r="60677" ht="13.5" customHeight="1" x14ac:dyDescent="0.15"/>
    <row r="60679" ht="13.5" customHeight="1" x14ac:dyDescent="0.15"/>
    <row r="60681" ht="13.5" customHeight="1" x14ac:dyDescent="0.15"/>
    <row r="60683" ht="13.5" customHeight="1" x14ac:dyDescent="0.15"/>
    <row r="60685" ht="13.5" customHeight="1" x14ac:dyDescent="0.15"/>
    <row r="60687" ht="13.5" customHeight="1" x14ac:dyDescent="0.15"/>
    <row r="60689" ht="13.5" customHeight="1" x14ac:dyDescent="0.15"/>
    <row r="60691" ht="13.5" customHeight="1" x14ac:dyDescent="0.15"/>
    <row r="60693" ht="13.5" customHeight="1" x14ac:dyDescent="0.15"/>
    <row r="60695" ht="13.5" customHeight="1" x14ac:dyDescent="0.15"/>
    <row r="60697" ht="13.5" customHeight="1" x14ac:dyDescent="0.15"/>
    <row r="60699" ht="13.5" customHeight="1" x14ac:dyDescent="0.15"/>
    <row r="60701" ht="13.5" customHeight="1" x14ac:dyDescent="0.15"/>
    <row r="60703" ht="13.5" customHeight="1" x14ac:dyDescent="0.15"/>
    <row r="60705" ht="13.5" customHeight="1" x14ac:dyDescent="0.15"/>
    <row r="60707" ht="13.5" customHeight="1" x14ac:dyDescent="0.15"/>
    <row r="60709" ht="13.5" customHeight="1" x14ac:dyDescent="0.15"/>
    <row r="60711" ht="13.5" customHeight="1" x14ac:dyDescent="0.15"/>
    <row r="60713" ht="13.5" customHeight="1" x14ac:dyDescent="0.15"/>
    <row r="60715" ht="13.5" customHeight="1" x14ac:dyDescent="0.15"/>
    <row r="60717" ht="13.5" customHeight="1" x14ac:dyDescent="0.15"/>
    <row r="60719" ht="13.5" customHeight="1" x14ac:dyDescent="0.15"/>
    <row r="60721" ht="13.5" customHeight="1" x14ac:dyDescent="0.15"/>
    <row r="60723" ht="13.5" customHeight="1" x14ac:dyDescent="0.15"/>
    <row r="60725" ht="13.5" customHeight="1" x14ac:dyDescent="0.15"/>
    <row r="60727" ht="13.5" customHeight="1" x14ac:dyDescent="0.15"/>
    <row r="60729" ht="13.5" customHeight="1" x14ac:dyDescent="0.15"/>
    <row r="60731" ht="13.5" customHeight="1" x14ac:dyDescent="0.15"/>
    <row r="60733" ht="13.5" customHeight="1" x14ac:dyDescent="0.15"/>
    <row r="60735" ht="13.5" customHeight="1" x14ac:dyDescent="0.15"/>
    <row r="60737" ht="13.5" customHeight="1" x14ac:dyDescent="0.15"/>
    <row r="60739" ht="13.5" customHeight="1" x14ac:dyDescent="0.15"/>
    <row r="60741" ht="13.5" customHeight="1" x14ac:dyDescent="0.15"/>
    <row r="60743" ht="13.5" customHeight="1" x14ac:dyDescent="0.15"/>
    <row r="60745" ht="13.5" customHeight="1" x14ac:dyDescent="0.15"/>
    <row r="60747" ht="13.5" customHeight="1" x14ac:dyDescent="0.15"/>
    <row r="60749" ht="13.5" customHeight="1" x14ac:dyDescent="0.15"/>
    <row r="60751" ht="13.5" customHeight="1" x14ac:dyDescent="0.15"/>
    <row r="60753" ht="13.5" customHeight="1" x14ac:dyDescent="0.15"/>
    <row r="60755" ht="13.5" customHeight="1" x14ac:dyDescent="0.15"/>
    <row r="60757" ht="13.5" customHeight="1" x14ac:dyDescent="0.15"/>
    <row r="60759" ht="13.5" customHeight="1" x14ac:dyDescent="0.15"/>
    <row r="60761" ht="13.5" customHeight="1" x14ac:dyDescent="0.15"/>
    <row r="60763" ht="13.5" customHeight="1" x14ac:dyDescent="0.15"/>
    <row r="60765" ht="13.5" customHeight="1" x14ac:dyDescent="0.15"/>
    <row r="60767" ht="13.5" customHeight="1" x14ac:dyDescent="0.15"/>
    <row r="60769" ht="13.5" customHeight="1" x14ac:dyDescent="0.15"/>
    <row r="60771" ht="13.5" customHeight="1" x14ac:dyDescent="0.15"/>
    <row r="60773" ht="13.5" customHeight="1" x14ac:dyDescent="0.15"/>
    <row r="60775" ht="13.5" customHeight="1" x14ac:dyDescent="0.15"/>
    <row r="60777" ht="13.5" customHeight="1" x14ac:dyDescent="0.15"/>
    <row r="60779" ht="13.5" customHeight="1" x14ac:dyDescent="0.15"/>
    <row r="60781" ht="13.5" customHeight="1" x14ac:dyDescent="0.15"/>
    <row r="60783" ht="13.5" customHeight="1" x14ac:dyDescent="0.15"/>
    <row r="60785" ht="13.5" customHeight="1" x14ac:dyDescent="0.15"/>
    <row r="60787" ht="13.5" customHeight="1" x14ac:dyDescent="0.15"/>
    <row r="60789" ht="13.5" customHeight="1" x14ac:dyDescent="0.15"/>
    <row r="60791" ht="13.5" customHeight="1" x14ac:dyDescent="0.15"/>
    <row r="60793" ht="13.5" customHeight="1" x14ac:dyDescent="0.15"/>
    <row r="60795" ht="13.5" customHeight="1" x14ac:dyDescent="0.15"/>
    <row r="60797" ht="13.5" customHeight="1" x14ac:dyDescent="0.15"/>
    <row r="60799" ht="13.5" customHeight="1" x14ac:dyDescent="0.15"/>
    <row r="60801" ht="13.5" customHeight="1" x14ac:dyDescent="0.15"/>
    <row r="60803" ht="13.5" customHeight="1" x14ac:dyDescent="0.15"/>
    <row r="60805" ht="13.5" customHeight="1" x14ac:dyDescent="0.15"/>
    <row r="60807" ht="13.5" customHeight="1" x14ac:dyDescent="0.15"/>
    <row r="60809" ht="13.5" customHeight="1" x14ac:dyDescent="0.15"/>
    <row r="60811" ht="13.5" customHeight="1" x14ac:dyDescent="0.15"/>
    <row r="60813" ht="13.5" customHeight="1" x14ac:dyDescent="0.15"/>
    <row r="60815" ht="13.5" customHeight="1" x14ac:dyDescent="0.15"/>
    <row r="60817" ht="13.5" customHeight="1" x14ac:dyDescent="0.15"/>
    <row r="60819" ht="13.5" customHeight="1" x14ac:dyDescent="0.15"/>
    <row r="60821" ht="13.5" customHeight="1" x14ac:dyDescent="0.15"/>
    <row r="60823" ht="13.5" customHeight="1" x14ac:dyDescent="0.15"/>
    <row r="60825" ht="13.5" customHeight="1" x14ac:dyDescent="0.15"/>
    <row r="60827" ht="13.5" customHeight="1" x14ac:dyDescent="0.15"/>
    <row r="60829" ht="13.5" customHeight="1" x14ac:dyDescent="0.15"/>
    <row r="60831" ht="13.5" customHeight="1" x14ac:dyDescent="0.15"/>
    <row r="60833" ht="13.5" customHeight="1" x14ac:dyDescent="0.15"/>
    <row r="60835" ht="13.5" customHeight="1" x14ac:dyDescent="0.15"/>
    <row r="60837" ht="13.5" customHeight="1" x14ac:dyDescent="0.15"/>
    <row r="60839" ht="13.5" customHeight="1" x14ac:dyDescent="0.15"/>
    <row r="60841" ht="13.5" customHeight="1" x14ac:dyDescent="0.15"/>
    <row r="60843" ht="13.5" customHeight="1" x14ac:dyDescent="0.15"/>
    <row r="60845" ht="13.5" customHeight="1" x14ac:dyDescent="0.15"/>
    <row r="60847" ht="13.5" customHeight="1" x14ac:dyDescent="0.15"/>
    <row r="60849" ht="13.5" customHeight="1" x14ac:dyDescent="0.15"/>
    <row r="60851" ht="13.5" customHeight="1" x14ac:dyDescent="0.15"/>
    <row r="60853" ht="13.5" customHeight="1" x14ac:dyDescent="0.15"/>
    <row r="60855" ht="13.5" customHeight="1" x14ac:dyDescent="0.15"/>
    <row r="60857" ht="13.5" customHeight="1" x14ac:dyDescent="0.15"/>
    <row r="60859" ht="13.5" customHeight="1" x14ac:dyDescent="0.15"/>
    <row r="60861" ht="13.5" customHeight="1" x14ac:dyDescent="0.15"/>
    <row r="60863" ht="13.5" customHeight="1" x14ac:dyDescent="0.15"/>
    <row r="60865" ht="13.5" customHeight="1" x14ac:dyDescent="0.15"/>
    <row r="60867" ht="13.5" customHeight="1" x14ac:dyDescent="0.15"/>
    <row r="60869" ht="13.5" customHeight="1" x14ac:dyDescent="0.15"/>
    <row r="60871" ht="13.5" customHeight="1" x14ac:dyDescent="0.15"/>
    <row r="60873" ht="13.5" customHeight="1" x14ac:dyDescent="0.15"/>
    <row r="60875" ht="13.5" customHeight="1" x14ac:dyDescent="0.15"/>
    <row r="60877" ht="13.5" customHeight="1" x14ac:dyDescent="0.15"/>
    <row r="60879" ht="13.5" customHeight="1" x14ac:dyDescent="0.15"/>
    <row r="60881" ht="13.5" customHeight="1" x14ac:dyDescent="0.15"/>
    <row r="60883" ht="13.5" customHeight="1" x14ac:dyDescent="0.15"/>
    <row r="60885" ht="13.5" customHeight="1" x14ac:dyDescent="0.15"/>
    <row r="60887" ht="13.5" customHeight="1" x14ac:dyDescent="0.15"/>
    <row r="60889" ht="13.5" customHeight="1" x14ac:dyDescent="0.15"/>
    <row r="60891" ht="13.5" customHeight="1" x14ac:dyDescent="0.15"/>
    <row r="60893" ht="13.5" customHeight="1" x14ac:dyDescent="0.15"/>
    <row r="60895" ht="13.5" customHeight="1" x14ac:dyDescent="0.15"/>
    <row r="60897" ht="13.5" customHeight="1" x14ac:dyDescent="0.15"/>
    <row r="60899" ht="13.5" customHeight="1" x14ac:dyDescent="0.15"/>
    <row r="60901" ht="13.5" customHeight="1" x14ac:dyDescent="0.15"/>
    <row r="60903" ht="13.5" customHeight="1" x14ac:dyDescent="0.15"/>
    <row r="60905" ht="13.5" customHeight="1" x14ac:dyDescent="0.15"/>
    <row r="60907" ht="13.5" customHeight="1" x14ac:dyDescent="0.15"/>
    <row r="60909" ht="13.5" customHeight="1" x14ac:dyDescent="0.15"/>
    <row r="60911" ht="13.5" customHeight="1" x14ac:dyDescent="0.15"/>
    <row r="60913" ht="13.5" customHeight="1" x14ac:dyDescent="0.15"/>
    <row r="60915" ht="13.5" customHeight="1" x14ac:dyDescent="0.15"/>
    <row r="60917" ht="13.5" customHeight="1" x14ac:dyDescent="0.15"/>
    <row r="60919" ht="13.5" customHeight="1" x14ac:dyDescent="0.15"/>
    <row r="60921" ht="13.5" customHeight="1" x14ac:dyDescent="0.15"/>
    <row r="60923" ht="13.5" customHeight="1" x14ac:dyDescent="0.15"/>
    <row r="60925" ht="13.5" customHeight="1" x14ac:dyDescent="0.15"/>
    <row r="60927" ht="13.5" customHeight="1" x14ac:dyDescent="0.15"/>
    <row r="60929" ht="13.5" customHeight="1" x14ac:dyDescent="0.15"/>
    <row r="60931" ht="13.5" customHeight="1" x14ac:dyDescent="0.15"/>
    <row r="60933" ht="13.5" customHeight="1" x14ac:dyDescent="0.15"/>
    <row r="60935" ht="13.5" customHeight="1" x14ac:dyDescent="0.15"/>
    <row r="60937" ht="13.5" customHeight="1" x14ac:dyDescent="0.15"/>
    <row r="60939" ht="13.5" customHeight="1" x14ac:dyDescent="0.15"/>
    <row r="60941" ht="13.5" customHeight="1" x14ac:dyDescent="0.15"/>
    <row r="60943" ht="13.5" customHeight="1" x14ac:dyDescent="0.15"/>
    <row r="60945" ht="13.5" customHeight="1" x14ac:dyDescent="0.15"/>
    <row r="60947" ht="13.5" customHeight="1" x14ac:dyDescent="0.15"/>
    <row r="60949" ht="13.5" customHeight="1" x14ac:dyDescent="0.15"/>
    <row r="60951" ht="13.5" customHeight="1" x14ac:dyDescent="0.15"/>
    <row r="60953" ht="13.5" customHeight="1" x14ac:dyDescent="0.15"/>
    <row r="60955" ht="13.5" customHeight="1" x14ac:dyDescent="0.15"/>
    <row r="60957" ht="13.5" customHeight="1" x14ac:dyDescent="0.15"/>
    <row r="60959" ht="13.5" customHeight="1" x14ac:dyDescent="0.15"/>
    <row r="60961" ht="13.5" customHeight="1" x14ac:dyDescent="0.15"/>
    <row r="60963" ht="13.5" customHeight="1" x14ac:dyDescent="0.15"/>
    <row r="60965" ht="13.5" customHeight="1" x14ac:dyDescent="0.15"/>
    <row r="60967" ht="13.5" customHeight="1" x14ac:dyDescent="0.15"/>
    <row r="60969" ht="13.5" customHeight="1" x14ac:dyDescent="0.15"/>
    <row r="60971" ht="13.5" customHeight="1" x14ac:dyDescent="0.15"/>
    <row r="60973" ht="13.5" customHeight="1" x14ac:dyDescent="0.15"/>
    <row r="60975" ht="13.5" customHeight="1" x14ac:dyDescent="0.15"/>
    <row r="60977" ht="13.5" customHeight="1" x14ac:dyDescent="0.15"/>
    <row r="60979" ht="13.5" customHeight="1" x14ac:dyDescent="0.15"/>
    <row r="60981" ht="13.5" customHeight="1" x14ac:dyDescent="0.15"/>
    <row r="60983" ht="13.5" customHeight="1" x14ac:dyDescent="0.15"/>
    <row r="60985" ht="13.5" customHeight="1" x14ac:dyDescent="0.15"/>
    <row r="60987" ht="13.5" customHeight="1" x14ac:dyDescent="0.15"/>
    <row r="60989" ht="13.5" customHeight="1" x14ac:dyDescent="0.15"/>
    <row r="60991" ht="13.5" customHeight="1" x14ac:dyDescent="0.15"/>
    <row r="60993" ht="13.5" customHeight="1" x14ac:dyDescent="0.15"/>
    <row r="60995" ht="13.5" customHeight="1" x14ac:dyDescent="0.15"/>
    <row r="60997" ht="13.5" customHeight="1" x14ac:dyDescent="0.15"/>
    <row r="60999" ht="13.5" customHeight="1" x14ac:dyDescent="0.15"/>
    <row r="61001" ht="13.5" customHeight="1" x14ac:dyDescent="0.15"/>
    <row r="61003" ht="13.5" customHeight="1" x14ac:dyDescent="0.15"/>
    <row r="61005" ht="13.5" customHeight="1" x14ac:dyDescent="0.15"/>
    <row r="61007" ht="13.5" customHeight="1" x14ac:dyDescent="0.15"/>
    <row r="61009" ht="13.5" customHeight="1" x14ac:dyDescent="0.15"/>
    <row r="61011" ht="13.5" customHeight="1" x14ac:dyDescent="0.15"/>
    <row r="61013" ht="13.5" customHeight="1" x14ac:dyDescent="0.15"/>
    <row r="61015" ht="13.5" customHeight="1" x14ac:dyDescent="0.15"/>
    <row r="61017" ht="13.5" customHeight="1" x14ac:dyDescent="0.15"/>
    <row r="61019" ht="13.5" customHeight="1" x14ac:dyDescent="0.15"/>
    <row r="61021" ht="13.5" customHeight="1" x14ac:dyDescent="0.15"/>
    <row r="61023" ht="13.5" customHeight="1" x14ac:dyDescent="0.15"/>
    <row r="61025" ht="13.5" customHeight="1" x14ac:dyDescent="0.15"/>
    <row r="61027" ht="13.5" customHeight="1" x14ac:dyDescent="0.15"/>
    <row r="61029" ht="13.5" customHeight="1" x14ac:dyDescent="0.15"/>
    <row r="61031" ht="13.5" customHeight="1" x14ac:dyDescent="0.15"/>
    <row r="61033" ht="13.5" customHeight="1" x14ac:dyDescent="0.15"/>
    <row r="61035" ht="13.5" customHeight="1" x14ac:dyDescent="0.15"/>
    <row r="61037" ht="13.5" customHeight="1" x14ac:dyDescent="0.15"/>
    <row r="61039" ht="13.5" customHeight="1" x14ac:dyDescent="0.15"/>
    <row r="61041" ht="13.5" customHeight="1" x14ac:dyDescent="0.15"/>
    <row r="61043" ht="13.5" customHeight="1" x14ac:dyDescent="0.15"/>
    <row r="61045" ht="13.5" customHeight="1" x14ac:dyDescent="0.15"/>
    <row r="61047" ht="13.5" customHeight="1" x14ac:dyDescent="0.15"/>
    <row r="61049" ht="13.5" customHeight="1" x14ac:dyDescent="0.15"/>
    <row r="61051" ht="13.5" customHeight="1" x14ac:dyDescent="0.15"/>
    <row r="61053" ht="13.5" customHeight="1" x14ac:dyDescent="0.15"/>
    <row r="61055" ht="13.5" customHeight="1" x14ac:dyDescent="0.15"/>
    <row r="61057" ht="13.5" customHeight="1" x14ac:dyDescent="0.15"/>
    <row r="61059" ht="13.5" customHeight="1" x14ac:dyDescent="0.15"/>
    <row r="61061" ht="13.5" customHeight="1" x14ac:dyDescent="0.15"/>
    <row r="61063" ht="13.5" customHeight="1" x14ac:dyDescent="0.15"/>
    <row r="61065" ht="13.5" customHeight="1" x14ac:dyDescent="0.15"/>
    <row r="61067" ht="13.5" customHeight="1" x14ac:dyDescent="0.15"/>
    <row r="61069" ht="13.5" customHeight="1" x14ac:dyDescent="0.15"/>
    <row r="61071" ht="13.5" customHeight="1" x14ac:dyDescent="0.15"/>
    <row r="61073" ht="13.5" customHeight="1" x14ac:dyDescent="0.15"/>
    <row r="61075" ht="13.5" customHeight="1" x14ac:dyDescent="0.15"/>
    <row r="61077" ht="13.5" customHeight="1" x14ac:dyDescent="0.15"/>
    <row r="61079" ht="13.5" customHeight="1" x14ac:dyDescent="0.15"/>
    <row r="61081" ht="13.5" customHeight="1" x14ac:dyDescent="0.15"/>
    <row r="61083" ht="13.5" customHeight="1" x14ac:dyDescent="0.15"/>
    <row r="61085" ht="13.5" customHeight="1" x14ac:dyDescent="0.15"/>
    <row r="61087" ht="13.5" customHeight="1" x14ac:dyDescent="0.15"/>
    <row r="61089" ht="13.5" customHeight="1" x14ac:dyDescent="0.15"/>
    <row r="61091" ht="13.5" customHeight="1" x14ac:dyDescent="0.15"/>
    <row r="61093" ht="13.5" customHeight="1" x14ac:dyDescent="0.15"/>
    <row r="61095" ht="13.5" customHeight="1" x14ac:dyDescent="0.15"/>
    <row r="61097" ht="13.5" customHeight="1" x14ac:dyDescent="0.15"/>
    <row r="61099" ht="13.5" customHeight="1" x14ac:dyDescent="0.15"/>
    <row r="61101" ht="13.5" customHeight="1" x14ac:dyDescent="0.15"/>
    <row r="61103" ht="13.5" customHeight="1" x14ac:dyDescent="0.15"/>
    <row r="61105" ht="13.5" customHeight="1" x14ac:dyDescent="0.15"/>
    <row r="61107" ht="13.5" customHeight="1" x14ac:dyDescent="0.15"/>
    <row r="61109" ht="13.5" customHeight="1" x14ac:dyDescent="0.15"/>
    <row r="61111" ht="13.5" customHeight="1" x14ac:dyDescent="0.15"/>
    <row r="61113" ht="13.5" customHeight="1" x14ac:dyDescent="0.15"/>
    <row r="61115" ht="13.5" customHeight="1" x14ac:dyDescent="0.15"/>
    <row r="61117" ht="13.5" customHeight="1" x14ac:dyDescent="0.15"/>
    <row r="61119" ht="13.5" customHeight="1" x14ac:dyDescent="0.15"/>
    <row r="61121" ht="13.5" customHeight="1" x14ac:dyDescent="0.15"/>
    <row r="61123" ht="13.5" customHeight="1" x14ac:dyDescent="0.15"/>
    <row r="61125" ht="13.5" customHeight="1" x14ac:dyDescent="0.15"/>
    <row r="61127" ht="13.5" customHeight="1" x14ac:dyDescent="0.15"/>
    <row r="61129" ht="13.5" customHeight="1" x14ac:dyDescent="0.15"/>
    <row r="61131" ht="13.5" customHeight="1" x14ac:dyDescent="0.15"/>
    <row r="61133" ht="13.5" customHeight="1" x14ac:dyDescent="0.15"/>
    <row r="61135" ht="13.5" customHeight="1" x14ac:dyDescent="0.15"/>
    <row r="61137" ht="13.5" customHeight="1" x14ac:dyDescent="0.15"/>
    <row r="61139" ht="13.5" customHeight="1" x14ac:dyDescent="0.15"/>
    <row r="61141" ht="13.5" customHeight="1" x14ac:dyDescent="0.15"/>
    <row r="61143" ht="13.5" customHeight="1" x14ac:dyDescent="0.15"/>
    <row r="61145" ht="13.5" customHeight="1" x14ac:dyDescent="0.15"/>
    <row r="61147" ht="13.5" customHeight="1" x14ac:dyDescent="0.15"/>
    <row r="61149" ht="13.5" customHeight="1" x14ac:dyDescent="0.15"/>
    <row r="61151" ht="13.5" customHeight="1" x14ac:dyDescent="0.15"/>
    <row r="61153" ht="13.5" customHeight="1" x14ac:dyDescent="0.15"/>
    <row r="61155" ht="13.5" customHeight="1" x14ac:dyDescent="0.15"/>
    <row r="61157" ht="13.5" customHeight="1" x14ac:dyDescent="0.15"/>
    <row r="61159" ht="13.5" customHeight="1" x14ac:dyDescent="0.15"/>
    <row r="61161" ht="13.5" customHeight="1" x14ac:dyDescent="0.15"/>
    <row r="61163" ht="13.5" customHeight="1" x14ac:dyDescent="0.15"/>
    <row r="61165" ht="13.5" customHeight="1" x14ac:dyDescent="0.15"/>
    <row r="61167" ht="13.5" customHeight="1" x14ac:dyDescent="0.15"/>
    <row r="61169" ht="13.5" customHeight="1" x14ac:dyDescent="0.15"/>
    <row r="61171" ht="13.5" customHeight="1" x14ac:dyDescent="0.15"/>
    <row r="61173" ht="13.5" customHeight="1" x14ac:dyDescent="0.15"/>
    <row r="61175" ht="13.5" customHeight="1" x14ac:dyDescent="0.15"/>
    <row r="61177" ht="13.5" customHeight="1" x14ac:dyDescent="0.15"/>
    <row r="61179" ht="13.5" customHeight="1" x14ac:dyDescent="0.15"/>
    <row r="61181" ht="13.5" customHeight="1" x14ac:dyDescent="0.15"/>
    <row r="61183" ht="13.5" customHeight="1" x14ac:dyDescent="0.15"/>
    <row r="61185" ht="13.5" customHeight="1" x14ac:dyDescent="0.15"/>
    <row r="61187" ht="13.5" customHeight="1" x14ac:dyDescent="0.15"/>
    <row r="61189" ht="13.5" customHeight="1" x14ac:dyDescent="0.15"/>
    <row r="61191" ht="13.5" customHeight="1" x14ac:dyDescent="0.15"/>
    <row r="61193" ht="13.5" customHeight="1" x14ac:dyDescent="0.15"/>
    <row r="61195" ht="13.5" customHeight="1" x14ac:dyDescent="0.15"/>
    <row r="61197" ht="13.5" customHeight="1" x14ac:dyDescent="0.15"/>
    <row r="61199" ht="13.5" customHeight="1" x14ac:dyDescent="0.15"/>
    <row r="61201" ht="13.5" customHeight="1" x14ac:dyDescent="0.15"/>
    <row r="61203" ht="13.5" customHeight="1" x14ac:dyDescent="0.15"/>
    <row r="61205" ht="13.5" customHeight="1" x14ac:dyDescent="0.15"/>
    <row r="61207" ht="13.5" customHeight="1" x14ac:dyDescent="0.15"/>
    <row r="61209" ht="13.5" customHeight="1" x14ac:dyDescent="0.15"/>
    <row r="61211" ht="13.5" customHeight="1" x14ac:dyDescent="0.15"/>
    <row r="61213" ht="13.5" customHeight="1" x14ac:dyDescent="0.15"/>
    <row r="61215" ht="13.5" customHeight="1" x14ac:dyDescent="0.15"/>
    <row r="61217" ht="13.5" customHeight="1" x14ac:dyDescent="0.15"/>
    <row r="61219" ht="13.5" customHeight="1" x14ac:dyDescent="0.15"/>
    <row r="61221" ht="13.5" customHeight="1" x14ac:dyDescent="0.15"/>
    <row r="61223" ht="13.5" customHeight="1" x14ac:dyDescent="0.15"/>
    <row r="61225" ht="13.5" customHeight="1" x14ac:dyDescent="0.15"/>
    <row r="61227" ht="13.5" customHeight="1" x14ac:dyDescent="0.15"/>
    <row r="61229" ht="13.5" customHeight="1" x14ac:dyDescent="0.15"/>
    <row r="61231" ht="13.5" customHeight="1" x14ac:dyDescent="0.15"/>
    <row r="61233" ht="13.5" customHeight="1" x14ac:dyDescent="0.15"/>
    <row r="61235" ht="13.5" customHeight="1" x14ac:dyDescent="0.15"/>
    <row r="61237" ht="13.5" customHeight="1" x14ac:dyDescent="0.15"/>
    <row r="61239" ht="13.5" customHeight="1" x14ac:dyDescent="0.15"/>
    <row r="61241" ht="13.5" customHeight="1" x14ac:dyDescent="0.15"/>
    <row r="61243" ht="13.5" customHeight="1" x14ac:dyDescent="0.15"/>
    <row r="61245" ht="13.5" customHeight="1" x14ac:dyDescent="0.15"/>
    <row r="61247" ht="13.5" customHeight="1" x14ac:dyDescent="0.15"/>
    <row r="61249" ht="13.5" customHeight="1" x14ac:dyDescent="0.15"/>
    <row r="61251" ht="13.5" customHeight="1" x14ac:dyDescent="0.15"/>
    <row r="61253" ht="13.5" customHeight="1" x14ac:dyDescent="0.15"/>
    <row r="61255" ht="13.5" customHeight="1" x14ac:dyDescent="0.15"/>
    <row r="61257" ht="13.5" customHeight="1" x14ac:dyDescent="0.15"/>
    <row r="61259" ht="13.5" customHeight="1" x14ac:dyDescent="0.15"/>
    <row r="61261" ht="13.5" customHeight="1" x14ac:dyDescent="0.15"/>
    <row r="61263" ht="13.5" customHeight="1" x14ac:dyDescent="0.15"/>
    <row r="61265" ht="13.5" customHeight="1" x14ac:dyDescent="0.15"/>
    <row r="61267" ht="13.5" customHeight="1" x14ac:dyDescent="0.15"/>
    <row r="61269" ht="13.5" customHeight="1" x14ac:dyDescent="0.15"/>
    <row r="61271" ht="13.5" customHeight="1" x14ac:dyDescent="0.15"/>
    <row r="61273" ht="13.5" customHeight="1" x14ac:dyDescent="0.15"/>
    <row r="61275" ht="13.5" customHeight="1" x14ac:dyDescent="0.15"/>
    <row r="61277" ht="13.5" customHeight="1" x14ac:dyDescent="0.15"/>
    <row r="61279" ht="13.5" customHeight="1" x14ac:dyDescent="0.15"/>
    <row r="61281" ht="13.5" customHeight="1" x14ac:dyDescent="0.15"/>
    <row r="61283" ht="13.5" customHeight="1" x14ac:dyDescent="0.15"/>
    <row r="61285" ht="13.5" customHeight="1" x14ac:dyDescent="0.15"/>
    <row r="61287" ht="13.5" customHeight="1" x14ac:dyDescent="0.15"/>
    <row r="61289" ht="13.5" customHeight="1" x14ac:dyDescent="0.15"/>
    <row r="61291" ht="13.5" customHeight="1" x14ac:dyDescent="0.15"/>
    <row r="61293" ht="13.5" customHeight="1" x14ac:dyDescent="0.15"/>
    <row r="61295" ht="13.5" customHeight="1" x14ac:dyDescent="0.15"/>
    <row r="61297" ht="13.5" customHeight="1" x14ac:dyDescent="0.15"/>
    <row r="61299" ht="13.5" customHeight="1" x14ac:dyDescent="0.15"/>
    <row r="61301" ht="13.5" customHeight="1" x14ac:dyDescent="0.15"/>
    <row r="61303" ht="13.5" customHeight="1" x14ac:dyDescent="0.15"/>
    <row r="61305" ht="13.5" customHeight="1" x14ac:dyDescent="0.15"/>
    <row r="61307" ht="13.5" customHeight="1" x14ac:dyDescent="0.15"/>
    <row r="61309" ht="13.5" customHeight="1" x14ac:dyDescent="0.15"/>
    <row r="61311" ht="13.5" customHeight="1" x14ac:dyDescent="0.15"/>
    <row r="61313" ht="13.5" customHeight="1" x14ac:dyDescent="0.15"/>
    <row r="61315" ht="13.5" customHeight="1" x14ac:dyDescent="0.15"/>
    <row r="61317" ht="13.5" customHeight="1" x14ac:dyDescent="0.15"/>
    <row r="61319" ht="13.5" customHeight="1" x14ac:dyDescent="0.15"/>
    <row r="61321" ht="13.5" customHeight="1" x14ac:dyDescent="0.15"/>
    <row r="61323" ht="13.5" customHeight="1" x14ac:dyDescent="0.15"/>
    <row r="61325" ht="13.5" customHeight="1" x14ac:dyDescent="0.15"/>
    <row r="61327" ht="13.5" customHeight="1" x14ac:dyDescent="0.15"/>
    <row r="61329" ht="13.5" customHeight="1" x14ac:dyDescent="0.15"/>
    <row r="61331" ht="13.5" customHeight="1" x14ac:dyDescent="0.15"/>
    <row r="61333" ht="13.5" customHeight="1" x14ac:dyDescent="0.15"/>
    <row r="61335" ht="13.5" customHeight="1" x14ac:dyDescent="0.15"/>
    <row r="61337" ht="13.5" customHeight="1" x14ac:dyDescent="0.15"/>
    <row r="61339" ht="13.5" customHeight="1" x14ac:dyDescent="0.15"/>
    <row r="61341" ht="13.5" customHeight="1" x14ac:dyDescent="0.15"/>
    <row r="61343" ht="13.5" customHeight="1" x14ac:dyDescent="0.15"/>
    <row r="61345" ht="13.5" customHeight="1" x14ac:dyDescent="0.15"/>
    <row r="61347" ht="13.5" customHeight="1" x14ac:dyDescent="0.15"/>
    <row r="61349" ht="13.5" customHeight="1" x14ac:dyDescent="0.15"/>
    <row r="61351" ht="13.5" customHeight="1" x14ac:dyDescent="0.15"/>
    <row r="61353" ht="13.5" customHeight="1" x14ac:dyDescent="0.15"/>
    <row r="61355" ht="13.5" customHeight="1" x14ac:dyDescent="0.15"/>
    <row r="61357" ht="13.5" customHeight="1" x14ac:dyDescent="0.15"/>
    <row r="61359" ht="13.5" customHeight="1" x14ac:dyDescent="0.15"/>
    <row r="61361" ht="13.5" customHeight="1" x14ac:dyDescent="0.15"/>
    <row r="61363" ht="13.5" customHeight="1" x14ac:dyDescent="0.15"/>
    <row r="61365" ht="13.5" customHeight="1" x14ac:dyDescent="0.15"/>
    <row r="61367" ht="13.5" customHeight="1" x14ac:dyDescent="0.15"/>
    <row r="61369" ht="13.5" customHeight="1" x14ac:dyDescent="0.15"/>
    <row r="61371" ht="13.5" customHeight="1" x14ac:dyDescent="0.15"/>
    <row r="61373" ht="13.5" customHeight="1" x14ac:dyDescent="0.15"/>
    <row r="61375" ht="13.5" customHeight="1" x14ac:dyDescent="0.15"/>
    <row r="61377" ht="13.5" customHeight="1" x14ac:dyDescent="0.15"/>
    <row r="61379" ht="13.5" customHeight="1" x14ac:dyDescent="0.15"/>
    <row r="61381" ht="13.5" customHeight="1" x14ac:dyDescent="0.15"/>
    <row r="61383" ht="13.5" customHeight="1" x14ac:dyDescent="0.15"/>
    <row r="61385" ht="13.5" customHeight="1" x14ac:dyDescent="0.15"/>
    <row r="61387" ht="13.5" customHeight="1" x14ac:dyDescent="0.15"/>
    <row r="61389" ht="13.5" customHeight="1" x14ac:dyDescent="0.15"/>
    <row r="61391" ht="13.5" customHeight="1" x14ac:dyDescent="0.15"/>
    <row r="61393" ht="13.5" customHeight="1" x14ac:dyDescent="0.15"/>
    <row r="61395" ht="13.5" customHeight="1" x14ac:dyDescent="0.15"/>
    <row r="61397" ht="13.5" customHeight="1" x14ac:dyDescent="0.15"/>
    <row r="61399" ht="13.5" customHeight="1" x14ac:dyDescent="0.15"/>
    <row r="61401" ht="13.5" customHeight="1" x14ac:dyDescent="0.15"/>
    <row r="61403" ht="13.5" customHeight="1" x14ac:dyDescent="0.15"/>
    <row r="61405" ht="13.5" customHeight="1" x14ac:dyDescent="0.15"/>
    <row r="61407" ht="13.5" customHeight="1" x14ac:dyDescent="0.15"/>
    <row r="61409" ht="13.5" customHeight="1" x14ac:dyDescent="0.15"/>
    <row r="61411" ht="13.5" customHeight="1" x14ac:dyDescent="0.15"/>
    <row r="61413" ht="13.5" customHeight="1" x14ac:dyDescent="0.15"/>
    <row r="61415" ht="13.5" customHeight="1" x14ac:dyDescent="0.15"/>
    <row r="61417" ht="13.5" customHeight="1" x14ac:dyDescent="0.15"/>
    <row r="61419" ht="13.5" customHeight="1" x14ac:dyDescent="0.15"/>
    <row r="61421" ht="13.5" customHeight="1" x14ac:dyDescent="0.15"/>
    <row r="61423" ht="13.5" customHeight="1" x14ac:dyDescent="0.15"/>
    <row r="61425" ht="13.5" customHeight="1" x14ac:dyDescent="0.15"/>
    <row r="61427" ht="13.5" customHeight="1" x14ac:dyDescent="0.15"/>
    <row r="61429" ht="13.5" customHeight="1" x14ac:dyDescent="0.15"/>
    <row r="61431" ht="13.5" customHeight="1" x14ac:dyDescent="0.15"/>
    <row r="61433" ht="13.5" customHeight="1" x14ac:dyDescent="0.15"/>
    <row r="61435" ht="13.5" customHeight="1" x14ac:dyDescent="0.15"/>
    <row r="61437" ht="13.5" customHeight="1" x14ac:dyDescent="0.15"/>
    <row r="61439" ht="13.5" customHeight="1" x14ac:dyDescent="0.15"/>
    <row r="61441" ht="13.5" customHeight="1" x14ac:dyDescent="0.15"/>
    <row r="61443" ht="13.5" customHeight="1" x14ac:dyDescent="0.15"/>
    <row r="61445" ht="13.5" customHeight="1" x14ac:dyDescent="0.15"/>
    <row r="61447" ht="13.5" customHeight="1" x14ac:dyDescent="0.15"/>
    <row r="61449" ht="13.5" customHeight="1" x14ac:dyDescent="0.15"/>
    <row r="61451" ht="13.5" customHeight="1" x14ac:dyDescent="0.15"/>
    <row r="61453" ht="13.5" customHeight="1" x14ac:dyDescent="0.15"/>
    <row r="61455" ht="13.5" customHeight="1" x14ac:dyDescent="0.15"/>
    <row r="61457" ht="13.5" customHeight="1" x14ac:dyDescent="0.15"/>
    <row r="61459" ht="13.5" customHeight="1" x14ac:dyDescent="0.15"/>
    <row r="61461" ht="13.5" customHeight="1" x14ac:dyDescent="0.15"/>
    <row r="61463" ht="13.5" customHeight="1" x14ac:dyDescent="0.15"/>
    <row r="61465" ht="13.5" customHeight="1" x14ac:dyDescent="0.15"/>
    <row r="61467" ht="13.5" customHeight="1" x14ac:dyDescent="0.15"/>
    <row r="61469" ht="13.5" customHeight="1" x14ac:dyDescent="0.15"/>
    <row r="61471" ht="13.5" customHeight="1" x14ac:dyDescent="0.15"/>
    <row r="61473" ht="13.5" customHeight="1" x14ac:dyDescent="0.15"/>
    <row r="61475" ht="13.5" customHeight="1" x14ac:dyDescent="0.15"/>
    <row r="61477" ht="13.5" customHeight="1" x14ac:dyDescent="0.15"/>
    <row r="61479" ht="13.5" customHeight="1" x14ac:dyDescent="0.15"/>
    <row r="61481" ht="13.5" customHeight="1" x14ac:dyDescent="0.15"/>
    <row r="61483" ht="13.5" customHeight="1" x14ac:dyDescent="0.15"/>
    <row r="61485" ht="13.5" customHeight="1" x14ac:dyDescent="0.15"/>
    <row r="61487" ht="13.5" customHeight="1" x14ac:dyDescent="0.15"/>
    <row r="61489" ht="13.5" customHeight="1" x14ac:dyDescent="0.15"/>
    <row r="61491" ht="13.5" customHeight="1" x14ac:dyDescent="0.15"/>
    <row r="61493" ht="13.5" customHeight="1" x14ac:dyDescent="0.15"/>
    <row r="61495" ht="13.5" customHeight="1" x14ac:dyDescent="0.15"/>
    <row r="61497" ht="13.5" customHeight="1" x14ac:dyDescent="0.15"/>
    <row r="61499" ht="13.5" customHeight="1" x14ac:dyDescent="0.15"/>
    <row r="61501" ht="13.5" customHeight="1" x14ac:dyDescent="0.15"/>
    <row r="61503" ht="13.5" customHeight="1" x14ac:dyDescent="0.15"/>
    <row r="61505" ht="13.5" customHeight="1" x14ac:dyDescent="0.15"/>
    <row r="61507" ht="13.5" customHeight="1" x14ac:dyDescent="0.15"/>
    <row r="61509" ht="13.5" customHeight="1" x14ac:dyDescent="0.15"/>
    <row r="61511" ht="13.5" customHeight="1" x14ac:dyDescent="0.15"/>
    <row r="61513" ht="13.5" customHeight="1" x14ac:dyDescent="0.15"/>
    <row r="61515" ht="13.5" customHeight="1" x14ac:dyDescent="0.15"/>
    <row r="61517" ht="13.5" customHeight="1" x14ac:dyDescent="0.15"/>
    <row r="61519" ht="13.5" customHeight="1" x14ac:dyDescent="0.15"/>
    <row r="61521" ht="13.5" customHeight="1" x14ac:dyDescent="0.15"/>
    <row r="61523" ht="13.5" customHeight="1" x14ac:dyDescent="0.15"/>
    <row r="61525" ht="13.5" customHeight="1" x14ac:dyDescent="0.15"/>
    <row r="61527" ht="13.5" customHeight="1" x14ac:dyDescent="0.15"/>
    <row r="61529" ht="13.5" customHeight="1" x14ac:dyDescent="0.15"/>
    <row r="61531" ht="13.5" customHeight="1" x14ac:dyDescent="0.15"/>
    <row r="61533" ht="13.5" customHeight="1" x14ac:dyDescent="0.15"/>
    <row r="61535" ht="13.5" customHeight="1" x14ac:dyDescent="0.15"/>
    <row r="61537" ht="13.5" customHeight="1" x14ac:dyDescent="0.15"/>
    <row r="61539" ht="13.5" customHeight="1" x14ac:dyDescent="0.15"/>
    <row r="61541" ht="13.5" customHeight="1" x14ac:dyDescent="0.15"/>
    <row r="61543" ht="13.5" customHeight="1" x14ac:dyDescent="0.15"/>
    <row r="61545" ht="13.5" customHeight="1" x14ac:dyDescent="0.15"/>
    <row r="61547" ht="13.5" customHeight="1" x14ac:dyDescent="0.15"/>
    <row r="61549" ht="13.5" customHeight="1" x14ac:dyDescent="0.15"/>
    <row r="61551" ht="13.5" customHeight="1" x14ac:dyDescent="0.15"/>
    <row r="61553" ht="13.5" customHeight="1" x14ac:dyDescent="0.15"/>
    <row r="61555" ht="13.5" customHeight="1" x14ac:dyDescent="0.15"/>
    <row r="61557" ht="13.5" customHeight="1" x14ac:dyDescent="0.15"/>
    <row r="61559" ht="13.5" customHeight="1" x14ac:dyDescent="0.15"/>
    <row r="61561" ht="13.5" customHeight="1" x14ac:dyDescent="0.15"/>
    <row r="61563" ht="13.5" customHeight="1" x14ac:dyDescent="0.15"/>
    <row r="61565" ht="13.5" customHeight="1" x14ac:dyDescent="0.15"/>
    <row r="61567" ht="13.5" customHeight="1" x14ac:dyDescent="0.15"/>
    <row r="61569" ht="13.5" customHeight="1" x14ac:dyDescent="0.15"/>
    <row r="61571" ht="13.5" customHeight="1" x14ac:dyDescent="0.15"/>
    <row r="61573" ht="13.5" customHeight="1" x14ac:dyDescent="0.15"/>
    <row r="61575" ht="13.5" customHeight="1" x14ac:dyDescent="0.15"/>
    <row r="61577" ht="13.5" customHeight="1" x14ac:dyDescent="0.15"/>
    <row r="61579" ht="13.5" customHeight="1" x14ac:dyDescent="0.15"/>
    <row r="61581" ht="13.5" customHeight="1" x14ac:dyDescent="0.15"/>
    <row r="61583" ht="13.5" customHeight="1" x14ac:dyDescent="0.15"/>
    <row r="61585" ht="13.5" customHeight="1" x14ac:dyDescent="0.15"/>
    <row r="61587" ht="13.5" customHeight="1" x14ac:dyDescent="0.15"/>
    <row r="61589" ht="13.5" customHeight="1" x14ac:dyDescent="0.15"/>
    <row r="61591" ht="13.5" customHeight="1" x14ac:dyDescent="0.15"/>
    <row r="61593" ht="13.5" customHeight="1" x14ac:dyDescent="0.15"/>
    <row r="61595" ht="13.5" customHeight="1" x14ac:dyDescent="0.15"/>
    <row r="61597" ht="13.5" customHeight="1" x14ac:dyDescent="0.15"/>
    <row r="61599" ht="13.5" customHeight="1" x14ac:dyDescent="0.15"/>
    <row r="61601" ht="13.5" customHeight="1" x14ac:dyDescent="0.15"/>
    <row r="61603" ht="13.5" customHeight="1" x14ac:dyDescent="0.15"/>
    <row r="61605" ht="13.5" customHeight="1" x14ac:dyDescent="0.15"/>
    <row r="61607" ht="13.5" customHeight="1" x14ac:dyDescent="0.15"/>
    <row r="61609" ht="13.5" customHeight="1" x14ac:dyDescent="0.15"/>
    <row r="61611" ht="13.5" customHeight="1" x14ac:dyDescent="0.15"/>
    <row r="61613" ht="13.5" customHeight="1" x14ac:dyDescent="0.15"/>
    <row r="61615" ht="13.5" customHeight="1" x14ac:dyDescent="0.15"/>
    <row r="61617" ht="13.5" customHeight="1" x14ac:dyDescent="0.15"/>
    <row r="61619" ht="13.5" customHeight="1" x14ac:dyDescent="0.15"/>
    <row r="61621" ht="13.5" customHeight="1" x14ac:dyDescent="0.15"/>
    <row r="61623" ht="13.5" customHeight="1" x14ac:dyDescent="0.15"/>
    <row r="61625" ht="13.5" customHeight="1" x14ac:dyDescent="0.15"/>
    <row r="61627" ht="13.5" customHeight="1" x14ac:dyDescent="0.15"/>
    <row r="61629" ht="13.5" customHeight="1" x14ac:dyDescent="0.15"/>
    <row r="61631" ht="13.5" customHeight="1" x14ac:dyDescent="0.15"/>
    <row r="61633" ht="13.5" customHeight="1" x14ac:dyDescent="0.15"/>
    <row r="61635" ht="13.5" customHeight="1" x14ac:dyDescent="0.15"/>
    <row r="61637" ht="13.5" customHeight="1" x14ac:dyDescent="0.15"/>
    <row r="61639" ht="13.5" customHeight="1" x14ac:dyDescent="0.15"/>
    <row r="61641" ht="13.5" customHeight="1" x14ac:dyDescent="0.15"/>
    <row r="61643" ht="13.5" customHeight="1" x14ac:dyDescent="0.15"/>
    <row r="61645" ht="13.5" customHeight="1" x14ac:dyDescent="0.15"/>
    <row r="61647" ht="13.5" customHeight="1" x14ac:dyDescent="0.15"/>
    <row r="61649" ht="13.5" customHeight="1" x14ac:dyDescent="0.15"/>
    <row r="61651" ht="13.5" customHeight="1" x14ac:dyDescent="0.15"/>
    <row r="61653" ht="13.5" customHeight="1" x14ac:dyDescent="0.15"/>
    <row r="61655" ht="13.5" customHeight="1" x14ac:dyDescent="0.15"/>
    <row r="61657" ht="13.5" customHeight="1" x14ac:dyDescent="0.15"/>
    <row r="61659" ht="13.5" customHeight="1" x14ac:dyDescent="0.15"/>
    <row r="61661" ht="13.5" customHeight="1" x14ac:dyDescent="0.15"/>
    <row r="61663" ht="13.5" customHeight="1" x14ac:dyDescent="0.15"/>
    <row r="61665" ht="13.5" customHeight="1" x14ac:dyDescent="0.15"/>
    <row r="61667" ht="13.5" customHeight="1" x14ac:dyDescent="0.15"/>
    <row r="61669" ht="13.5" customHeight="1" x14ac:dyDescent="0.15"/>
    <row r="61671" ht="13.5" customHeight="1" x14ac:dyDescent="0.15"/>
    <row r="61673" ht="13.5" customHeight="1" x14ac:dyDescent="0.15"/>
    <row r="61675" ht="13.5" customHeight="1" x14ac:dyDescent="0.15"/>
    <row r="61677" ht="13.5" customHeight="1" x14ac:dyDescent="0.15"/>
    <row r="61679" ht="13.5" customHeight="1" x14ac:dyDescent="0.15"/>
    <row r="61681" ht="13.5" customHeight="1" x14ac:dyDescent="0.15"/>
    <row r="61683" ht="13.5" customHeight="1" x14ac:dyDescent="0.15"/>
    <row r="61685" ht="13.5" customHeight="1" x14ac:dyDescent="0.15"/>
    <row r="61687" ht="13.5" customHeight="1" x14ac:dyDescent="0.15"/>
    <row r="61689" ht="13.5" customHeight="1" x14ac:dyDescent="0.15"/>
    <row r="61691" ht="13.5" customHeight="1" x14ac:dyDescent="0.15"/>
    <row r="61693" ht="13.5" customHeight="1" x14ac:dyDescent="0.15"/>
    <row r="61695" ht="13.5" customHeight="1" x14ac:dyDescent="0.15"/>
    <row r="61697" ht="13.5" customHeight="1" x14ac:dyDescent="0.15"/>
    <row r="61699" ht="13.5" customHeight="1" x14ac:dyDescent="0.15"/>
    <row r="61701" ht="13.5" customHeight="1" x14ac:dyDescent="0.15"/>
    <row r="61703" ht="13.5" customHeight="1" x14ac:dyDescent="0.15"/>
    <row r="61705" ht="13.5" customHeight="1" x14ac:dyDescent="0.15"/>
    <row r="61707" ht="13.5" customHeight="1" x14ac:dyDescent="0.15"/>
    <row r="61709" ht="13.5" customHeight="1" x14ac:dyDescent="0.15"/>
    <row r="61711" ht="13.5" customHeight="1" x14ac:dyDescent="0.15"/>
    <row r="61713" ht="13.5" customHeight="1" x14ac:dyDescent="0.15"/>
    <row r="61715" ht="13.5" customHeight="1" x14ac:dyDescent="0.15"/>
    <row r="61717" ht="13.5" customHeight="1" x14ac:dyDescent="0.15"/>
    <row r="61719" ht="13.5" customHeight="1" x14ac:dyDescent="0.15"/>
    <row r="61721" ht="13.5" customHeight="1" x14ac:dyDescent="0.15"/>
    <row r="61723" ht="13.5" customHeight="1" x14ac:dyDescent="0.15"/>
    <row r="61725" ht="13.5" customHeight="1" x14ac:dyDescent="0.15"/>
    <row r="61727" ht="13.5" customHeight="1" x14ac:dyDescent="0.15"/>
    <row r="61729" ht="13.5" customHeight="1" x14ac:dyDescent="0.15"/>
    <row r="61731" ht="13.5" customHeight="1" x14ac:dyDescent="0.15"/>
    <row r="61733" ht="13.5" customHeight="1" x14ac:dyDescent="0.15"/>
    <row r="61735" ht="13.5" customHeight="1" x14ac:dyDescent="0.15"/>
    <row r="61737" ht="13.5" customHeight="1" x14ac:dyDescent="0.15"/>
    <row r="61739" ht="13.5" customHeight="1" x14ac:dyDescent="0.15"/>
    <row r="61741" ht="13.5" customHeight="1" x14ac:dyDescent="0.15"/>
    <row r="61743" ht="13.5" customHeight="1" x14ac:dyDescent="0.15"/>
    <row r="61745" ht="13.5" customHeight="1" x14ac:dyDescent="0.15"/>
    <row r="61747" ht="13.5" customHeight="1" x14ac:dyDescent="0.15"/>
    <row r="61749" ht="13.5" customHeight="1" x14ac:dyDescent="0.15"/>
    <row r="61751" ht="13.5" customHeight="1" x14ac:dyDescent="0.15"/>
    <row r="61753" ht="13.5" customHeight="1" x14ac:dyDescent="0.15"/>
    <row r="61755" ht="13.5" customHeight="1" x14ac:dyDescent="0.15"/>
    <row r="61757" ht="13.5" customHeight="1" x14ac:dyDescent="0.15"/>
    <row r="61759" ht="13.5" customHeight="1" x14ac:dyDescent="0.15"/>
    <row r="61761" ht="13.5" customHeight="1" x14ac:dyDescent="0.15"/>
    <row r="61763" ht="13.5" customHeight="1" x14ac:dyDescent="0.15"/>
    <row r="61765" ht="13.5" customHeight="1" x14ac:dyDescent="0.15"/>
    <row r="61767" ht="13.5" customHeight="1" x14ac:dyDescent="0.15"/>
    <row r="61769" ht="13.5" customHeight="1" x14ac:dyDescent="0.15"/>
    <row r="61771" ht="13.5" customHeight="1" x14ac:dyDescent="0.15"/>
    <row r="61773" ht="13.5" customHeight="1" x14ac:dyDescent="0.15"/>
    <row r="61775" ht="13.5" customHeight="1" x14ac:dyDescent="0.15"/>
    <row r="61777" ht="13.5" customHeight="1" x14ac:dyDescent="0.15"/>
    <row r="61779" ht="13.5" customHeight="1" x14ac:dyDescent="0.15"/>
    <row r="61781" ht="13.5" customHeight="1" x14ac:dyDescent="0.15"/>
    <row r="61783" ht="13.5" customHeight="1" x14ac:dyDescent="0.15"/>
    <row r="61785" ht="13.5" customHeight="1" x14ac:dyDescent="0.15"/>
    <row r="61787" ht="13.5" customHeight="1" x14ac:dyDescent="0.15"/>
    <row r="61789" ht="13.5" customHeight="1" x14ac:dyDescent="0.15"/>
    <row r="61791" ht="13.5" customHeight="1" x14ac:dyDescent="0.15"/>
    <row r="61793" ht="13.5" customHeight="1" x14ac:dyDescent="0.15"/>
    <row r="61795" ht="13.5" customHeight="1" x14ac:dyDescent="0.15"/>
    <row r="61797" ht="13.5" customHeight="1" x14ac:dyDescent="0.15"/>
    <row r="61799" ht="13.5" customHeight="1" x14ac:dyDescent="0.15"/>
    <row r="61801" ht="13.5" customHeight="1" x14ac:dyDescent="0.15"/>
    <row r="61803" ht="13.5" customHeight="1" x14ac:dyDescent="0.15"/>
    <row r="61805" ht="13.5" customHeight="1" x14ac:dyDescent="0.15"/>
    <row r="61807" ht="13.5" customHeight="1" x14ac:dyDescent="0.15"/>
    <row r="61809" ht="13.5" customHeight="1" x14ac:dyDescent="0.15"/>
    <row r="61811" ht="13.5" customHeight="1" x14ac:dyDescent="0.15"/>
    <row r="61813" ht="13.5" customHeight="1" x14ac:dyDescent="0.15"/>
    <row r="61815" ht="13.5" customHeight="1" x14ac:dyDescent="0.15"/>
    <row r="61817" ht="13.5" customHeight="1" x14ac:dyDescent="0.15"/>
    <row r="61819" ht="13.5" customHeight="1" x14ac:dyDescent="0.15"/>
    <row r="61821" ht="13.5" customHeight="1" x14ac:dyDescent="0.15"/>
    <row r="61823" ht="13.5" customHeight="1" x14ac:dyDescent="0.15"/>
    <row r="61825" ht="13.5" customHeight="1" x14ac:dyDescent="0.15"/>
    <row r="61827" ht="13.5" customHeight="1" x14ac:dyDescent="0.15"/>
    <row r="61829" ht="13.5" customHeight="1" x14ac:dyDescent="0.15"/>
    <row r="61831" ht="13.5" customHeight="1" x14ac:dyDescent="0.15"/>
    <row r="61833" ht="13.5" customHeight="1" x14ac:dyDescent="0.15"/>
    <row r="61835" ht="13.5" customHeight="1" x14ac:dyDescent="0.15"/>
    <row r="61837" ht="13.5" customHeight="1" x14ac:dyDescent="0.15"/>
    <row r="61839" ht="13.5" customHeight="1" x14ac:dyDescent="0.15"/>
    <row r="61841" ht="13.5" customHeight="1" x14ac:dyDescent="0.15"/>
    <row r="61843" ht="13.5" customHeight="1" x14ac:dyDescent="0.15"/>
    <row r="61845" ht="13.5" customHeight="1" x14ac:dyDescent="0.15"/>
    <row r="61847" ht="13.5" customHeight="1" x14ac:dyDescent="0.15"/>
    <row r="61849" ht="13.5" customHeight="1" x14ac:dyDescent="0.15"/>
    <row r="61851" ht="13.5" customHeight="1" x14ac:dyDescent="0.15"/>
    <row r="61853" ht="13.5" customHeight="1" x14ac:dyDescent="0.15"/>
    <row r="61855" ht="13.5" customHeight="1" x14ac:dyDescent="0.15"/>
    <row r="61857" ht="13.5" customHeight="1" x14ac:dyDescent="0.15"/>
    <row r="61859" ht="13.5" customHeight="1" x14ac:dyDescent="0.15"/>
    <row r="61861" ht="13.5" customHeight="1" x14ac:dyDescent="0.15"/>
    <row r="61863" ht="13.5" customHeight="1" x14ac:dyDescent="0.15"/>
    <row r="61865" ht="13.5" customHeight="1" x14ac:dyDescent="0.15"/>
    <row r="61867" ht="13.5" customHeight="1" x14ac:dyDescent="0.15"/>
    <row r="61869" ht="13.5" customHeight="1" x14ac:dyDescent="0.15"/>
    <row r="61871" ht="13.5" customHeight="1" x14ac:dyDescent="0.15"/>
    <row r="61873" ht="13.5" customHeight="1" x14ac:dyDescent="0.15"/>
    <row r="61875" ht="13.5" customHeight="1" x14ac:dyDescent="0.15"/>
    <row r="61877" ht="13.5" customHeight="1" x14ac:dyDescent="0.15"/>
    <row r="61879" ht="13.5" customHeight="1" x14ac:dyDescent="0.15"/>
    <row r="61881" ht="13.5" customHeight="1" x14ac:dyDescent="0.15"/>
    <row r="61883" ht="13.5" customHeight="1" x14ac:dyDescent="0.15"/>
    <row r="61885" ht="13.5" customHeight="1" x14ac:dyDescent="0.15"/>
    <row r="61887" ht="13.5" customHeight="1" x14ac:dyDescent="0.15"/>
    <row r="61889" ht="13.5" customHeight="1" x14ac:dyDescent="0.15"/>
    <row r="61891" ht="13.5" customHeight="1" x14ac:dyDescent="0.15"/>
    <row r="61893" ht="13.5" customHeight="1" x14ac:dyDescent="0.15"/>
    <row r="61895" ht="13.5" customHeight="1" x14ac:dyDescent="0.15"/>
    <row r="61897" ht="13.5" customHeight="1" x14ac:dyDescent="0.15"/>
    <row r="61899" ht="13.5" customHeight="1" x14ac:dyDescent="0.15"/>
    <row r="61901" ht="13.5" customHeight="1" x14ac:dyDescent="0.15"/>
    <row r="61903" ht="13.5" customHeight="1" x14ac:dyDescent="0.15"/>
    <row r="61905" ht="13.5" customHeight="1" x14ac:dyDescent="0.15"/>
    <row r="61907" ht="13.5" customHeight="1" x14ac:dyDescent="0.15"/>
    <row r="61909" ht="13.5" customHeight="1" x14ac:dyDescent="0.15"/>
    <row r="61911" ht="13.5" customHeight="1" x14ac:dyDescent="0.15"/>
    <row r="61913" ht="13.5" customHeight="1" x14ac:dyDescent="0.15"/>
    <row r="61915" ht="13.5" customHeight="1" x14ac:dyDescent="0.15"/>
    <row r="61917" ht="13.5" customHeight="1" x14ac:dyDescent="0.15"/>
    <row r="61919" ht="13.5" customHeight="1" x14ac:dyDescent="0.15"/>
    <row r="61921" ht="13.5" customHeight="1" x14ac:dyDescent="0.15"/>
    <row r="61923" ht="13.5" customHeight="1" x14ac:dyDescent="0.15"/>
    <row r="61925" ht="13.5" customHeight="1" x14ac:dyDescent="0.15"/>
    <row r="61927" ht="13.5" customHeight="1" x14ac:dyDescent="0.15"/>
    <row r="61929" ht="13.5" customHeight="1" x14ac:dyDescent="0.15"/>
    <row r="61931" ht="13.5" customHeight="1" x14ac:dyDescent="0.15"/>
    <row r="61933" ht="13.5" customHeight="1" x14ac:dyDescent="0.15"/>
    <row r="61935" ht="13.5" customHeight="1" x14ac:dyDescent="0.15"/>
    <row r="61937" ht="13.5" customHeight="1" x14ac:dyDescent="0.15"/>
    <row r="61939" ht="13.5" customHeight="1" x14ac:dyDescent="0.15"/>
    <row r="61941" ht="13.5" customHeight="1" x14ac:dyDescent="0.15"/>
    <row r="61943" ht="13.5" customHeight="1" x14ac:dyDescent="0.15"/>
    <row r="61945" ht="13.5" customHeight="1" x14ac:dyDescent="0.15"/>
    <row r="61947" ht="13.5" customHeight="1" x14ac:dyDescent="0.15"/>
    <row r="61949" ht="13.5" customHeight="1" x14ac:dyDescent="0.15"/>
    <row r="61951" ht="13.5" customHeight="1" x14ac:dyDescent="0.15"/>
    <row r="61953" ht="13.5" customHeight="1" x14ac:dyDescent="0.15"/>
    <row r="61955" ht="13.5" customHeight="1" x14ac:dyDescent="0.15"/>
    <row r="61957" ht="13.5" customHeight="1" x14ac:dyDescent="0.15"/>
    <row r="61959" ht="13.5" customHeight="1" x14ac:dyDescent="0.15"/>
    <row r="61961" ht="13.5" customHeight="1" x14ac:dyDescent="0.15"/>
    <row r="61963" ht="13.5" customHeight="1" x14ac:dyDescent="0.15"/>
    <row r="61965" ht="13.5" customHeight="1" x14ac:dyDescent="0.15"/>
    <row r="61967" ht="13.5" customHeight="1" x14ac:dyDescent="0.15"/>
    <row r="61969" ht="13.5" customHeight="1" x14ac:dyDescent="0.15"/>
    <row r="61971" ht="13.5" customHeight="1" x14ac:dyDescent="0.15"/>
    <row r="61973" ht="13.5" customHeight="1" x14ac:dyDescent="0.15"/>
    <row r="61975" ht="13.5" customHeight="1" x14ac:dyDescent="0.15"/>
    <row r="61977" ht="13.5" customHeight="1" x14ac:dyDescent="0.15"/>
    <row r="61979" ht="13.5" customHeight="1" x14ac:dyDescent="0.15"/>
    <row r="61981" ht="13.5" customHeight="1" x14ac:dyDescent="0.15"/>
    <row r="61983" ht="13.5" customHeight="1" x14ac:dyDescent="0.15"/>
    <row r="61985" ht="13.5" customHeight="1" x14ac:dyDescent="0.15"/>
    <row r="61987" ht="13.5" customHeight="1" x14ac:dyDescent="0.15"/>
    <row r="61989" ht="13.5" customHeight="1" x14ac:dyDescent="0.15"/>
    <row r="61991" ht="13.5" customHeight="1" x14ac:dyDescent="0.15"/>
    <row r="61993" ht="13.5" customHeight="1" x14ac:dyDescent="0.15"/>
    <row r="61995" ht="13.5" customHeight="1" x14ac:dyDescent="0.15"/>
    <row r="61997" ht="13.5" customHeight="1" x14ac:dyDescent="0.15"/>
    <row r="61999" ht="13.5" customHeight="1" x14ac:dyDescent="0.15"/>
    <row r="62001" ht="13.5" customHeight="1" x14ac:dyDescent="0.15"/>
    <row r="62003" ht="13.5" customHeight="1" x14ac:dyDescent="0.15"/>
    <row r="62005" ht="13.5" customHeight="1" x14ac:dyDescent="0.15"/>
    <row r="62007" ht="13.5" customHeight="1" x14ac:dyDescent="0.15"/>
    <row r="62009" ht="13.5" customHeight="1" x14ac:dyDescent="0.15"/>
    <row r="62011" ht="13.5" customHeight="1" x14ac:dyDescent="0.15"/>
    <row r="62013" ht="13.5" customHeight="1" x14ac:dyDescent="0.15"/>
    <row r="62015" ht="13.5" customHeight="1" x14ac:dyDescent="0.15"/>
    <row r="62017" ht="13.5" customHeight="1" x14ac:dyDescent="0.15"/>
    <row r="62019" ht="13.5" customHeight="1" x14ac:dyDescent="0.15"/>
    <row r="62021" ht="13.5" customHeight="1" x14ac:dyDescent="0.15"/>
    <row r="62023" ht="13.5" customHeight="1" x14ac:dyDescent="0.15"/>
    <row r="62025" ht="13.5" customHeight="1" x14ac:dyDescent="0.15"/>
    <row r="62027" ht="13.5" customHeight="1" x14ac:dyDescent="0.15"/>
    <row r="62029" ht="13.5" customHeight="1" x14ac:dyDescent="0.15"/>
    <row r="62031" ht="13.5" customHeight="1" x14ac:dyDescent="0.15"/>
    <row r="62033" ht="13.5" customHeight="1" x14ac:dyDescent="0.15"/>
    <row r="62035" ht="13.5" customHeight="1" x14ac:dyDescent="0.15"/>
    <row r="62037" ht="13.5" customHeight="1" x14ac:dyDescent="0.15"/>
    <row r="62039" ht="13.5" customHeight="1" x14ac:dyDescent="0.15"/>
    <row r="62041" ht="13.5" customHeight="1" x14ac:dyDescent="0.15"/>
    <row r="62043" ht="13.5" customHeight="1" x14ac:dyDescent="0.15"/>
    <row r="62045" ht="13.5" customHeight="1" x14ac:dyDescent="0.15"/>
    <row r="62047" ht="13.5" customHeight="1" x14ac:dyDescent="0.15"/>
    <row r="62049" ht="13.5" customHeight="1" x14ac:dyDescent="0.15"/>
    <row r="62051" ht="13.5" customHeight="1" x14ac:dyDescent="0.15"/>
    <row r="62053" ht="13.5" customHeight="1" x14ac:dyDescent="0.15"/>
    <row r="62055" ht="13.5" customHeight="1" x14ac:dyDescent="0.15"/>
    <row r="62057" ht="13.5" customHeight="1" x14ac:dyDescent="0.15"/>
    <row r="62059" ht="13.5" customHeight="1" x14ac:dyDescent="0.15"/>
    <row r="62061" ht="13.5" customHeight="1" x14ac:dyDescent="0.15"/>
    <row r="62063" ht="13.5" customHeight="1" x14ac:dyDescent="0.15"/>
    <row r="62065" ht="13.5" customHeight="1" x14ac:dyDescent="0.15"/>
    <row r="62067" ht="13.5" customHeight="1" x14ac:dyDescent="0.15"/>
    <row r="62069" ht="13.5" customHeight="1" x14ac:dyDescent="0.15"/>
    <row r="62071" ht="13.5" customHeight="1" x14ac:dyDescent="0.15"/>
    <row r="62073" ht="13.5" customHeight="1" x14ac:dyDescent="0.15"/>
    <row r="62075" ht="13.5" customHeight="1" x14ac:dyDescent="0.15"/>
    <row r="62077" ht="13.5" customHeight="1" x14ac:dyDescent="0.15"/>
    <row r="62079" ht="13.5" customHeight="1" x14ac:dyDescent="0.15"/>
    <row r="62081" ht="13.5" customHeight="1" x14ac:dyDescent="0.15"/>
    <row r="62083" ht="13.5" customHeight="1" x14ac:dyDescent="0.15"/>
    <row r="62085" ht="13.5" customHeight="1" x14ac:dyDescent="0.15"/>
    <row r="62087" ht="13.5" customHeight="1" x14ac:dyDescent="0.15"/>
    <row r="62089" ht="13.5" customHeight="1" x14ac:dyDescent="0.15"/>
    <row r="62091" ht="13.5" customHeight="1" x14ac:dyDescent="0.15"/>
    <row r="62093" ht="13.5" customHeight="1" x14ac:dyDescent="0.15"/>
    <row r="62095" ht="13.5" customHeight="1" x14ac:dyDescent="0.15"/>
    <row r="62097" ht="13.5" customHeight="1" x14ac:dyDescent="0.15"/>
    <row r="62099" ht="13.5" customHeight="1" x14ac:dyDescent="0.15"/>
    <row r="62101" ht="13.5" customHeight="1" x14ac:dyDescent="0.15"/>
    <row r="62103" ht="13.5" customHeight="1" x14ac:dyDescent="0.15"/>
    <row r="62105" ht="13.5" customHeight="1" x14ac:dyDescent="0.15"/>
    <row r="62107" ht="13.5" customHeight="1" x14ac:dyDescent="0.15"/>
    <row r="62109" ht="13.5" customHeight="1" x14ac:dyDescent="0.15"/>
    <row r="62111" ht="13.5" customHeight="1" x14ac:dyDescent="0.15"/>
    <row r="62113" ht="13.5" customHeight="1" x14ac:dyDescent="0.15"/>
    <row r="62115" ht="13.5" customHeight="1" x14ac:dyDescent="0.15"/>
    <row r="62117" ht="13.5" customHeight="1" x14ac:dyDescent="0.15"/>
    <row r="62119" ht="13.5" customHeight="1" x14ac:dyDescent="0.15"/>
    <row r="62121" ht="13.5" customHeight="1" x14ac:dyDescent="0.15"/>
    <row r="62123" ht="13.5" customHeight="1" x14ac:dyDescent="0.15"/>
    <row r="62125" ht="13.5" customHeight="1" x14ac:dyDescent="0.15"/>
    <row r="62127" ht="13.5" customHeight="1" x14ac:dyDescent="0.15"/>
    <row r="62129" ht="13.5" customHeight="1" x14ac:dyDescent="0.15"/>
    <row r="62131" ht="13.5" customHeight="1" x14ac:dyDescent="0.15"/>
    <row r="62133" ht="13.5" customHeight="1" x14ac:dyDescent="0.15"/>
    <row r="62135" ht="13.5" customHeight="1" x14ac:dyDescent="0.15"/>
    <row r="62137" ht="13.5" customHeight="1" x14ac:dyDescent="0.15"/>
    <row r="62139" ht="13.5" customHeight="1" x14ac:dyDescent="0.15"/>
    <row r="62141" ht="13.5" customHeight="1" x14ac:dyDescent="0.15"/>
    <row r="62143" ht="13.5" customHeight="1" x14ac:dyDescent="0.15"/>
    <row r="62145" ht="13.5" customHeight="1" x14ac:dyDescent="0.15"/>
    <row r="62147" ht="13.5" customHeight="1" x14ac:dyDescent="0.15"/>
    <row r="62149" ht="13.5" customHeight="1" x14ac:dyDescent="0.15"/>
    <row r="62151" ht="13.5" customHeight="1" x14ac:dyDescent="0.15"/>
    <row r="62153" ht="13.5" customHeight="1" x14ac:dyDescent="0.15"/>
    <row r="62155" ht="13.5" customHeight="1" x14ac:dyDescent="0.15"/>
    <row r="62157" ht="13.5" customHeight="1" x14ac:dyDescent="0.15"/>
    <row r="62159" ht="13.5" customHeight="1" x14ac:dyDescent="0.15"/>
    <row r="62161" ht="13.5" customHeight="1" x14ac:dyDescent="0.15"/>
    <row r="62163" ht="13.5" customHeight="1" x14ac:dyDescent="0.15"/>
    <row r="62165" ht="13.5" customHeight="1" x14ac:dyDescent="0.15"/>
    <row r="62167" ht="13.5" customHeight="1" x14ac:dyDescent="0.15"/>
    <row r="62169" ht="13.5" customHeight="1" x14ac:dyDescent="0.15"/>
    <row r="62171" ht="13.5" customHeight="1" x14ac:dyDescent="0.15"/>
    <row r="62173" ht="13.5" customHeight="1" x14ac:dyDescent="0.15"/>
    <row r="62175" ht="13.5" customHeight="1" x14ac:dyDescent="0.15"/>
    <row r="62177" ht="13.5" customHeight="1" x14ac:dyDescent="0.15"/>
    <row r="62179" ht="13.5" customHeight="1" x14ac:dyDescent="0.15"/>
    <row r="62181" ht="13.5" customHeight="1" x14ac:dyDescent="0.15"/>
    <row r="62183" ht="13.5" customHeight="1" x14ac:dyDescent="0.15"/>
    <row r="62185" ht="13.5" customHeight="1" x14ac:dyDescent="0.15"/>
    <row r="62187" ht="13.5" customHeight="1" x14ac:dyDescent="0.15"/>
    <row r="62189" ht="13.5" customHeight="1" x14ac:dyDescent="0.15"/>
    <row r="62191" ht="13.5" customHeight="1" x14ac:dyDescent="0.15"/>
    <row r="62193" ht="13.5" customHeight="1" x14ac:dyDescent="0.15"/>
    <row r="62195" ht="13.5" customHeight="1" x14ac:dyDescent="0.15"/>
    <row r="62197" ht="13.5" customHeight="1" x14ac:dyDescent="0.15"/>
    <row r="62199" ht="13.5" customHeight="1" x14ac:dyDescent="0.15"/>
    <row r="62201" ht="13.5" customHeight="1" x14ac:dyDescent="0.15"/>
    <row r="62203" ht="13.5" customHeight="1" x14ac:dyDescent="0.15"/>
    <row r="62205" ht="13.5" customHeight="1" x14ac:dyDescent="0.15"/>
    <row r="62207" ht="13.5" customHeight="1" x14ac:dyDescent="0.15"/>
    <row r="62209" ht="13.5" customHeight="1" x14ac:dyDescent="0.15"/>
    <row r="62211" ht="13.5" customHeight="1" x14ac:dyDescent="0.15"/>
    <row r="62213" ht="13.5" customHeight="1" x14ac:dyDescent="0.15"/>
    <row r="62215" ht="13.5" customHeight="1" x14ac:dyDescent="0.15"/>
    <row r="62217" ht="13.5" customHeight="1" x14ac:dyDescent="0.15"/>
    <row r="62219" ht="13.5" customHeight="1" x14ac:dyDescent="0.15"/>
    <row r="62221" ht="13.5" customHeight="1" x14ac:dyDescent="0.15"/>
    <row r="62223" ht="13.5" customHeight="1" x14ac:dyDescent="0.15"/>
    <row r="62225" ht="13.5" customHeight="1" x14ac:dyDescent="0.15"/>
    <row r="62227" ht="13.5" customHeight="1" x14ac:dyDescent="0.15"/>
    <row r="62229" ht="13.5" customHeight="1" x14ac:dyDescent="0.15"/>
    <row r="62231" ht="13.5" customHeight="1" x14ac:dyDescent="0.15"/>
    <row r="62233" ht="13.5" customHeight="1" x14ac:dyDescent="0.15"/>
    <row r="62235" ht="13.5" customHeight="1" x14ac:dyDescent="0.15"/>
    <row r="62237" ht="13.5" customHeight="1" x14ac:dyDescent="0.15"/>
    <row r="62239" ht="13.5" customHeight="1" x14ac:dyDescent="0.15"/>
    <row r="62241" ht="13.5" customHeight="1" x14ac:dyDescent="0.15"/>
    <row r="62243" ht="13.5" customHeight="1" x14ac:dyDescent="0.15"/>
    <row r="62245" ht="13.5" customHeight="1" x14ac:dyDescent="0.15"/>
    <row r="62247" ht="13.5" customHeight="1" x14ac:dyDescent="0.15"/>
    <row r="62249" ht="13.5" customHeight="1" x14ac:dyDescent="0.15"/>
    <row r="62251" ht="13.5" customHeight="1" x14ac:dyDescent="0.15"/>
    <row r="62253" ht="13.5" customHeight="1" x14ac:dyDescent="0.15"/>
    <row r="62255" ht="13.5" customHeight="1" x14ac:dyDescent="0.15"/>
    <row r="62257" ht="13.5" customHeight="1" x14ac:dyDescent="0.15"/>
    <row r="62259" ht="13.5" customHeight="1" x14ac:dyDescent="0.15"/>
    <row r="62261" ht="13.5" customHeight="1" x14ac:dyDescent="0.15"/>
    <row r="62263" ht="13.5" customHeight="1" x14ac:dyDescent="0.15"/>
    <row r="62265" ht="13.5" customHeight="1" x14ac:dyDescent="0.15"/>
    <row r="62267" ht="13.5" customHeight="1" x14ac:dyDescent="0.15"/>
    <row r="62269" ht="13.5" customHeight="1" x14ac:dyDescent="0.15"/>
    <row r="62271" ht="13.5" customHeight="1" x14ac:dyDescent="0.15"/>
    <row r="62273" ht="13.5" customHeight="1" x14ac:dyDescent="0.15"/>
    <row r="62275" ht="13.5" customHeight="1" x14ac:dyDescent="0.15"/>
    <row r="62277" ht="13.5" customHeight="1" x14ac:dyDescent="0.15"/>
    <row r="62279" ht="13.5" customHeight="1" x14ac:dyDescent="0.15"/>
    <row r="62281" ht="13.5" customHeight="1" x14ac:dyDescent="0.15"/>
    <row r="62283" ht="13.5" customHeight="1" x14ac:dyDescent="0.15"/>
    <row r="62285" ht="13.5" customHeight="1" x14ac:dyDescent="0.15"/>
    <row r="62287" ht="13.5" customHeight="1" x14ac:dyDescent="0.15"/>
    <row r="62289" ht="13.5" customHeight="1" x14ac:dyDescent="0.15"/>
    <row r="62291" ht="13.5" customHeight="1" x14ac:dyDescent="0.15"/>
    <row r="62293" ht="13.5" customHeight="1" x14ac:dyDescent="0.15"/>
    <row r="62295" ht="13.5" customHeight="1" x14ac:dyDescent="0.15"/>
    <row r="62297" ht="13.5" customHeight="1" x14ac:dyDescent="0.15"/>
    <row r="62299" ht="13.5" customHeight="1" x14ac:dyDescent="0.15"/>
    <row r="62301" ht="13.5" customHeight="1" x14ac:dyDescent="0.15"/>
    <row r="62303" ht="13.5" customHeight="1" x14ac:dyDescent="0.15"/>
    <row r="62305" ht="13.5" customHeight="1" x14ac:dyDescent="0.15"/>
    <row r="62307" ht="13.5" customHeight="1" x14ac:dyDescent="0.15"/>
    <row r="62309" ht="13.5" customHeight="1" x14ac:dyDescent="0.15"/>
    <row r="62311" ht="13.5" customHeight="1" x14ac:dyDescent="0.15"/>
    <row r="62313" ht="13.5" customHeight="1" x14ac:dyDescent="0.15"/>
    <row r="62315" ht="13.5" customHeight="1" x14ac:dyDescent="0.15"/>
    <row r="62317" ht="13.5" customHeight="1" x14ac:dyDescent="0.15"/>
    <row r="62319" ht="13.5" customHeight="1" x14ac:dyDescent="0.15"/>
    <row r="62321" ht="13.5" customHeight="1" x14ac:dyDescent="0.15"/>
    <row r="62323" ht="13.5" customHeight="1" x14ac:dyDescent="0.15"/>
    <row r="62325" ht="13.5" customHeight="1" x14ac:dyDescent="0.15"/>
    <row r="62327" ht="13.5" customHeight="1" x14ac:dyDescent="0.15"/>
    <row r="62329" ht="13.5" customHeight="1" x14ac:dyDescent="0.15"/>
    <row r="62331" ht="13.5" customHeight="1" x14ac:dyDescent="0.15"/>
    <row r="62333" ht="13.5" customHeight="1" x14ac:dyDescent="0.15"/>
    <row r="62335" ht="13.5" customHeight="1" x14ac:dyDescent="0.15"/>
    <row r="62337" ht="13.5" customHeight="1" x14ac:dyDescent="0.15"/>
    <row r="62339" ht="13.5" customHeight="1" x14ac:dyDescent="0.15"/>
    <row r="62341" ht="13.5" customHeight="1" x14ac:dyDescent="0.15"/>
    <row r="62343" ht="13.5" customHeight="1" x14ac:dyDescent="0.15"/>
    <row r="62345" ht="13.5" customHeight="1" x14ac:dyDescent="0.15"/>
    <row r="62347" ht="13.5" customHeight="1" x14ac:dyDescent="0.15"/>
    <row r="62349" ht="13.5" customHeight="1" x14ac:dyDescent="0.15"/>
    <row r="62351" ht="13.5" customHeight="1" x14ac:dyDescent="0.15"/>
    <row r="62353" ht="13.5" customHeight="1" x14ac:dyDescent="0.15"/>
    <row r="62355" ht="13.5" customHeight="1" x14ac:dyDescent="0.15"/>
    <row r="62357" ht="13.5" customHeight="1" x14ac:dyDescent="0.15"/>
    <row r="62359" ht="13.5" customHeight="1" x14ac:dyDescent="0.15"/>
    <row r="62361" ht="13.5" customHeight="1" x14ac:dyDescent="0.15"/>
    <row r="62363" ht="13.5" customHeight="1" x14ac:dyDescent="0.15"/>
    <row r="62365" ht="13.5" customHeight="1" x14ac:dyDescent="0.15"/>
    <row r="62367" ht="13.5" customHeight="1" x14ac:dyDescent="0.15"/>
    <row r="62369" ht="13.5" customHeight="1" x14ac:dyDescent="0.15"/>
    <row r="62371" ht="13.5" customHeight="1" x14ac:dyDescent="0.15"/>
    <row r="62373" ht="13.5" customHeight="1" x14ac:dyDescent="0.15"/>
    <row r="62375" ht="13.5" customHeight="1" x14ac:dyDescent="0.15"/>
    <row r="62377" ht="13.5" customHeight="1" x14ac:dyDescent="0.15"/>
    <row r="62379" ht="13.5" customHeight="1" x14ac:dyDescent="0.15"/>
    <row r="62381" ht="13.5" customHeight="1" x14ac:dyDescent="0.15"/>
    <row r="62383" ht="13.5" customHeight="1" x14ac:dyDescent="0.15"/>
    <row r="62385" ht="13.5" customHeight="1" x14ac:dyDescent="0.15"/>
    <row r="62387" ht="13.5" customHeight="1" x14ac:dyDescent="0.15"/>
    <row r="62389" ht="13.5" customHeight="1" x14ac:dyDescent="0.15"/>
    <row r="62391" ht="13.5" customHeight="1" x14ac:dyDescent="0.15"/>
    <row r="62393" ht="13.5" customHeight="1" x14ac:dyDescent="0.15"/>
    <row r="62395" ht="13.5" customHeight="1" x14ac:dyDescent="0.15"/>
    <row r="62397" ht="13.5" customHeight="1" x14ac:dyDescent="0.15"/>
    <row r="62399" ht="13.5" customHeight="1" x14ac:dyDescent="0.15"/>
    <row r="62401" ht="13.5" customHeight="1" x14ac:dyDescent="0.15"/>
    <row r="62403" ht="13.5" customHeight="1" x14ac:dyDescent="0.15"/>
    <row r="62405" ht="13.5" customHeight="1" x14ac:dyDescent="0.15"/>
    <row r="62407" ht="13.5" customHeight="1" x14ac:dyDescent="0.15"/>
    <row r="62409" ht="13.5" customHeight="1" x14ac:dyDescent="0.15"/>
    <row r="62411" ht="13.5" customHeight="1" x14ac:dyDescent="0.15"/>
    <row r="62413" ht="13.5" customHeight="1" x14ac:dyDescent="0.15"/>
    <row r="62415" ht="13.5" customHeight="1" x14ac:dyDescent="0.15"/>
    <row r="62417" ht="13.5" customHeight="1" x14ac:dyDescent="0.15"/>
    <row r="62419" ht="13.5" customHeight="1" x14ac:dyDescent="0.15"/>
    <row r="62421" ht="13.5" customHeight="1" x14ac:dyDescent="0.15"/>
    <row r="62423" ht="13.5" customHeight="1" x14ac:dyDescent="0.15"/>
    <row r="62425" ht="13.5" customHeight="1" x14ac:dyDescent="0.15"/>
    <row r="62427" ht="13.5" customHeight="1" x14ac:dyDescent="0.15"/>
    <row r="62429" ht="13.5" customHeight="1" x14ac:dyDescent="0.15"/>
    <row r="62431" ht="13.5" customHeight="1" x14ac:dyDescent="0.15"/>
    <row r="62433" ht="13.5" customHeight="1" x14ac:dyDescent="0.15"/>
    <row r="62435" ht="13.5" customHeight="1" x14ac:dyDescent="0.15"/>
    <row r="62437" ht="13.5" customHeight="1" x14ac:dyDescent="0.15"/>
    <row r="62439" ht="13.5" customHeight="1" x14ac:dyDescent="0.15"/>
    <row r="62441" ht="13.5" customHeight="1" x14ac:dyDescent="0.15"/>
    <row r="62443" ht="13.5" customHeight="1" x14ac:dyDescent="0.15"/>
    <row r="62445" ht="13.5" customHeight="1" x14ac:dyDescent="0.15"/>
    <row r="62447" ht="13.5" customHeight="1" x14ac:dyDescent="0.15"/>
    <row r="62449" ht="13.5" customHeight="1" x14ac:dyDescent="0.15"/>
    <row r="62451" ht="13.5" customHeight="1" x14ac:dyDescent="0.15"/>
    <row r="62453" ht="13.5" customHeight="1" x14ac:dyDescent="0.15"/>
    <row r="62455" ht="13.5" customHeight="1" x14ac:dyDescent="0.15"/>
    <row r="62457" ht="13.5" customHeight="1" x14ac:dyDescent="0.15"/>
    <row r="62459" ht="13.5" customHeight="1" x14ac:dyDescent="0.15"/>
    <row r="62461" ht="13.5" customHeight="1" x14ac:dyDescent="0.15"/>
    <row r="62463" ht="13.5" customHeight="1" x14ac:dyDescent="0.15"/>
    <row r="62465" ht="13.5" customHeight="1" x14ac:dyDescent="0.15"/>
    <row r="62467" ht="13.5" customHeight="1" x14ac:dyDescent="0.15"/>
    <row r="62469" ht="13.5" customHeight="1" x14ac:dyDescent="0.15"/>
    <row r="62471" ht="13.5" customHeight="1" x14ac:dyDescent="0.15"/>
    <row r="62473" ht="13.5" customHeight="1" x14ac:dyDescent="0.15"/>
    <row r="62475" ht="13.5" customHeight="1" x14ac:dyDescent="0.15"/>
    <row r="62477" ht="13.5" customHeight="1" x14ac:dyDescent="0.15"/>
    <row r="62479" ht="13.5" customHeight="1" x14ac:dyDescent="0.15"/>
    <row r="62481" ht="13.5" customHeight="1" x14ac:dyDescent="0.15"/>
    <row r="62483" ht="13.5" customHeight="1" x14ac:dyDescent="0.15"/>
    <row r="62485" ht="13.5" customHeight="1" x14ac:dyDescent="0.15"/>
    <row r="62487" ht="13.5" customHeight="1" x14ac:dyDescent="0.15"/>
    <row r="62489" ht="13.5" customHeight="1" x14ac:dyDescent="0.15"/>
    <row r="62491" ht="13.5" customHeight="1" x14ac:dyDescent="0.15"/>
    <row r="62493" ht="13.5" customHeight="1" x14ac:dyDescent="0.15"/>
    <row r="62495" ht="13.5" customHeight="1" x14ac:dyDescent="0.15"/>
    <row r="62497" ht="13.5" customHeight="1" x14ac:dyDescent="0.15"/>
    <row r="62499" ht="13.5" customHeight="1" x14ac:dyDescent="0.15"/>
    <row r="62501" ht="13.5" customHeight="1" x14ac:dyDescent="0.15"/>
    <row r="62503" ht="13.5" customHeight="1" x14ac:dyDescent="0.15"/>
    <row r="62505" ht="13.5" customHeight="1" x14ac:dyDescent="0.15"/>
    <row r="62507" ht="13.5" customHeight="1" x14ac:dyDescent="0.15"/>
    <row r="62509" ht="13.5" customHeight="1" x14ac:dyDescent="0.15"/>
    <row r="62511" ht="13.5" customHeight="1" x14ac:dyDescent="0.15"/>
    <row r="62513" ht="13.5" customHeight="1" x14ac:dyDescent="0.15"/>
    <row r="62515" ht="13.5" customHeight="1" x14ac:dyDescent="0.15"/>
    <row r="62517" ht="13.5" customHeight="1" x14ac:dyDescent="0.15"/>
    <row r="62519" ht="13.5" customHeight="1" x14ac:dyDescent="0.15"/>
    <row r="62521" ht="13.5" customHeight="1" x14ac:dyDescent="0.15"/>
    <row r="62523" ht="13.5" customHeight="1" x14ac:dyDescent="0.15"/>
    <row r="62525" ht="13.5" customHeight="1" x14ac:dyDescent="0.15"/>
    <row r="62527" ht="13.5" customHeight="1" x14ac:dyDescent="0.15"/>
    <row r="62529" ht="13.5" customHeight="1" x14ac:dyDescent="0.15"/>
    <row r="62531" ht="13.5" customHeight="1" x14ac:dyDescent="0.15"/>
    <row r="62533" ht="13.5" customHeight="1" x14ac:dyDescent="0.15"/>
    <row r="62535" ht="13.5" customHeight="1" x14ac:dyDescent="0.15"/>
    <row r="62537" ht="13.5" customHeight="1" x14ac:dyDescent="0.15"/>
    <row r="62539" ht="13.5" customHeight="1" x14ac:dyDescent="0.15"/>
    <row r="62541" ht="13.5" customHeight="1" x14ac:dyDescent="0.15"/>
    <row r="62543" ht="13.5" customHeight="1" x14ac:dyDescent="0.15"/>
    <row r="62545" ht="13.5" customHeight="1" x14ac:dyDescent="0.15"/>
    <row r="62547" ht="13.5" customHeight="1" x14ac:dyDescent="0.15"/>
    <row r="62549" ht="13.5" customHeight="1" x14ac:dyDescent="0.15"/>
    <row r="62551" ht="13.5" customHeight="1" x14ac:dyDescent="0.15"/>
    <row r="62553" ht="13.5" customHeight="1" x14ac:dyDescent="0.15"/>
    <row r="62555" ht="13.5" customHeight="1" x14ac:dyDescent="0.15"/>
    <row r="62557" ht="13.5" customHeight="1" x14ac:dyDescent="0.15"/>
    <row r="62559" ht="13.5" customHeight="1" x14ac:dyDescent="0.15"/>
    <row r="62561" ht="13.5" customHeight="1" x14ac:dyDescent="0.15"/>
    <row r="62563" ht="13.5" customHeight="1" x14ac:dyDescent="0.15"/>
    <row r="62565" ht="13.5" customHeight="1" x14ac:dyDescent="0.15"/>
    <row r="62567" ht="13.5" customHeight="1" x14ac:dyDescent="0.15"/>
    <row r="62569" ht="13.5" customHeight="1" x14ac:dyDescent="0.15"/>
    <row r="62571" ht="13.5" customHeight="1" x14ac:dyDescent="0.15"/>
    <row r="62573" ht="13.5" customHeight="1" x14ac:dyDescent="0.15"/>
    <row r="62575" ht="13.5" customHeight="1" x14ac:dyDescent="0.15"/>
    <row r="62577" ht="13.5" customHeight="1" x14ac:dyDescent="0.15"/>
    <row r="62579" ht="13.5" customHeight="1" x14ac:dyDescent="0.15"/>
    <row r="62581" ht="13.5" customHeight="1" x14ac:dyDescent="0.15"/>
    <row r="62583" ht="13.5" customHeight="1" x14ac:dyDescent="0.15"/>
    <row r="62585" ht="13.5" customHeight="1" x14ac:dyDescent="0.15"/>
    <row r="62587" ht="13.5" customHeight="1" x14ac:dyDescent="0.15"/>
    <row r="62589" ht="13.5" customHeight="1" x14ac:dyDescent="0.15"/>
    <row r="62591" ht="13.5" customHeight="1" x14ac:dyDescent="0.15"/>
    <row r="62593" ht="13.5" customHeight="1" x14ac:dyDescent="0.15"/>
    <row r="62595" ht="13.5" customHeight="1" x14ac:dyDescent="0.15"/>
    <row r="62597" ht="13.5" customHeight="1" x14ac:dyDescent="0.15"/>
    <row r="62599" ht="13.5" customHeight="1" x14ac:dyDescent="0.15"/>
    <row r="62601" ht="13.5" customHeight="1" x14ac:dyDescent="0.15"/>
    <row r="62603" ht="13.5" customHeight="1" x14ac:dyDescent="0.15"/>
    <row r="62605" ht="13.5" customHeight="1" x14ac:dyDescent="0.15"/>
    <row r="62607" ht="13.5" customHeight="1" x14ac:dyDescent="0.15"/>
    <row r="62609" ht="13.5" customHeight="1" x14ac:dyDescent="0.15"/>
    <row r="62611" ht="13.5" customHeight="1" x14ac:dyDescent="0.15"/>
    <row r="62613" ht="13.5" customHeight="1" x14ac:dyDescent="0.15"/>
    <row r="62615" ht="13.5" customHeight="1" x14ac:dyDescent="0.15"/>
    <row r="62617" ht="13.5" customHeight="1" x14ac:dyDescent="0.15"/>
    <row r="62619" ht="13.5" customHeight="1" x14ac:dyDescent="0.15"/>
    <row r="62621" ht="13.5" customHeight="1" x14ac:dyDescent="0.15"/>
    <row r="62623" ht="13.5" customHeight="1" x14ac:dyDescent="0.15"/>
    <row r="62625" ht="13.5" customHeight="1" x14ac:dyDescent="0.15"/>
    <row r="62627" ht="13.5" customHeight="1" x14ac:dyDescent="0.15"/>
    <row r="62629" ht="13.5" customHeight="1" x14ac:dyDescent="0.15"/>
    <row r="62631" ht="13.5" customHeight="1" x14ac:dyDescent="0.15"/>
    <row r="62633" ht="13.5" customHeight="1" x14ac:dyDescent="0.15"/>
    <row r="62635" ht="13.5" customHeight="1" x14ac:dyDescent="0.15"/>
    <row r="62637" ht="13.5" customHeight="1" x14ac:dyDescent="0.15"/>
    <row r="62639" ht="13.5" customHeight="1" x14ac:dyDescent="0.15"/>
    <row r="62641" ht="13.5" customHeight="1" x14ac:dyDescent="0.15"/>
    <row r="62643" ht="13.5" customHeight="1" x14ac:dyDescent="0.15"/>
    <row r="62645" ht="13.5" customHeight="1" x14ac:dyDescent="0.15"/>
    <row r="62647" ht="13.5" customHeight="1" x14ac:dyDescent="0.15"/>
    <row r="62649" ht="13.5" customHeight="1" x14ac:dyDescent="0.15"/>
    <row r="62651" ht="13.5" customHeight="1" x14ac:dyDescent="0.15"/>
    <row r="62653" ht="13.5" customHeight="1" x14ac:dyDescent="0.15"/>
    <row r="62655" ht="13.5" customHeight="1" x14ac:dyDescent="0.15"/>
    <row r="62657" ht="13.5" customHeight="1" x14ac:dyDescent="0.15"/>
    <row r="62659" ht="13.5" customHeight="1" x14ac:dyDescent="0.15"/>
    <row r="62661" ht="13.5" customHeight="1" x14ac:dyDescent="0.15"/>
    <row r="62663" ht="13.5" customHeight="1" x14ac:dyDescent="0.15"/>
    <row r="62665" ht="13.5" customHeight="1" x14ac:dyDescent="0.15"/>
    <row r="62667" ht="13.5" customHeight="1" x14ac:dyDescent="0.15"/>
    <row r="62669" ht="13.5" customHeight="1" x14ac:dyDescent="0.15"/>
    <row r="62671" ht="13.5" customHeight="1" x14ac:dyDescent="0.15"/>
    <row r="62673" ht="13.5" customHeight="1" x14ac:dyDescent="0.15"/>
    <row r="62675" ht="13.5" customHeight="1" x14ac:dyDescent="0.15"/>
    <row r="62677" ht="13.5" customHeight="1" x14ac:dyDescent="0.15"/>
    <row r="62679" ht="13.5" customHeight="1" x14ac:dyDescent="0.15"/>
    <row r="62681" ht="13.5" customHeight="1" x14ac:dyDescent="0.15"/>
    <row r="62683" ht="13.5" customHeight="1" x14ac:dyDescent="0.15"/>
    <row r="62685" ht="13.5" customHeight="1" x14ac:dyDescent="0.15"/>
    <row r="62687" ht="13.5" customHeight="1" x14ac:dyDescent="0.15"/>
    <row r="62689" ht="13.5" customHeight="1" x14ac:dyDescent="0.15"/>
    <row r="62691" ht="13.5" customHeight="1" x14ac:dyDescent="0.15"/>
    <row r="62693" ht="13.5" customHeight="1" x14ac:dyDescent="0.15"/>
    <row r="62695" ht="13.5" customHeight="1" x14ac:dyDescent="0.15"/>
    <row r="62697" ht="13.5" customHeight="1" x14ac:dyDescent="0.15"/>
    <row r="62699" ht="13.5" customHeight="1" x14ac:dyDescent="0.15"/>
    <row r="62701" ht="13.5" customHeight="1" x14ac:dyDescent="0.15"/>
    <row r="62703" ht="13.5" customHeight="1" x14ac:dyDescent="0.15"/>
    <row r="62705" ht="13.5" customHeight="1" x14ac:dyDescent="0.15"/>
    <row r="62707" ht="13.5" customHeight="1" x14ac:dyDescent="0.15"/>
    <row r="62709" ht="13.5" customHeight="1" x14ac:dyDescent="0.15"/>
    <row r="62711" ht="13.5" customHeight="1" x14ac:dyDescent="0.15"/>
    <row r="62713" ht="13.5" customHeight="1" x14ac:dyDescent="0.15"/>
    <row r="62715" ht="13.5" customHeight="1" x14ac:dyDescent="0.15"/>
    <row r="62717" ht="13.5" customHeight="1" x14ac:dyDescent="0.15"/>
    <row r="62719" ht="13.5" customHeight="1" x14ac:dyDescent="0.15"/>
    <row r="62721" ht="13.5" customHeight="1" x14ac:dyDescent="0.15"/>
    <row r="62723" ht="13.5" customHeight="1" x14ac:dyDescent="0.15"/>
    <row r="62725" ht="13.5" customHeight="1" x14ac:dyDescent="0.15"/>
    <row r="62727" ht="13.5" customHeight="1" x14ac:dyDescent="0.15"/>
    <row r="62729" ht="13.5" customHeight="1" x14ac:dyDescent="0.15"/>
    <row r="62731" ht="13.5" customHeight="1" x14ac:dyDescent="0.15"/>
    <row r="62733" ht="13.5" customHeight="1" x14ac:dyDescent="0.15"/>
    <row r="62735" ht="13.5" customHeight="1" x14ac:dyDescent="0.15"/>
    <row r="62737" ht="13.5" customHeight="1" x14ac:dyDescent="0.15"/>
    <row r="62739" ht="13.5" customHeight="1" x14ac:dyDescent="0.15"/>
    <row r="62741" ht="13.5" customHeight="1" x14ac:dyDescent="0.15"/>
    <row r="62743" ht="13.5" customHeight="1" x14ac:dyDescent="0.15"/>
    <row r="62745" ht="13.5" customHeight="1" x14ac:dyDescent="0.15"/>
    <row r="62747" ht="13.5" customHeight="1" x14ac:dyDescent="0.15"/>
    <row r="62749" ht="13.5" customHeight="1" x14ac:dyDescent="0.15"/>
    <row r="62751" ht="13.5" customHeight="1" x14ac:dyDescent="0.15"/>
    <row r="62753" ht="13.5" customHeight="1" x14ac:dyDescent="0.15"/>
    <row r="62755" ht="13.5" customHeight="1" x14ac:dyDescent="0.15"/>
    <row r="62757" ht="13.5" customHeight="1" x14ac:dyDescent="0.15"/>
    <row r="62759" ht="13.5" customHeight="1" x14ac:dyDescent="0.15"/>
    <row r="62761" ht="13.5" customHeight="1" x14ac:dyDescent="0.15"/>
    <row r="62763" ht="13.5" customHeight="1" x14ac:dyDescent="0.15"/>
    <row r="62765" ht="13.5" customHeight="1" x14ac:dyDescent="0.15"/>
    <row r="62767" ht="13.5" customHeight="1" x14ac:dyDescent="0.15"/>
    <row r="62769" ht="13.5" customHeight="1" x14ac:dyDescent="0.15"/>
    <row r="62771" ht="13.5" customHeight="1" x14ac:dyDescent="0.15"/>
    <row r="62773" ht="13.5" customHeight="1" x14ac:dyDescent="0.15"/>
    <row r="62775" ht="13.5" customHeight="1" x14ac:dyDescent="0.15"/>
    <row r="62777" ht="13.5" customHeight="1" x14ac:dyDescent="0.15"/>
    <row r="62779" ht="13.5" customHeight="1" x14ac:dyDescent="0.15"/>
    <row r="62781" ht="13.5" customHeight="1" x14ac:dyDescent="0.15"/>
    <row r="62783" ht="13.5" customHeight="1" x14ac:dyDescent="0.15"/>
    <row r="62785" ht="13.5" customHeight="1" x14ac:dyDescent="0.15"/>
    <row r="62787" ht="13.5" customHeight="1" x14ac:dyDescent="0.15"/>
    <row r="62789" ht="13.5" customHeight="1" x14ac:dyDescent="0.15"/>
    <row r="62791" ht="13.5" customHeight="1" x14ac:dyDescent="0.15"/>
    <row r="62793" ht="13.5" customHeight="1" x14ac:dyDescent="0.15"/>
    <row r="62795" ht="13.5" customHeight="1" x14ac:dyDescent="0.15"/>
    <row r="62797" ht="13.5" customHeight="1" x14ac:dyDescent="0.15"/>
    <row r="62799" ht="13.5" customHeight="1" x14ac:dyDescent="0.15"/>
    <row r="62801" ht="13.5" customHeight="1" x14ac:dyDescent="0.15"/>
    <row r="62803" ht="13.5" customHeight="1" x14ac:dyDescent="0.15"/>
    <row r="62805" ht="13.5" customHeight="1" x14ac:dyDescent="0.15"/>
    <row r="62807" ht="13.5" customHeight="1" x14ac:dyDescent="0.15"/>
    <row r="62809" ht="13.5" customHeight="1" x14ac:dyDescent="0.15"/>
    <row r="62811" ht="13.5" customHeight="1" x14ac:dyDescent="0.15"/>
    <row r="62813" ht="13.5" customHeight="1" x14ac:dyDescent="0.15"/>
    <row r="62815" ht="13.5" customHeight="1" x14ac:dyDescent="0.15"/>
    <row r="62817" ht="13.5" customHeight="1" x14ac:dyDescent="0.15"/>
    <row r="62819" ht="13.5" customHeight="1" x14ac:dyDescent="0.15"/>
    <row r="62821" ht="13.5" customHeight="1" x14ac:dyDescent="0.15"/>
    <row r="62823" ht="13.5" customHeight="1" x14ac:dyDescent="0.15"/>
    <row r="62825" ht="13.5" customHeight="1" x14ac:dyDescent="0.15"/>
    <row r="62827" ht="13.5" customHeight="1" x14ac:dyDescent="0.15"/>
    <row r="62829" ht="13.5" customHeight="1" x14ac:dyDescent="0.15"/>
    <row r="62831" ht="13.5" customHeight="1" x14ac:dyDescent="0.15"/>
    <row r="62833" ht="13.5" customHeight="1" x14ac:dyDescent="0.15"/>
    <row r="62835" ht="13.5" customHeight="1" x14ac:dyDescent="0.15"/>
    <row r="62837" ht="13.5" customHeight="1" x14ac:dyDescent="0.15"/>
    <row r="62839" ht="13.5" customHeight="1" x14ac:dyDescent="0.15"/>
    <row r="62841" ht="13.5" customHeight="1" x14ac:dyDescent="0.15"/>
    <row r="62843" ht="13.5" customHeight="1" x14ac:dyDescent="0.15"/>
    <row r="62845" ht="13.5" customHeight="1" x14ac:dyDescent="0.15"/>
    <row r="62847" ht="13.5" customHeight="1" x14ac:dyDescent="0.15"/>
    <row r="62849" ht="13.5" customHeight="1" x14ac:dyDescent="0.15"/>
    <row r="62851" ht="13.5" customHeight="1" x14ac:dyDescent="0.15"/>
    <row r="62853" ht="13.5" customHeight="1" x14ac:dyDescent="0.15"/>
    <row r="62855" ht="13.5" customHeight="1" x14ac:dyDescent="0.15"/>
    <row r="62857" ht="13.5" customHeight="1" x14ac:dyDescent="0.15"/>
    <row r="62859" ht="13.5" customHeight="1" x14ac:dyDescent="0.15"/>
    <row r="62861" ht="13.5" customHeight="1" x14ac:dyDescent="0.15"/>
    <row r="62863" ht="13.5" customHeight="1" x14ac:dyDescent="0.15"/>
    <row r="62865" ht="13.5" customHeight="1" x14ac:dyDescent="0.15"/>
    <row r="62867" ht="13.5" customHeight="1" x14ac:dyDescent="0.15"/>
    <row r="62869" ht="13.5" customHeight="1" x14ac:dyDescent="0.15"/>
    <row r="62871" ht="13.5" customHeight="1" x14ac:dyDescent="0.15"/>
    <row r="62873" ht="13.5" customHeight="1" x14ac:dyDescent="0.15"/>
    <row r="62875" ht="13.5" customHeight="1" x14ac:dyDescent="0.15"/>
    <row r="62877" ht="13.5" customHeight="1" x14ac:dyDescent="0.15"/>
    <row r="62879" ht="13.5" customHeight="1" x14ac:dyDescent="0.15"/>
    <row r="62881" ht="13.5" customHeight="1" x14ac:dyDescent="0.15"/>
    <row r="62883" ht="13.5" customHeight="1" x14ac:dyDescent="0.15"/>
    <row r="62885" ht="13.5" customHeight="1" x14ac:dyDescent="0.15"/>
    <row r="62887" ht="13.5" customHeight="1" x14ac:dyDescent="0.15"/>
    <row r="62889" ht="13.5" customHeight="1" x14ac:dyDescent="0.15"/>
    <row r="62891" ht="13.5" customHeight="1" x14ac:dyDescent="0.15"/>
    <row r="62893" ht="13.5" customHeight="1" x14ac:dyDescent="0.15"/>
    <row r="62895" ht="13.5" customHeight="1" x14ac:dyDescent="0.15"/>
    <row r="62897" ht="13.5" customHeight="1" x14ac:dyDescent="0.15"/>
    <row r="62899" ht="13.5" customHeight="1" x14ac:dyDescent="0.15"/>
    <row r="62901" ht="13.5" customHeight="1" x14ac:dyDescent="0.15"/>
    <row r="62903" ht="13.5" customHeight="1" x14ac:dyDescent="0.15"/>
    <row r="62905" ht="13.5" customHeight="1" x14ac:dyDescent="0.15"/>
    <row r="62907" ht="13.5" customHeight="1" x14ac:dyDescent="0.15"/>
    <row r="62909" ht="13.5" customHeight="1" x14ac:dyDescent="0.15"/>
    <row r="62911" ht="13.5" customHeight="1" x14ac:dyDescent="0.15"/>
    <row r="62913" ht="13.5" customHeight="1" x14ac:dyDescent="0.15"/>
    <row r="62915" ht="13.5" customHeight="1" x14ac:dyDescent="0.15"/>
    <row r="62917" ht="13.5" customHeight="1" x14ac:dyDescent="0.15"/>
    <row r="62919" ht="13.5" customHeight="1" x14ac:dyDescent="0.15"/>
    <row r="62921" ht="13.5" customHeight="1" x14ac:dyDescent="0.15"/>
    <row r="62923" ht="13.5" customHeight="1" x14ac:dyDescent="0.15"/>
    <row r="62925" ht="13.5" customHeight="1" x14ac:dyDescent="0.15"/>
    <row r="62927" ht="13.5" customHeight="1" x14ac:dyDescent="0.15"/>
    <row r="62929" ht="13.5" customHeight="1" x14ac:dyDescent="0.15"/>
    <row r="62931" ht="13.5" customHeight="1" x14ac:dyDescent="0.15"/>
    <row r="62933" ht="13.5" customHeight="1" x14ac:dyDescent="0.15"/>
    <row r="62935" ht="13.5" customHeight="1" x14ac:dyDescent="0.15"/>
    <row r="62937" ht="13.5" customHeight="1" x14ac:dyDescent="0.15"/>
    <row r="62939" ht="13.5" customHeight="1" x14ac:dyDescent="0.15"/>
    <row r="62941" ht="13.5" customHeight="1" x14ac:dyDescent="0.15"/>
    <row r="62943" ht="13.5" customHeight="1" x14ac:dyDescent="0.15"/>
    <row r="62945" ht="13.5" customHeight="1" x14ac:dyDescent="0.15"/>
    <row r="62947" ht="13.5" customHeight="1" x14ac:dyDescent="0.15"/>
    <row r="62949" ht="13.5" customHeight="1" x14ac:dyDescent="0.15"/>
    <row r="62951" ht="13.5" customHeight="1" x14ac:dyDescent="0.15"/>
    <row r="62953" ht="13.5" customHeight="1" x14ac:dyDescent="0.15"/>
    <row r="62955" ht="13.5" customHeight="1" x14ac:dyDescent="0.15"/>
    <row r="62957" ht="13.5" customHeight="1" x14ac:dyDescent="0.15"/>
    <row r="62959" ht="13.5" customHeight="1" x14ac:dyDescent="0.15"/>
    <row r="62961" ht="13.5" customHeight="1" x14ac:dyDescent="0.15"/>
    <row r="62963" ht="13.5" customHeight="1" x14ac:dyDescent="0.15"/>
    <row r="62965" ht="13.5" customHeight="1" x14ac:dyDescent="0.15"/>
    <row r="62967" ht="13.5" customHeight="1" x14ac:dyDescent="0.15"/>
    <row r="62969" ht="13.5" customHeight="1" x14ac:dyDescent="0.15"/>
    <row r="62971" ht="13.5" customHeight="1" x14ac:dyDescent="0.15"/>
    <row r="62973" ht="13.5" customHeight="1" x14ac:dyDescent="0.15"/>
    <row r="62975" ht="13.5" customHeight="1" x14ac:dyDescent="0.15"/>
    <row r="62977" ht="13.5" customHeight="1" x14ac:dyDescent="0.15"/>
    <row r="62979" ht="13.5" customHeight="1" x14ac:dyDescent="0.15"/>
    <row r="62981" ht="13.5" customHeight="1" x14ac:dyDescent="0.15"/>
    <row r="62983" ht="13.5" customHeight="1" x14ac:dyDescent="0.15"/>
    <row r="62985" ht="13.5" customHeight="1" x14ac:dyDescent="0.15"/>
    <row r="62987" ht="13.5" customHeight="1" x14ac:dyDescent="0.15"/>
    <row r="62989" ht="13.5" customHeight="1" x14ac:dyDescent="0.15"/>
    <row r="62991" ht="13.5" customHeight="1" x14ac:dyDescent="0.15"/>
    <row r="62993" ht="13.5" customHeight="1" x14ac:dyDescent="0.15"/>
    <row r="62995" ht="13.5" customHeight="1" x14ac:dyDescent="0.15"/>
    <row r="62997" ht="13.5" customHeight="1" x14ac:dyDescent="0.15"/>
    <row r="62999" ht="13.5" customHeight="1" x14ac:dyDescent="0.15"/>
    <row r="63001" ht="13.5" customHeight="1" x14ac:dyDescent="0.15"/>
    <row r="63003" ht="13.5" customHeight="1" x14ac:dyDescent="0.15"/>
    <row r="63005" ht="13.5" customHeight="1" x14ac:dyDescent="0.15"/>
    <row r="63007" ht="13.5" customHeight="1" x14ac:dyDescent="0.15"/>
    <row r="63009" ht="13.5" customHeight="1" x14ac:dyDescent="0.15"/>
    <row r="63011" ht="13.5" customHeight="1" x14ac:dyDescent="0.15"/>
    <row r="63013" ht="13.5" customHeight="1" x14ac:dyDescent="0.15"/>
    <row r="63015" ht="13.5" customHeight="1" x14ac:dyDescent="0.15"/>
    <row r="63017" ht="13.5" customHeight="1" x14ac:dyDescent="0.15"/>
    <row r="63019" ht="13.5" customHeight="1" x14ac:dyDescent="0.15"/>
    <row r="63021" ht="13.5" customHeight="1" x14ac:dyDescent="0.15"/>
    <row r="63023" ht="13.5" customHeight="1" x14ac:dyDescent="0.15"/>
    <row r="63025" ht="13.5" customHeight="1" x14ac:dyDescent="0.15"/>
    <row r="63027" ht="13.5" customHeight="1" x14ac:dyDescent="0.15"/>
    <row r="63029" ht="13.5" customHeight="1" x14ac:dyDescent="0.15"/>
    <row r="63031" ht="13.5" customHeight="1" x14ac:dyDescent="0.15"/>
    <row r="63033" ht="13.5" customHeight="1" x14ac:dyDescent="0.15"/>
    <row r="63035" ht="13.5" customHeight="1" x14ac:dyDescent="0.15"/>
    <row r="63037" ht="13.5" customHeight="1" x14ac:dyDescent="0.15"/>
    <row r="63039" ht="13.5" customHeight="1" x14ac:dyDescent="0.15"/>
    <row r="63041" ht="13.5" customHeight="1" x14ac:dyDescent="0.15"/>
    <row r="63043" ht="13.5" customHeight="1" x14ac:dyDescent="0.15"/>
    <row r="63045" ht="13.5" customHeight="1" x14ac:dyDescent="0.15"/>
    <row r="63047" ht="13.5" customHeight="1" x14ac:dyDescent="0.15"/>
    <row r="63049" ht="13.5" customHeight="1" x14ac:dyDescent="0.15"/>
    <row r="63051" ht="13.5" customHeight="1" x14ac:dyDescent="0.15"/>
    <row r="63053" ht="13.5" customHeight="1" x14ac:dyDescent="0.15"/>
    <row r="63055" ht="13.5" customHeight="1" x14ac:dyDescent="0.15"/>
    <row r="63057" ht="13.5" customHeight="1" x14ac:dyDescent="0.15"/>
    <row r="63059" ht="13.5" customHeight="1" x14ac:dyDescent="0.15"/>
    <row r="63061" ht="13.5" customHeight="1" x14ac:dyDescent="0.15"/>
    <row r="63063" ht="13.5" customHeight="1" x14ac:dyDescent="0.15"/>
    <row r="63065" ht="13.5" customHeight="1" x14ac:dyDescent="0.15"/>
    <row r="63067" ht="13.5" customHeight="1" x14ac:dyDescent="0.15"/>
    <row r="63069" ht="13.5" customHeight="1" x14ac:dyDescent="0.15"/>
    <row r="63071" ht="13.5" customHeight="1" x14ac:dyDescent="0.15"/>
    <row r="63073" ht="13.5" customHeight="1" x14ac:dyDescent="0.15"/>
    <row r="63075" ht="13.5" customHeight="1" x14ac:dyDescent="0.15"/>
    <row r="63077" ht="13.5" customHeight="1" x14ac:dyDescent="0.15"/>
    <row r="63079" ht="13.5" customHeight="1" x14ac:dyDescent="0.15"/>
    <row r="63081" ht="13.5" customHeight="1" x14ac:dyDescent="0.15"/>
    <row r="63083" ht="13.5" customHeight="1" x14ac:dyDescent="0.15"/>
    <row r="63085" ht="13.5" customHeight="1" x14ac:dyDescent="0.15"/>
    <row r="63087" ht="13.5" customHeight="1" x14ac:dyDescent="0.15"/>
    <row r="63089" ht="13.5" customHeight="1" x14ac:dyDescent="0.15"/>
    <row r="63091" ht="13.5" customHeight="1" x14ac:dyDescent="0.15"/>
    <row r="63093" ht="13.5" customHeight="1" x14ac:dyDescent="0.15"/>
    <row r="63095" ht="13.5" customHeight="1" x14ac:dyDescent="0.15"/>
    <row r="63097" ht="13.5" customHeight="1" x14ac:dyDescent="0.15"/>
    <row r="63099" ht="13.5" customHeight="1" x14ac:dyDescent="0.15"/>
    <row r="63101" ht="13.5" customHeight="1" x14ac:dyDescent="0.15"/>
    <row r="63103" ht="13.5" customHeight="1" x14ac:dyDescent="0.15"/>
    <row r="63105" ht="13.5" customHeight="1" x14ac:dyDescent="0.15"/>
    <row r="63107" ht="13.5" customHeight="1" x14ac:dyDescent="0.15"/>
    <row r="63109" ht="13.5" customHeight="1" x14ac:dyDescent="0.15"/>
    <row r="63111" ht="13.5" customHeight="1" x14ac:dyDescent="0.15"/>
    <row r="63113" ht="13.5" customHeight="1" x14ac:dyDescent="0.15"/>
    <row r="63115" ht="13.5" customHeight="1" x14ac:dyDescent="0.15"/>
    <row r="63117" ht="13.5" customHeight="1" x14ac:dyDescent="0.15"/>
    <row r="63119" ht="13.5" customHeight="1" x14ac:dyDescent="0.15"/>
    <row r="63121" ht="13.5" customHeight="1" x14ac:dyDescent="0.15"/>
    <row r="63123" ht="13.5" customHeight="1" x14ac:dyDescent="0.15"/>
    <row r="63125" ht="13.5" customHeight="1" x14ac:dyDescent="0.15"/>
    <row r="63127" ht="13.5" customHeight="1" x14ac:dyDescent="0.15"/>
    <row r="63129" ht="13.5" customHeight="1" x14ac:dyDescent="0.15"/>
    <row r="63131" ht="13.5" customHeight="1" x14ac:dyDescent="0.15"/>
    <row r="63133" ht="13.5" customHeight="1" x14ac:dyDescent="0.15"/>
    <row r="63135" ht="13.5" customHeight="1" x14ac:dyDescent="0.15"/>
    <row r="63137" ht="13.5" customHeight="1" x14ac:dyDescent="0.15"/>
    <row r="63139" ht="13.5" customHeight="1" x14ac:dyDescent="0.15"/>
    <row r="63141" ht="13.5" customHeight="1" x14ac:dyDescent="0.15"/>
    <row r="63143" ht="13.5" customHeight="1" x14ac:dyDescent="0.15"/>
    <row r="63145" ht="13.5" customHeight="1" x14ac:dyDescent="0.15"/>
    <row r="63147" ht="13.5" customHeight="1" x14ac:dyDescent="0.15"/>
    <row r="63149" ht="13.5" customHeight="1" x14ac:dyDescent="0.15"/>
    <row r="63151" ht="13.5" customHeight="1" x14ac:dyDescent="0.15"/>
    <row r="63153" ht="13.5" customHeight="1" x14ac:dyDescent="0.15"/>
    <row r="63155" ht="13.5" customHeight="1" x14ac:dyDescent="0.15"/>
    <row r="63157" ht="13.5" customHeight="1" x14ac:dyDescent="0.15"/>
    <row r="63159" ht="13.5" customHeight="1" x14ac:dyDescent="0.15"/>
    <row r="63161" ht="13.5" customHeight="1" x14ac:dyDescent="0.15"/>
    <row r="63163" ht="13.5" customHeight="1" x14ac:dyDescent="0.15"/>
    <row r="63165" ht="13.5" customHeight="1" x14ac:dyDescent="0.15"/>
    <row r="63167" ht="13.5" customHeight="1" x14ac:dyDescent="0.15"/>
    <row r="63169" ht="13.5" customHeight="1" x14ac:dyDescent="0.15"/>
    <row r="63171" ht="13.5" customHeight="1" x14ac:dyDescent="0.15"/>
    <row r="63173" ht="13.5" customHeight="1" x14ac:dyDescent="0.15"/>
    <row r="63175" ht="13.5" customHeight="1" x14ac:dyDescent="0.15"/>
    <row r="63177" ht="13.5" customHeight="1" x14ac:dyDescent="0.15"/>
    <row r="63179" ht="13.5" customHeight="1" x14ac:dyDescent="0.15"/>
    <row r="63181" ht="13.5" customHeight="1" x14ac:dyDescent="0.15"/>
    <row r="63183" ht="13.5" customHeight="1" x14ac:dyDescent="0.15"/>
    <row r="63185" ht="13.5" customHeight="1" x14ac:dyDescent="0.15"/>
    <row r="63187" ht="13.5" customHeight="1" x14ac:dyDescent="0.15"/>
    <row r="63189" ht="13.5" customHeight="1" x14ac:dyDescent="0.15"/>
    <row r="63191" ht="13.5" customHeight="1" x14ac:dyDescent="0.15"/>
    <row r="63193" ht="13.5" customHeight="1" x14ac:dyDescent="0.15"/>
    <row r="63195" ht="13.5" customHeight="1" x14ac:dyDescent="0.15"/>
    <row r="63197" ht="13.5" customHeight="1" x14ac:dyDescent="0.15"/>
    <row r="63199" ht="13.5" customHeight="1" x14ac:dyDescent="0.15"/>
    <row r="63201" ht="13.5" customHeight="1" x14ac:dyDescent="0.15"/>
    <row r="63203" ht="13.5" customHeight="1" x14ac:dyDescent="0.15"/>
    <row r="63205" ht="13.5" customHeight="1" x14ac:dyDescent="0.15"/>
    <row r="63207" ht="13.5" customHeight="1" x14ac:dyDescent="0.15"/>
    <row r="63209" ht="13.5" customHeight="1" x14ac:dyDescent="0.15"/>
    <row r="63211" ht="13.5" customHeight="1" x14ac:dyDescent="0.15"/>
    <row r="63213" ht="13.5" customHeight="1" x14ac:dyDescent="0.15"/>
    <row r="63215" ht="13.5" customHeight="1" x14ac:dyDescent="0.15"/>
    <row r="63217" ht="13.5" customHeight="1" x14ac:dyDescent="0.15"/>
    <row r="63219" ht="13.5" customHeight="1" x14ac:dyDescent="0.15"/>
    <row r="63221" ht="13.5" customHeight="1" x14ac:dyDescent="0.15"/>
    <row r="63223" ht="13.5" customHeight="1" x14ac:dyDescent="0.15"/>
    <row r="63225" ht="13.5" customHeight="1" x14ac:dyDescent="0.15"/>
    <row r="63227" ht="13.5" customHeight="1" x14ac:dyDescent="0.15"/>
    <row r="63229" ht="13.5" customHeight="1" x14ac:dyDescent="0.15"/>
    <row r="63231" ht="13.5" customHeight="1" x14ac:dyDescent="0.15"/>
    <row r="63233" ht="13.5" customHeight="1" x14ac:dyDescent="0.15"/>
    <row r="63235" ht="13.5" customHeight="1" x14ac:dyDescent="0.15"/>
    <row r="63237" ht="13.5" customHeight="1" x14ac:dyDescent="0.15"/>
    <row r="63239" ht="13.5" customHeight="1" x14ac:dyDescent="0.15"/>
    <row r="63241" ht="13.5" customHeight="1" x14ac:dyDescent="0.15"/>
    <row r="63243" ht="13.5" customHeight="1" x14ac:dyDescent="0.15"/>
    <row r="63245" ht="13.5" customHeight="1" x14ac:dyDescent="0.15"/>
    <row r="63247" ht="13.5" customHeight="1" x14ac:dyDescent="0.15"/>
    <row r="63249" ht="13.5" customHeight="1" x14ac:dyDescent="0.15"/>
    <row r="63251" ht="13.5" customHeight="1" x14ac:dyDescent="0.15"/>
    <row r="63253" ht="13.5" customHeight="1" x14ac:dyDescent="0.15"/>
    <row r="63255" ht="13.5" customHeight="1" x14ac:dyDescent="0.15"/>
    <row r="63257" ht="13.5" customHeight="1" x14ac:dyDescent="0.15"/>
    <row r="63259" ht="13.5" customHeight="1" x14ac:dyDescent="0.15"/>
    <row r="63261" ht="13.5" customHeight="1" x14ac:dyDescent="0.15"/>
    <row r="63263" ht="13.5" customHeight="1" x14ac:dyDescent="0.15"/>
    <row r="63265" ht="13.5" customHeight="1" x14ac:dyDescent="0.15"/>
    <row r="63267" ht="13.5" customHeight="1" x14ac:dyDescent="0.15"/>
    <row r="63269" ht="13.5" customHeight="1" x14ac:dyDescent="0.15"/>
    <row r="63271" ht="13.5" customHeight="1" x14ac:dyDescent="0.15"/>
    <row r="63273" ht="13.5" customHeight="1" x14ac:dyDescent="0.15"/>
    <row r="63275" ht="13.5" customHeight="1" x14ac:dyDescent="0.15"/>
    <row r="63277" ht="13.5" customHeight="1" x14ac:dyDescent="0.15"/>
    <row r="63279" ht="13.5" customHeight="1" x14ac:dyDescent="0.15"/>
    <row r="63281" ht="13.5" customHeight="1" x14ac:dyDescent="0.15"/>
    <row r="63283" ht="13.5" customHeight="1" x14ac:dyDescent="0.15"/>
    <row r="63285" ht="13.5" customHeight="1" x14ac:dyDescent="0.15"/>
    <row r="63287" ht="13.5" customHeight="1" x14ac:dyDescent="0.15"/>
    <row r="63289" ht="13.5" customHeight="1" x14ac:dyDescent="0.15"/>
    <row r="63291" ht="13.5" customHeight="1" x14ac:dyDescent="0.15"/>
    <row r="63293" ht="13.5" customHeight="1" x14ac:dyDescent="0.15"/>
    <row r="63295" ht="13.5" customHeight="1" x14ac:dyDescent="0.15"/>
    <row r="63297" ht="13.5" customHeight="1" x14ac:dyDescent="0.15"/>
    <row r="63299" ht="13.5" customHeight="1" x14ac:dyDescent="0.15"/>
    <row r="63301" ht="13.5" customHeight="1" x14ac:dyDescent="0.15"/>
    <row r="63303" ht="13.5" customHeight="1" x14ac:dyDescent="0.15"/>
    <row r="63305" ht="13.5" customHeight="1" x14ac:dyDescent="0.15"/>
    <row r="63307" ht="13.5" customHeight="1" x14ac:dyDescent="0.15"/>
    <row r="63309" ht="13.5" customHeight="1" x14ac:dyDescent="0.15"/>
    <row r="63311" ht="13.5" customHeight="1" x14ac:dyDescent="0.15"/>
    <row r="63313" ht="13.5" customHeight="1" x14ac:dyDescent="0.15"/>
    <row r="63315" ht="13.5" customHeight="1" x14ac:dyDescent="0.15"/>
    <row r="63317" ht="13.5" customHeight="1" x14ac:dyDescent="0.15"/>
    <row r="63319" ht="13.5" customHeight="1" x14ac:dyDescent="0.15"/>
    <row r="63321" ht="13.5" customHeight="1" x14ac:dyDescent="0.15"/>
    <row r="63323" ht="13.5" customHeight="1" x14ac:dyDescent="0.15"/>
    <row r="63325" ht="13.5" customHeight="1" x14ac:dyDescent="0.15"/>
    <row r="63327" ht="13.5" customHeight="1" x14ac:dyDescent="0.15"/>
    <row r="63329" ht="13.5" customHeight="1" x14ac:dyDescent="0.15"/>
    <row r="63331" ht="13.5" customHeight="1" x14ac:dyDescent="0.15"/>
    <row r="63333" ht="13.5" customHeight="1" x14ac:dyDescent="0.15"/>
    <row r="63335" ht="13.5" customHeight="1" x14ac:dyDescent="0.15"/>
    <row r="63337" ht="13.5" customHeight="1" x14ac:dyDescent="0.15"/>
    <row r="63339" ht="13.5" customHeight="1" x14ac:dyDescent="0.15"/>
    <row r="63341" ht="13.5" customHeight="1" x14ac:dyDescent="0.15"/>
    <row r="63343" ht="13.5" customHeight="1" x14ac:dyDescent="0.15"/>
    <row r="63345" ht="13.5" customHeight="1" x14ac:dyDescent="0.15"/>
    <row r="63347" ht="13.5" customHeight="1" x14ac:dyDescent="0.15"/>
    <row r="63349" ht="13.5" customHeight="1" x14ac:dyDescent="0.15"/>
    <row r="63351" ht="13.5" customHeight="1" x14ac:dyDescent="0.15"/>
    <row r="63353" ht="13.5" customHeight="1" x14ac:dyDescent="0.15"/>
    <row r="63355" ht="13.5" customHeight="1" x14ac:dyDescent="0.15"/>
    <row r="63357" ht="13.5" customHeight="1" x14ac:dyDescent="0.15"/>
    <row r="63359" ht="13.5" customHeight="1" x14ac:dyDescent="0.15"/>
    <row r="63361" ht="13.5" customHeight="1" x14ac:dyDescent="0.15"/>
    <row r="63363" ht="13.5" customHeight="1" x14ac:dyDescent="0.15"/>
    <row r="63365" ht="13.5" customHeight="1" x14ac:dyDescent="0.15"/>
    <row r="63367" ht="13.5" customHeight="1" x14ac:dyDescent="0.15"/>
    <row r="63369" ht="13.5" customHeight="1" x14ac:dyDescent="0.15"/>
    <row r="63371" ht="13.5" customHeight="1" x14ac:dyDescent="0.15"/>
    <row r="63373" ht="13.5" customHeight="1" x14ac:dyDescent="0.15"/>
    <row r="63375" ht="13.5" customHeight="1" x14ac:dyDescent="0.15"/>
    <row r="63377" ht="13.5" customHeight="1" x14ac:dyDescent="0.15"/>
    <row r="63379" ht="13.5" customHeight="1" x14ac:dyDescent="0.15"/>
    <row r="63381" ht="13.5" customHeight="1" x14ac:dyDescent="0.15"/>
    <row r="63383" ht="13.5" customHeight="1" x14ac:dyDescent="0.15"/>
    <row r="63385" ht="13.5" customHeight="1" x14ac:dyDescent="0.15"/>
    <row r="63387" ht="13.5" customHeight="1" x14ac:dyDescent="0.15"/>
    <row r="63389" ht="13.5" customHeight="1" x14ac:dyDescent="0.15"/>
    <row r="63391" ht="13.5" customHeight="1" x14ac:dyDescent="0.15"/>
    <row r="63393" ht="13.5" customHeight="1" x14ac:dyDescent="0.15"/>
    <row r="63395" ht="13.5" customHeight="1" x14ac:dyDescent="0.15"/>
    <row r="63397" ht="13.5" customHeight="1" x14ac:dyDescent="0.15"/>
    <row r="63399" ht="13.5" customHeight="1" x14ac:dyDescent="0.15"/>
    <row r="63401" ht="13.5" customHeight="1" x14ac:dyDescent="0.15"/>
    <row r="63403" ht="13.5" customHeight="1" x14ac:dyDescent="0.15"/>
    <row r="63405" ht="13.5" customHeight="1" x14ac:dyDescent="0.15"/>
    <row r="63407" ht="13.5" customHeight="1" x14ac:dyDescent="0.15"/>
    <row r="63409" ht="13.5" customHeight="1" x14ac:dyDescent="0.15"/>
    <row r="63411" ht="13.5" customHeight="1" x14ac:dyDescent="0.15"/>
    <row r="63413" ht="13.5" customHeight="1" x14ac:dyDescent="0.15"/>
    <row r="63415" ht="13.5" customHeight="1" x14ac:dyDescent="0.15"/>
    <row r="63417" ht="13.5" customHeight="1" x14ac:dyDescent="0.15"/>
    <row r="63419" ht="13.5" customHeight="1" x14ac:dyDescent="0.15"/>
    <row r="63421" ht="13.5" customHeight="1" x14ac:dyDescent="0.15"/>
    <row r="63423" ht="13.5" customHeight="1" x14ac:dyDescent="0.15"/>
    <row r="63425" ht="13.5" customHeight="1" x14ac:dyDescent="0.15"/>
    <row r="63427" ht="13.5" customHeight="1" x14ac:dyDescent="0.15"/>
    <row r="63429" ht="13.5" customHeight="1" x14ac:dyDescent="0.15"/>
    <row r="63431" ht="13.5" customHeight="1" x14ac:dyDescent="0.15"/>
    <row r="63433" ht="13.5" customHeight="1" x14ac:dyDescent="0.15"/>
    <row r="63435" ht="13.5" customHeight="1" x14ac:dyDescent="0.15"/>
    <row r="63437" ht="13.5" customHeight="1" x14ac:dyDescent="0.15"/>
    <row r="63439" ht="13.5" customHeight="1" x14ac:dyDescent="0.15"/>
    <row r="63441" ht="13.5" customHeight="1" x14ac:dyDescent="0.15"/>
    <row r="63443" ht="13.5" customHeight="1" x14ac:dyDescent="0.15"/>
    <row r="63445" ht="13.5" customHeight="1" x14ac:dyDescent="0.15"/>
    <row r="63447" ht="13.5" customHeight="1" x14ac:dyDescent="0.15"/>
    <row r="63449" ht="13.5" customHeight="1" x14ac:dyDescent="0.15"/>
    <row r="63451" ht="13.5" customHeight="1" x14ac:dyDescent="0.15"/>
    <row r="63453" ht="13.5" customHeight="1" x14ac:dyDescent="0.15"/>
    <row r="63455" ht="13.5" customHeight="1" x14ac:dyDescent="0.15"/>
    <row r="63457" ht="13.5" customHeight="1" x14ac:dyDescent="0.15"/>
    <row r="63459" ht="13.5" customHeight="1" x14ac:dyDescent="0.15"/>
    <row r="63461" ht="13.5" customHeight="1" x14ac:dyDescent="0.15"/>
    <row r="63463" ht="13.5" customHeight="1" x14ac:dyDescent="0.15"/>
    <row r="63465" ht="13.5" customHeight="1" x14ac:dyDescent="0.15"/>
    <row r="63467" ht="13.5" customHeight="1" x14ac:dyDescent="0.15"/>
    <row r="63469" ht="13.5" customHeight="1" x14ac:dyDescent="0.15"/>
    <row r="63471" ht="13.5" customHeight="1" x14ac:dyDescent="0.15"/>
    <row r="63473" ht="13.5" customHeight="1" x14ac:dyDescent="0.15"/>
    <row r="63475" ht="13.5" customHeight="1" x14ac:dyDescent="0.15"/>
    <row r="63477" ht="13.5" customHeight="1" x14ac:dyDescent="0.15"/>
    <row r="63479" ht="13.5" customHeight="1" x14ac:dyDescent="0.15"/>
    <row r="63481" ht="13.5" customHeight="1" x14ac:dyDescent="0.15"/>
    <row r="63483" ht="13.5" customHeight="1" x14ac:dyDescent="0.15"/>
    <row r="63485" ht="13.5" customHeight="1" x14ac:dyDescent="0.15"/>
    <row r="63487" ht="13.5" customHeight="1" x14ac:dyDescent="0.15"/>
    <row r="63489" ht="13.5" customHeight="1" x14ac:dyDescent="0.15"/>
    <row r="63491" ht="13.5" customHeight="1" x14ac:dyDescent="0.15"/>
    <row r="63493" ht="13.5" customHeight="1" x14ac:dyDescent="0.15"/>
    <row r="63495" ht="13.5" customHeight="1" x14ac:dyDescent="0.15"/>
    <row r="63497" ht="13.5" customHeight="1" x14ac:dyDescent="0.15"/>
    <row r="63499" ht="13.5" customHeight="1" x14ac:dyDescent="0.15"/>
    <row r="63501" ht="13.5" customHeight="1" x14ac:dyDescent="0.15"/>
    <row r="63503" ht="13.5" customHeight="1" x14ac:dyDescent="0.15"/>
    <row r="63505" ht="13.5" customHeight="1" x14ac:dyDescent="0.15"/>
    <row r="63507" ht="13.5" customHeight="1" x14ac:dyDescent="0.15"/>
    <row r="63509" ht="13.5" customHeight="1" x14ac:dyDescent="0.15"/>
    <row r="63511" ht="13.5" customHeight="1" x14ac:dyDescent="0.15"/>
    <row r="63513" ht="13.5" customHeight="1" x14ac:dyDescent="0.15"/>
    <row r="63515" ht="13.5" customHeight="1" x14ac:dyDescent="0.15"/>
    <row r="63517" ht="13.5" customHeight="1" x14ac:dyDescent="0.15"/>
    <row r="63519" ht="13.5" customHeight="1" x14ac:dyDescent="0.15"/>
    <row r="63521" ht="13.5" customHeight="1" x14ac:dyDescent="0.15"/>
    <row r="63523" ht="13.5" customHeight="1" x14ac:dyDescent="0.15"/>
    <row r="63525" ht="13.5" customHeight="1" x14ac:dyDescent="0.15"/>
    <row r="63527" ht="13.5" customHeight="1" x14ac:dyDescent="0.15"/>
    <row r="63529" ht="13.5" customHeight="1" x14ac:dyDescent="0.15"/>
    <row r="63531" ht="13.5" customHeight="1" x14ac:dyDescent="0.15"/>
    <row r="63533" ht="13.5" customHeight="1" x14ac:dyDescent="0.15"/>
    <row r="63535" ht="13.5" customHeight="1" x14ac:dyDescent="0.15"/>
    <row r="63537" ht="13.5" customHeight="1" x14ac:dyDescent="0.15"/>
    <row r="63539" ht="13.5" customHeight="1" x14ac:dyDescent="0.15"/>
    <row r="63541" ht="13.5" customHeight="1" x14ac:dyDescent="0.15"/>
    <row r="63543" ht="13.5" customHeight="1" x14ac:dyDescent="0.15"/>
    <row r="63545" ht="13.5" customHeight="1" x14ac:dyDescent="0.15"/>
    <row r="63547" ht="13.5" customHeight="1" x14ac:dyDescent="0.15"/>
    <row r="63549" ht="13.5" customHeight="1" x14ac:dyDescent="0.15"/>
    <row r="63551" ht="13.5" customHeight="1" x14ac:dyDescent="0.15"/>
    <row r="63553" ht="13.5" customHeight="1" x14ac:dyDescent="0.15"/>
    <row r="63555" ht="13.5" customHeight="1" x14ac:dyDescent="0.15"/>
    <row r="63557" ht="13.5" customHeight="1" x14ac:dyDescent="0.15"/>
    <row r="63559" ht="13.5" customHeight="1" x14ac:dyDescent="0.15"/>
    <row r="63561" ht="13.5" customHeight="1" x14ac:dyDescent="0.15"/>
    <row r="63563" ht="13.5" customHeight="1" x14ac:dyDescent="0.15"/>
    <row r="63565" ht="13.5" customHeight="1" x14ac:dyDescent="0.15"/>
    <row r="63567" ht="13.5" customHeight="1" x14ac:dyDescent="0.15"/>
    <row r="63569" ht="13.5" customHeight="1" x14ac:dyDescent="0.15"/>
    <row r="63571" ht="13.5" customHeight="1" x14ac:dyDescent="0.15"/>
    <row r="63573" ht="13.5" customHeight="1" x14ac:dyDescent="0.15"/>
    <row r="63575" ht="13.5" customHeight="1" x14ac:dyDescent="0.15"/>
    <row r="63577" ht="13.5" customHeight="1" x14ac:dyDescent="0.15"/>
    <row r="63579" ht="13.5" customHeight="1" x14ac:dyDescent="0.15"/>
    <row r="63581" ht="13.5" customHeight="1" x14ac:dyDescent="0.15"/>
    <row r="63583" ht="13.5" customHeight="1" x14ac:dyDescent="0.15"/>
    <row r="63585" ht="13.5" customHeight="1" x14ac:dyDescent="0.15"/>
    <row r="63587" ht="13.5" customHeight="1" x14ac:dyDescent="0.15"/>
    <row r="63589" ht="13.5" customHeight="1" x14ac:dyDescent="0.15"/>
    <row r="63591" ht="13.5" customHeight="1" x14ac:dyDescent="0.15"/>
    <row r="63593" ht="13.5" customHeight="1" x14ac:dyDescent="0.15"/>
    <row r="63595" ht="13.5" customHeight="1" x14ac:dyDescent="0.15"/>
    <row r="63597" ht="13.5" customHeight="1" x14ac:dyDescent="0.15"/>
    <row r="63599" ht="13.5" customHeight="1" x14ac:dyDescent="0.15"/>
    <row r="63601" ht="13.5" customHeight="1" x14ac:dyDescent="0.15"/>
    <row r="63603" ht="13.5" customHeight="1" x14ac:dyDescent="0.15"/>
    <row r="63605" ht="13.5" customHeight="1" x14ac:dyDescent="0.15"/>
    <row r="63607" ht="13.5" customHeight="1" x14ac:dyDescent="0.15"/>
    <row r="63609" ht="13.5" customHeight="1" x14ac:dyDescent="0.15"/>
    <row r="63611" ht="13.5" customHeight="1" x14ac:dyDescent="0.15"/>
    <row r="63613" ht="13.5" customHeight="1" x14ac:dyDescent="0.15"/>
    <row r="63615" ht="13.5" customHeight="1" x14ac:dyDescent="0.15"/>
    <row r="63617" ht="13.5" customHeight="1" x14ac:dyDescent="0.15"/>
    <row r="63619" ht="13.5" customHeight="1" x14ac:dyDescent="0.15"/>
    <row r="63621" ht="13.5" customHeight="1" x14ac:dyDescent="0.15"/>
    <row r="63623" ht="13.5" customHeight="1" x14ac:dyDescent="0.15"/>
    <row r="63625" ht="13.5" customHeight="1" x14ac:dyDescent="0.15"/>
    <row r="63627" ht="13.5" customHeight="1" x14ac:dyDescent="0.15"/>
    <row r="63629" ht="13.5" customHeight="1" x14ac:dyDescent="0.15"/>
    <row r="63631" ht="13.5" customHeight="1" x14ac:dyDescent="0.15"/>
    <row r="63633" ht="13.5" customHeight="1" x14ac:dyDescent="0.15"/>
    <row r="63635" ht="13.5" customHeight="1" x14ac:dyDescent="0.15"/>
    <row r="63637" ht="13.5" customHeight="1" x14ac:dyDescent="0.15"/>
    <row r="63639" ht="13.5" customHeight="1" x14ac:dyDescent="0.15"/>
    <row r="63641" ht="13.5" customHeight="1" x14ac:dyDescent="0.15"/>
    <row r="63643" ht="13.5" customHeight="1" x14ac:dyDescent="0.15"/>
    <row r="63645" ht="13.5" customHeight="1" x14ac:dyDescent="0.15"/>
    <row r="63647" ht="13.5" customHeight="1" x14ac:dyDescent="0.15"/>
    <row r="63649" ht="13.5" customHeight="1" x14ac:dyDescent="0.15"/>
    <row r="63651" ht="13.5" customHeight="1" x14ac:dyDescent="0.15"/>
    <row r="63653" ht="13.5" customHeight="1" x14ac:dyDescent="0.15"/>
    <row r="63655" ht="13.5" customHeight="1" x14ac:dyDescent="0.15"/>
    <row r="63657" ht="13.5" customHeight="1" x14ac:dyDescent="0.15"/>
    <row r="63659" ht="13.5" customHeight="1" x14ac:dyDescent="0.15"/>
    <row r="63661" ht="13.5" customHeight="1" x14ac:dyDescent="0.15"/>
    <row r="63663" ht="13.5" customHeight="1" x14ac:dyDescent="0.15"/>
    <row r="63665" ht="13.5" customHeight="1" x14ac:dyDescent="0.15"/>
    <row r="63667" ht="13.5" customHeight="1" x14ac:dyDescent="0.15"/>
    <row r="63669" ht="13.5" customHeight="1" x14ac:dyDescent="0.15"/>
    <row r="63671" ht="13.5" customHeight="1" x14ac:dyDescent="0.15"/>
    <row r="63673" ht="13.5" customHeight="1" x14ac:dyDescent="0.15"/>
    <row r="63675" ht="13.5" customHeight="1" x14ac:dyDescent="0.15"/>
    <row r="63677" ht="13.5" customHeight="1" x14ac:dyDescent="0.15"/>
    <row r="63679" ht="13.5" customHeight="1" x14ac:dyDescent="0.15"/>
    <row r="63681" ht="13.5" customHeight="1" x14ac:dyDescent="0.15"/>
    <row r="63683" ht="13.5" customHeight="1" x14ac:dyDescent="0.15"/>
    <row r="63685" ht="13.5" customHeight="1" x14ac:dyDescent="0.15"/>
    <row r="63687" ht="13.5" customHeight="1" x14ac:dyDescent="0.15"/>
    <row r="63689" ht="13.5" customHeight="1" x14ac:dyDescent="0.15"/>
    <row r="63691" ht="13.5" customHeight="1" x14ac:dyDescent="0.15"/>
    <row r="63693" ht="13.5" customHeight="1" x14ac:dyDescent="0.15"/>
    <row r="63695" ht="13.5" customHeight="1" x14ac:dyDescent="0.15"/>
    <row r="63697" ht="13.5" customHeight="1" x14ac:dyDescent="0.15"/>
    <row r="63699" ht="13.5" customHeight="1" x14ac:dyDescent="0.15"/>
    <row r="63701" ht="13.5" customHeight="1" x14ac:dyDescent="0.15"/>
    <row r="63703" ht="13.5" customHeight="1" x14ac:dyDescent="0.15"/>
    <row r="63705" ht="13.5" customHeight="1" x14ac:dyDescent="0.15"/>
    <row r="63707" ht="13.5" customHeight="1" x14ac:dyDescent="0.15"/>
    <row r="63709" ht="13.5" customHeight="1" x14ac:dyDescent="0.15"/>
    <row r="63711" ht="13.5" customHeight="1" x14ac:dyDescent="0.15"/>
    <row r="63713" ht="13.5" customHeight="1" x14ac:dyDescent="0.15"/>
    <row r="63715" ht="13.5" customHeight="1" x14ac:dyDescent="0.15"/>
    <row r="63717" ht="13.5" customHeight="1" x14ac:dyDescent="0.15"/>
    <row r="63719" ht="13.5" customHeight="1" x14ac:dyDescent="0.15"/>
    <row r="63721" ht="13.5" customHeight="1" x14ac:dyDescent="0.15"/>
    <row r="63723" ht="13.5" customHeight="1" x14ac:dyDescent="0.15"/>
    <row r="63725" ht="13.5" customHeight="1" x14ac:dyDescent="0.15"/>
    <row r="63727" ht="13.5" customHeight="1" x14ac:dyDescent="0.15"/>
    <row r="63729" ht="13.5" customHeight="1" x14ac:dyDescent="0.15"/>
    <row r="63731" ht="13.5" customHeight="1" x14ac:dyDescent="0.15"/>
    <row r="63733" ht="13.5" customHeight="1" x14ac:dyDescent="0.15"/>
    <row r="63735" ht="13.5" customHeight="1" x14ac:dyDescent="0.15"/>
    <row r="63737" ht="13.5" customHeight="1" x14ac:dyDescent="0.15"/>
    <row r="63739" ht="13.5" customHeight="1" x14ac:dyDescent="0.15"/>
    <row r="63741" ht="13.5" customHeight="1" x14ac:dyDescent="0.15"/>
    <row r="63743" ht="13.5" customHeight="1" x14ac:dyDescent="0.15"/>
    <row r="63745" ht="13.5" customHeight="1" x14ac:dyDescent="0.15"/>
    <row r="63747" ht="13.5" customHeight="1" x14ac:dyDescent="0.15"/>
    <row r="63749" ht="13.5" customHeight="1" x14ac:dyDescent="0.15"/>
    <row r="63751" ht="13.5" customHeight="1" x14ac:dyDescent="0.15"/>
    <row r="63753" ht="13.5" customHeight="1" x14ac:dyDescent="0.15"/>
    <row r="63755" ht="13.5" customHeight="1" x14ac:dyDescent="0.15"/>
    <row r="63757" ht="13.5" customHeight="1" x14ac:dyDescent="0.15"/>
    <row r="63759" ht="13.5" customHeight="1" x14ac:dyDescent="0.15"/>
    <row r="63761" ht="13.5" customHeight="1" x14ac:dyDescent="0.15"/>
    <row r="63763" ht="13.5" customHeight="1" x14ac:dyDescent="0.15"/>
    <row r="63765" ht="13.5" customHeight="1" x14ac:dyDescent="0.15"/>
    <row r="63767" ht="13.5" customHeight="1" x14ac:dyDescent="0.15"/>
    <row r="63769" ht="13.5" customHeight="1" x14ac:dyDescent="0.15"/>
    <row r="63771" ht="13.5" customHeight="1" x14ac:dyDescent="0.15"/>
    <row r="63773" ht="13.5" customHeight="1" x14ac:dyDescent="0.15"/>
    <row r="63775" ht="13.5" customHeight="1" x14ac:dyDescent="0.15"/>
    <row r="63777" ht="13.5" customHeight="1" x14ac:dyDescent="0.15"/>
    <row r="63779" ht="13.5" customHeight="1" x14ac:dyDescent="0.15"/>
    <row r="63781" ht="13.5" customHeight="1" x14ac:dyDescent="0.15"/>
    <row r="63783" ht="13.5" customHeight="1" x14ac:dyDescent="0.15"/>
    <row r="63785" ht="13.5" customHeight="1" x14ac:dyDescent="0.15"/>
    <row r="63787" ht="13.5" customHeight="1" x14ac:dyDescent="0.15"/>
    <row r="63789" ht="13.5" customHeight="1" x14ac:dyDescent="0.15"/>
    <row r="63791" ht="13.5" customHeight="1" x14ac:dyDescent="0.15"/>
    <row r="63793" ht="13.5" customHeight="1" x14ac:dyDescent="0.15"/>
    <row r="63795" ht="13.5" customHeight="1" x14ac:dyDescent="0.15"/>
    <row r="63797" ht="13.5" customHeight="1" x14ac:dyDescent="0.15"/>
    <row r="63799" ht="13.5" customHeight="1" x14ac:dyDescent="0.15"/>
    <row r="63801" ht="13.5" customHeight="1" x14ac:dyDescent="0.15"/>
    <row r="63803" ht="13.5" customHeight="1" x14ac:dyDescent="0.15"/>
    <row r="63805" ht="13.5" customHeight="1" x14ac:dyDescent="0.15"/>
    <row r="63807" ht="13.5" customHeight="1" x14ac:dyDescent="0.15"/>
    <row r="63809" ht="13.5" customHeight="1" x14ac:dyDescent="0.15"/>
    <row r="63811" ht="13.5" customHeight="1" x14ac:dyDescent="0.15"/>
    <row r="63813" ht="13.5" customHeight="1" x14ac:dyDescent="0.15"/>
    <row r="63815" ht="13.5" customHeight="1" x14ac:dyDescent="0.15"/>
    <row r="63817" ht="13.5" customHeight="1" x14ac:dyDescent="0.15"/>
    <row r="63819" ht="13.5" customHeight="1" x14ac:dyDescent="0.15"/>
    <row r="63821" ht="13.5" customHeight="1" x14ac:dyDescent="0.15"/>
    <row r="63823" ht="13.5" customHeight="1" x14ac:dyDescent="0.15"/>
    <row r="63825" ht="13.5" customHeight="1" x14ac:dyDescent="0.15"/>
    <row r="63827" ht="13.5" customHeight="1" x14ac:dyDescent="0.15"/>
    <row r="63829" ht="13.5" customHeight="1" x14ac:dyDescent="0.15"/>
    <row r="63831" ht="13.5" customHeight="1" x14ac:dyDescent="0.15"/>
    <row r="63833" ht="13.5" customHeight="1" x14ac:dyDescent="0.15"/>
    <row r="63835" ht="13.5" customHeight="1" x14ac:dyDescent="0.15"/>
    <row r="63837" ht="13.5" customHeight="1" x14ac:dyDescent="0.15"/>
    <row r="63839" ht="13.5" customHeight="1" x14ac:dyDescent="0.15"/>
    <row r="63841" ht="13.5" customHeight="1" x14ac:dyDescent="0.15"/>
    <row r="63843" ht="13.5" customHeight="1" x14ac:dyDescent="0.15"/>
    <row r="63845" ht="13.5" customHeight="1" x14ac:dyDescent="0.15"/>
    <row r="63847" ht="13.5" customHeight="1" x14ac:dyDescent="0.15"/>
    <row r="63849" ht="13.5" customHeight="1" x14ac:dyDescent="0.15"/>
    <row r="63851" ht="13.5" customHeight="1" x14ac:dyDescent="0.15"/>
    <row r="63853" ht="13.5" customHeight="1" x14ac:dyDescent="0.15"/>
    <row r="63855" ht="13.5" customHeight="1" x14ac:dyDescent="0.15"/>
    <row r="63857" ht="13.5" customHeight="1" x14ac:dyDescent="0.15"/>
    <row r="63859" ht="13.5" customHeight="1" x14ac:dyDescent="0.15"/>
    <row r="63861" ht="13.5" customHeight="1" x14ac:dyDescent="0.15"/>
    <row r="63863" ht="13.5" customHeight="1" x14ac:dyDescent="0.15"/>
    <row r="63865" ht="13.5" customHeight="1" x14ac:dyDescent="0.15"/>
    <row r="63867" ht="13.5" customHeight="1" x14ac:dyDescent="0.15"/>
    <row r="63869" ht="13.5" customHeight="1" x14ac:dyDescent="0.15"/>
    <row r="63871" ht="13.5" customHeight="1" x14ac:dyDescent="0.15"/>
    <row r="63873" ht="13.5" customHeight="1" x14ac:dyDescent="0.15"/>
    <row r="63875" ht="13.5" customHeight="1" x14ac:dyDescent="0.15"/>
    <row r="63877" ht="13.5" customHeight="1" x14ac:dyDescent="0.15"/>
    <row r="63879" ht="13.5" customHeight="1" x14ac:dyDescent="0.15"/>
    <row r="63881" ht="13.5" customHeight="1" x14ac:dyDescent="0.15"/>
    <row r="63883" ht="13.5" customHeight="1" x14ac:dyDescent="0.15"/>
    <row r="63885" ht="13.5" customHeight="1" x14ac:dyDescent="0.15"/>
    <row r="63887" ht="13.5" customHeight="1" x14ac:dyDescent="0.15"/>
    <row r="63889" ht="13.5" customHeight="1" x14ac:dyDescent="0.15"/>
    <row r="63891" ht="13.5" customHeight="1" x14ac:dyDescent="0.15"/>
    <row r="63893" ht="13.5" customHeight="1" x14ac:dyDescent="0.15"/>
    <row r="63895" ht="13.5" customHeight="1" x14ac:dyDescent="0.15"/>
    <row r="63897" ht="13.5" customHeight="1" x14ac:dyDescent="0.15"/>
    <row r="63899" ht="13.5" customHeight="1" x14ac:dyDescent="0.15"/>
    <row r="63901" ht="13.5" customHeight="1" x14ac:dyDescent="0.15"/>
    <row r="63903" ht="13.5" customHeight="1" x14ac:dyDescent="0.15"/>
    <row r="63905" ht="13.5" customHeight="1" x14ac:dyDescent="0.15"/>
    <row r="63907" ht="13.5" customHeight="1" x14ac:dyDescent="0.15"/>
    <row r="63909" ht="13.5" customHeight="1" x14ac:dyDescent="0.15"/>
    <row r="63911" ht="13.5" customHeight="1" x14ac:dyDescent="0.15"/>
    <row r="63913" ht="13.5" customHeight="1" x14ac:dyDescent="0.15"/>
    <row r="63915" ht="13.5" customHeight="1" x14ac:dyDescent="0.15"/>
    <row r="63917" ht="13.5" customHeight="1" x14ac:dyDescent="0.15"/>
    <row r="63919" ht="13.5" customHeight="1" x14ac:dyDescent="0.15"/>
    <row r="63921" ht="13.5" customHeight="1" x14ac:dyDescent="0.15"/>
    <row r="63923" ht="13.5" customHeight="1" x14ac:dyDescent="0.15"/>
    <row r="63925" ht="13.5" customHeight="1" x14ac:dyDescent="0.15"/>
    <row r="63927" ht="13.5" customHeight="1" x14ac:dyDescent="0.15"/>
    <row r="63929" ht="13.5" customHeight="1" x14ac:dyDescent="0.15"/>
    <row r="63931" ht="13.5" customHeight="1" x14ac:dyDescent="0.15"/>
    <row r="63933" ht="13.5" customHeight="1" x14ac:dyDescent="0.15"/>
    <row r="63935" ht="13.5" customHeight="1" x14ac:dyDescent="0.15"/>
    <row r="63937" ht="13.5" customHeight="1" x14ac:dyDescent="0.15"/>
    <row r="63939" ht="13.5" customHeight="1" x14ac:dyDescent="0.15"/>
    <row r="63941" ht="13.5" customHeight="1" x14ac:dyDescent="0.15"/>
    <row r="63943" ht="13.5" customHeight="1" x14ac:dyDescent="0.15"/>
    <row r="63945" ht="13.5" customHeight="1" x14ac:dyDescent="0.15"/>
    <row r="63947" ht="13.5" customHeight="1" x14ac:dyDescent="0.15"/>
    <row r="63949" ht="13.5" customHeight="1" x14ac:dyDescent="0.15"/>
    <row r="63951" ht="13.5" customHeight="1" x14ac:dyDescent="0.15"/>
    <row r="63953" ht="13.5" customHeight="1" x14ac:dyDescent="0.15"/>
    <row r="63955" ht="13.5" customHeight="1" x14ac:dyDescent="0.15"/>
    <row r="63957" ht="13.5" customHeight="1" x14ac:dyDescent="0.15"/>
    <row r="63959" ht="13.5" customHeight="1" x14ac:dyDescent="0.15"/>
    <row r="63961" ht="13.5" customHeight="1" x14ac:dyDescent="0.15"/>
    <row r="63963" ht="13.5" customHeight="1" x14ac:dyDescent="0.15"/>
    <row r="63965" ht="13.5" customHeight="1" x14ac:dyDescent="0.15"/>
    <row r="63967" ht="13.5" customHeight="1" x14ac:dyDescent="0.15"/>
    <row r="63969" ht="13.5" customHeight="1" x14ac:dyDescent="0.15"/>
    <row r="63971" ht="13.5" customHeight="1" x14ac:dyDescent="0.15"/>
    <row r="63973" ht="13.5" customHeight="1" x14ac:dyDescent="0.15"/>
    <row r="63975" ht="13.5" customHeight="1" x14ac:dyDescent="0.15"/>
    <row r="63977" ht="13.5" customHeight="1" x14ac:dyDescent="0.15"/>
    <row r="63979" ht="13.5" customHeight="1" x14ac:dyDescent="0.15"/>
    <row r="63981" ht="13.5" customHeight="1" x14ac:dyDescent="0.15"/>
    <row r="63983" ht="13.5" customHeight="1" x14ac:dyDescent="0.15"/>
    <row r="63985" ht="13.5" customHeight="1" x14ac:dyDescent="0.15"/>
    <row r="63987" ht="13.5" customHeight="1" x14ac:dyDescent="0.15"/>
    <row r="63989" ht="13.5" customHeight="1" x14ac:dyDescent="0.15"/>
    <row r="63991" ht="13.5" customHeight="1" x14ac:dyDescent="0.15"/>
    <row r="63993" ht="13.5" customHeight="1" x14ac:dyDescent="0.15"/>
    <row r="63995" ht="13.5" customHeight="1" x14ac:dyDescent="0.15"/>
    <row r="63997" ht="13.5" customHeight="1" x14ac:dyDescent="0.15"/>
    <row r="63999" ht="13.5" customHeight="1" x14ac:dyDescent="0.15"/>
    <row r="64001" ht="13.5" customHeight="1" x14ac:dyDescent="0.15"/>
    <row r="64003" ht="13.5" customHeight="1" x14ac:dyDescent="0.15"/>
    <row r="64005" ht="13.5" customHeight="1" x14ac:dyDescent="0.15"/>
    <row r="64007" ht="13.5" customHeight="1" x14ac:dyDescent="0.15"/>
    <row r="64009" ht="13.5" customHeight="1" x14ac:dyDescent="0.15"/>
    <row r="64011" ht="13.5" customHeight="1" x14ac:dyDescent="0.15"/>
    <row r="64013" ht="13.5" customHeight="1" x14ac:dyDescent="0.15"/>
    <row r="64015" ht="13.5" customHeight="1" x14ac:dyDescent="0.15"/>
    <row r="64017" ht="13.5" customHeight="1" x14ac:dyDescent="0.15"/>
    <row r="64019" ht="13.5" customHeight="1" x14ac:dyDescent="0.15"/>
    <row r="64021" ht="13.5" customHeight="1" x14ac:dyDescent="0.15"/>
    <row r="64023" ht="13.5" customHeight="1" x14ac:dyDescent="0.15"/>
    <row r="64025" ht="13.5" customHeight="1" x14ac:dyDescent="0.15"/>
    <row r="64027" ht="13.5" customHeight="1" x14ac:dyDescent="0.15"/>
    <row r="64029" ht="13.5" customHeight="1" x14ac:dyDescent="0.15"/>
    <row r="64031" ht="13.5" customHeight="1" x14ac:dyDescent="0.15"/>
    <row r="64033" ht="13.5" customHeight="1" x14ac:dyDescent="0.15"/>
    <row r="64035" ht="13.5" customHeight="1" x14ac:dyDescent="0.15"/>
    <row r="64037" ht="13.5" customHeight="1" x14ac:dyDescent="0.15"/>
    <row r="64039" ht="13.5" customHeight="1" x14ac:dyDescent="0.15"/>
    <row r="64041" ht="13.5" customHeight="1" x14ac:dyDescent="0.15"/>
    <row r="64043" ht="13.5" customHeight="1" x14ac:dyDescent="0.15"/>
    <row r="64045" ht="13.5" customHeight="1" x14ac:dyDescent="0.15"/>
    <row r="64047" ht="13.5" customHeight="1" x14ac:dyDescent="0.15"/>
    <row r="64049" ht="13.5" customHeight="1" x14ac:dyDescent="0.15"/>
    <row r="64051" ht="13.5" customHeight="1" x14ac:dyDescent="0.15"/>
    <row r="64053" ht="13.5" customHeight="1" x14ac:dyDescent="0.15"/>
    <row r="64055" ht="13.5" customHeight="1" x14ac:dyDescent="0.15"/>
    <row r="64057" ht="13.5" customHeight="1" x14ac:dyDescent="0.15"/>
    <row r="64059" ht="13.5" customHeight="1" x14ac:dyDescent="0.15"/>
    <row r="64061" ht="13.5" customHeight="1" x14ac:dyDescent="0.15"/>
    <row r="64063" ht="13.5" customHeight="1" x14ac:dyDescent="0.15"/>
    <row r="64065" ht="13.5" customHeight="1" x14ac:dyDescent="0.15"/>
    <row r="64067" ht="13.5" customHeight="1" x14ac:dyDescent="0.15"/>
    <row r="64069" ht="13.5" customHeight="1" x14ac:dyDescent="0.15"/>
    <row r="64071" ht="13.5" customHeight="1" x14ac:dyDescent="0.15"/>
    <row r="64073" ht="13.5" customHeight="1" x14ac:dyDescent="0.15"/>
    <row r="64075" ht="13.5" customHeight="1" x14ac:dyDescent="0.15"/>
    <row r="64077" ht="13.5" customHeight="1" x14ac:dyDescent="0.15"/>
    <row r="64079" ht="13.5" customHeight="1" x14ac:dyDescent="0.15"/>
    <row r="64081" ht="13.5" customHeight="1" x14ac:dyDescent="0.15"/>
    <row r="64083" ht="13.5" customHeight="1" x14ac:dyDescent="0.15"/>
    <row r="64085" ht="13.5" customHeight="1" x14ac:dyDescent="0.15"/>
    <row r="64087" ht="13.5" customHeight="1" x14ac:dyDescent="0.15"/>
    <row r="64089" ht="13.5" customHeight="1" x14ac:dyDescent="0.15"/>
    <row r="64091" ht="13.5" customHeight="1" x14ac:dyDescent="0.15"/>
    <row r="64093" ht="13.5" customHeight="1" x14ac:dyDescent="0.15"/>
    <row r="64095" ht="13.5" customHeight="1" x14ac:dyDescent="0.15"/>
    <row r="64097" ht="13.5" customHeight="1" x14ac:dyDescent="0.15"/>
    <row r="64099" ht="13.5" customHeight="1" x14ac:dyDescent="0.15"/>
    <row r="64101" ht="13.5" customHeight="1" x14ac:dyDescent="0.15"/>
    <row r="64103" ht="13.5" customHeight="1" x14ac:dyDescent="0.15"/>
    <row r="64105" ht="13.5" customHeight="1" x14ac:dyDescent="0.15"/>
    <row r="64107" ht="13.5" customHeight="1" x14ac:dyDescent="0.15"/>
    <row r="64109" ht="13.5" customHeight="1" x14ac:dyDescent="0.15"/>
    <row r="64111" ht="13.5" customHeight="1" x14ac:dyDescent="0.15"/>
    <row r="64113" ht="13.5" customHeight="1" x14ac:dyDescent="0.15"/>
    <row r="64115" ht="13.5" customHeight="1" x14ac:dyDescent="0.15"/>
    <row r="64117" ht="13.5" customHeight="1" x14ac:dyDescent="0.15"/>
    <row r="64119" ht="13.5" customHeight="1" x14ac:dyDescent="0.15"/>
    <row r="64121" ht="13.5" customHeight="1" x14ac:dyDescent="0.15"/>
    <row r="64123" ht="13.5" customHeight="1" x14ac:dyDescent="0.15"/>
    <row r="64125" ht="13.5" customHeight="1" x14ac:dyDescent="0.15"/>
    <row r="64127" ht="13.5" customHeight="1" x14ac:dyDescent="0.15"/>
    <row r="64129" ht="13.5" customHeight="1" x14ac:dyDescent="0.15"/>
    <row r="64131" ht="13.5" customHeight="1" x14ac:dyDescent="0.15"/>
    <row r="64133" ht="13.5" customHeight="1" x14ac:dyDescent="0.15"/>
    <row r="64135" ht="13.5" customHeight="1" x14ac:dyDescent="0.15"/>
    <row r="64137" ht="13.5" customHeight="1" x14ac:dyDescent="0.15"/>
    <row r="64139" ht="13.5" customHeight="1" x14ac:dyDescent="0.15"/>
    <row r="64141" ht="13.5" customHeight="1" x14ac:dyDescent="0.15"/>
    <row r="64143" ht="13.5" customHeight="1" x14ac:dyDescent="0.15"/>
    <row r="64145" ht="13.5" customHeight="1" x14ac:dyDescent="0.15"/>
    <row r="64147" ht="13.5" customHeight="1" x14ac:dyDescent="0.15"/>
    <row r="64149" ht="13.5" customHeight="1" x14ac:dyDescent="0.15"/>
    <row r="64151" ht="13.5" customHeight="1" x14ac:dyDescent="0.15"/>
    <row r="64153" ht="13.5" customHeight="1" x14ac:dyDescent="0.15"/>
    <row r="64155" ht="13.5" customHeight="1" x14ac:dyDescent="0.15"/>
    <row r="64157" ht="13.5" customHeight="1" x14ac:dyDescent="0.15"/>
    <row r="64159" ht="13.5" customHeight="1" x14ac:dyDescent="0.15"/>
    <row r="64161" ht="13.5" customHeight="1" x14ac:dyDescent="0.15"/>
    <row r="64163" ht="13.5" customHeight="1" x14ac:dyDescent="0.15"/>
    <row r="64165" ht="13.5" customHeight="1" x14ac:dyDescent="0.15"/>
    <row r="64167" ht="13.5" customHeight="1" x14ac:dyDescent="0.15"/>
    <row r="64169" ht="13.5" customHeight="1" x14ac:dyDescent="0.15"/>
    <row r="64171" ht="13.5" customHeight="1" x14ac:dyDescent="0.15"/>
    <row r="64173" ht="13.5" customHeight="1" x14ac:dyDescent="0.15"/>
    <row r="64175" ht="13.5" customHeight="1" x14ac:dyDescent="0.15"/>
    <row r="64177" ht="13.5" customHeight="1" x14ac:dyDescent="0.15"/>
    <row r="64179" ht="13.5" customHeight="1" x14ac:dyDescent="0.15"/>
    <row r="64181" ht="13.5" customHeight="1" x14ac:dyDescent="0.15"/>
    <row r="64183" ht="13.5" customHeight="1" x14ac:dyDescent="0.15"/>
    <row r="64185" ht="13.5" customHeight="1" x14ac:dyDescent="0.15"/>
    <row r="64187" ht="13.5" customHeight="1" x14ac:dyDescent="0.15"/>
    <row r="64189" ht="13.5" customHeight="1" x14ac:dyDescent="0.15"/>
    <row r="64191" ht="13.5" customHeight="1" x14ac:dyDescent="0.15"/>
    <row r="64193" ht="13.5" customHeight="1" x14ac:dyDescent="0.15"/>
    <row r="64195" ht="13.5" customHeight="1" x14ac:dyDescent="0.15"/>
    <row r="64197" ht="13.5" customHeight="1" x14ac:dyDescent="0.15"/>
    <row r="64199" ht="13.5" customHeight="1" x14ac:dyDescent="0.15"/>
    <row r="64201" ht="13.5" customHeight="1" x14ac:dyDescent="0.15"/>
    <row r="64203" ht="13.5" customHeight="1" x14ac:dyDescent="0.15"/>
    <row r="64205" ht="13.5" customHeight="1" x14ac:dyDescent="0.15"/>
    <row r="64207" ht="13.5" customHeight="1" x14ac:dyDescent="0.15"/>
    <row r="64209" ht="13.5" customHeight="1" x14ac:dyDescent="0.15"/>
    <row r="64211" ht="13.5" customHeight="1" x14ac:dyDescent="0.15"/>
    <row r="64213" ht="13.5" customHeight="1" x14ac:dyDescent="0.15"/>
    <row r="64215" ht="13.5" customHeight="1" x14ac:dyDescent="0.15"/>
    <row r="64217" ht="13.5" customHeight="1" x14ac:dyDescent="0.15"/>
    <row r="64219" ht="13.5" customHeight="1" x14ac:dyDescent="0.15"/>
    <row r="64221" ht="13.5" customHeight="1" x14ac:dyDescent="0.15"/>
    <row r="64223" ht="13.5" customHeight="1" x14ac:dyDescent="0.15"/>
    <row r="64225" ht="13.5" customHeight="1" x14ac:dyDescent="0.15"/>
    <row r="64227" ht="13.5" customHeight="1" x14ac:dyDescent="0.15"/>
    <row r="64229" ht="13.5" customHeight="1" x14ac:dyDescent="0.15"/>
    <row r="64231" ht="13.5" customHeight="1" x14ac:dyDescent="0.15"/>
    <row r="64233" ht="13.5" customHeight="1" x14ac:dyDescent="0.15"/>
    <row r="64235" ht="13.5" customHeight="1" x14ac:dyDescent="0.15"/>
    <row r="64237" ht="13.5" customHeight="1" x14ac:dyDescent="0.15"/>
    <row r="64239" ht="13.5" customHeight="1" x14ac:dyDescent="0.15"/>
    <row r="64241" ht="13.5" customHeight="1" x14ac:dyDescent="0.15"/>
    <row r="64243" ht="13.5" customHeight="1" x14ac:dyDescent="0.15"/>
    <row r="64245" ht="13.5" customHeight="1" x14ac:dyDescent="0.15"/>
    <row r="64247" ht="13.5" customHeight="1" x14ac:dyDescent="0.15"/>
    <row r="64249" ht="13.5" customHeight="1" x14ac:dyDescent="0.15"/>
    <row r="64251" ht="13.5" customHeight="1" x14ac:dyDescent="0.15"/>
    <row r="64253" ht="13.5" customHeight="1" x14ac:dyDescent="0.15"/>
    <row r="64255" ht="13.5" customHeight="1" x14ac:dyDescent="0.15"/>
    <row r="64257" ht="13.5" customHeight="1" x14ac:dyDescent="0.15"/>
    <row r="64259" ht="13.5" customHeight="1" x14ac:dyDescent="0.15"/>
    <row r="64261" ht="13.5" customHeight="1" x14ac:dyDescent="0.15"/>
    <row r="64263" ht="13.5" customHeight="1" x14ac:dyDescent="0.15"/>
    <row r="64265" ht="13.5" customHeight="1" x14ac:dyDescent="0.15"/>
    <row r="64267" ht="13.5" customHeight="1" x14ac:dyDescent="0.15"/>
    <row r="64269" ht="13.5" customHeight="1" x14ac:dyDescent="0.15"/>
    <row r="64271" ht="13.5" customHeight="1" x14ac:dyDescent="0.15"/>
    <row r="64273" ht="13.5" customHeight="1" x14ac:dyDescent="0.15"/>
    <row r="64275" ht="13.5" customHeight="1" x14ac:dyDescent="0.15"/>
    <row r="64277" ht="13.5" customHeight="1" x14ac:dyDescent="0.15"/>
    <row r="64279" ht="13.5" customHeight="1" x14ac:dyDescent="0.15"/>
    <row r="64281" ht="13.5" customHeight="1" x14ac:dyDescent="0.15"/>
    <row r="64283" ht="13.5" customHeight="1" x14ac:dyDescent="0.15"/>
    <row r="64285" ht="13.5" customHeight="1" x14ac:dyDescent="0.15"/>
    <row r="64287" ht="13.5" customHeight="1" x14ac:dyDescent="0.15"/>
    <row r="64289" ht="13.5" customHeight="1" x14ac:dyDescent="0.15"/>
    <row r="64291" ht="13.5" customHeight="1" x14ac:dyDescent="0.15"/>
    <row r="64293" ht="13.5" customHeight="1" x14ac:dyDescent="0.15"/>
    <row r="64295" ht="13.5" customHeight="1" x14ac:dyDescent="0.15"/>
    <row r="64297" ht="13.5" customHeight="1" x14ac:dyDescent="0.15"/>
    <row r="64299" ht="13.5" customHeight="1" x14ac:dyDescent="0.15"/>
    <row r="64301" ht="13.5" customHeight="1" x14ac:dyDescent="0.15"/>
    <row r="64303" ht="13.5" customHeight="1" x14ac:dyDescent="0.15"/>
    <row r="64305" ht="13.5" customHeight="1" x14ac:dyDescent="0.15"/>
    <row r="64307" ht="13.5" customHeight="1" x14ac:dyDescent="0.15"/>
    <row r="64309" ht="13.5" customHeight="1" x14ac:dyDescent="0.15"/>
    <row r="64311" ht="13.5" customHeight="1" x14ac:dyDescent="0.15"/>
    <row r="64313" ht="13.5" customHeight="1" x14ac:dyDescent="0.15"/>
    <row r="64315" ht="13.5" customHeight="1" x14ac:dyDescent="0.15"/>
    <row r="64317" ht="13.5" customHeight="1" x14ac:dyDescent="0.15"/>
    <row r="64319" ht="13.5" customHeight="1" x14ac:dyDescent="0.15"/>
    <row r="64321" ht="13.5" customHeight="1" x14ac:dyDescent="0.15"/>
    <row r="64323" ht="13.5" customHeight="1" x14ac:dyDescent="0.15"/>
    <row r="64325" ht="13.5" customHeight="1" x14ac:dyDescent="0.15"/>
    <row r="64327" ht="13.5" customHeight="1" x14ac:dyDescent="0.15"/>
    <row r="64329" ht="13.5" customHeight="1" x14ac:dyDescent="0.15"/>
    <row r="64331" ht="13.5" customHeight="1" x14ac:dyDescent="0.15"/>
    <row r="64333" ht="13.5" customHeight="1" x14ac:dyDescent="0.15"/>
    <row r="64335" ht="13.5" customHeight="1" x14ac:dyDescent="0.15"/>
    <row r="64337" ht="13.5" customHeight="1" x14ac:dyDescent="0.15"/>
    <row r="64339" ht="13.5" customHeight="1" x14ac:dyDescent="0.15"/>
    <row r="64341" ht="13.5" customHeight="1" x14ac:dyDescent="0.15"/>
    <row r="64343" ht="13.5" customHeight="1" x14ac:dyDescent="0.15"/>
    <row r="64345" ht="13.5" customHeight="1" x14ac:dyDescent="0.15"/>
    <row r="64347" ht="13.5" customHeight="1" x14ac:dyDescent="0.15"/>
    <row r="64349" ht="13.5" customHeight="1" x14ac:dyDescent="0.15"/>
    <row r="64351" ht="13.5" customHeight="1" x14ac:dyDescent="0.15"/>
    <row r="64353" ht="13.5" customHeight="1" x14ac:dyDescent="0.15"/>
    <row r="64355" ht="13.5" customHeight="1" x14ac:dyDescent="0.15"/>
    <row r="64357" ht="13.5" customHeight="1" x14ac:dyDescent="0.15"/>
    <row r="64359" ht="13.5" customHeight="1" x14ac:dyDescent="0.15"/>
    <row r="64361" ht="13.5" customHeight="1" x14ac:dyDescent="0.15"/>
    <row r="64363" ht="13.5" customHeight="1" x14ac:dyDescent="0.15"/>
    <row r="64365" ht="13.5" customHeight="1" x14ac:dyDescent="0.15"/>
    <row r="64367" ht="13.5" customHeight="1" x14ac:dyDescent="0.15"/>
    <row r="64369" ht="13.5" customHeight="1" x14ac:dyDescent="0.15"/>
    <row r="64371" ht="13.5" customHeight="1" x14ac:dyDescent="0.15"/>
    <row r="64373" ht="13.5" customHeight="1" x14ac:dyDescent="0.15"/>
    <row r="64375" ht="13.5" customHeight="1" x14ac:dyDescent="0.15"/>
    <row r="64377" ht="13.5" customHeight="1" x14ac:dyDescent="0.15"/>
    <row r="64379" ht="13.5" customHeight="1" x14ac:dyDescent="0.15"/>
    <row r="64381" ht="13.5" customHeight="1" x14ac:dyDescent="0.15"/>
    <row r="64383" ht="13.5" customHeight="1" x14ac:dyDescent="0.15"/>
    <row r="64385" ht="13.5" customHeight="1" x14ac:dyDescent="0.15"/>
    <row r="64387" ht="13.5" customHeight="1" x14ac:dyDescent="0.15"/>
    <row r="64389" ht="13.5" customHeight="1" x14ac:dyDescent="0.15"/>
    <row r="64391" ht="13.5" customHeight="1" x14ac:dyDescent="0.15"/>
    <row r="64393" ht="13.5" customHeight="1" x14ac:dyDescent="0.15"/>
    <row r="64395" ht="13.5" customHeight="1" x14ac:dyDescent="0.15"/>
    <row r="64397" ht="13.5" customHeight="1" x14ac:dyDescent="0.15"/>
    <row r="64399" ht="13.5" customHeight="1" x14ac:dyDescent="0.15"/>
    <row r="64401" ht="13.5" customHeight="1" x14ac:dyDescent="0.15"/>
    <row r="64403" ht="13.5" customHeight="1" x14ac:dyDescent="0.15"/>
    <row r="64405" ht="13.5" customHeight="1" x14ac:dyDescent="0.15"/>
    <row r="64407" ht="13.5" customHeight="1" x14ac:dyDescent="0.15"/>
    <row r="64409" ht="13.5" customHeight="1" x14ac:dyDescent="0.15"/>
    <row r="64411" ht="13.5" customHeight="1" x14ac:dyDescent="0.15"/>
    <row r="64413" ht="13.5" customHeight="1" x14ac:dyDescent="0.15"/>
    <row r="64415" ht="13.5" customHeight="1" x14ac:dyDescent="0.15"/>
    <row r="64417" ht="13.5" customHeight="1" x14ac:dyDescent="0.15"/>
    <row r="64419" ht="13.5" customHeight="1" x14ac:dyDescent="0.15"/>
    <row r="64421" ht="13.5" customHeight="1" x14ac:dyDescent="0.15"/>
    <row r="64423" ht="13.5" customHeight="1" x14ac:dyDescent="0.15"/>
    <row r="64425" ht="13.5" customHeight="1" x14ac:dyDescent="0.15"/>
    <row r="64427" ht="13.5" customHeight="1" x14ac:dyDescent="0.15"/>
    <row r="64429" ht="13.5" customHeight="1" x14ac:dyDescent="0.15"/>
    <row r="64431" ht="13.5" customHeight="1" x14ac:dyDescent="0.15"/>
    <row r="64433" ht="13.5" customHeight="1" x14ac:dyDescent="0.15"/>
    <row r="64435" ht="13.5" customHeight="1" x14ac:dyDescent="0.15"/>
    <row r="64437" ht="13.5" customHeight="1" x14ac:dyDescent="0.15"/>
    <row r="64439" ht="13.5" customHeight="1" x14ac:dyDescent="0.15"/>
    <row r="64441" ht="13.5" customHeight="1" x14ac:dyDescent="0.15"/>
    <row r="64443" ht="13.5" customHeight="1" x14ac:dyDescent="0.15"/>
    <row r="64445" ht="13.5" customHeight="1" x14ac:dyDescent="0.15"/>
    <row r="64447" ht="13.5" customHeight="1" x14ac:dyDescent="0.15"/>
    <row r="64449" ht="13.5" customHeight="1" x14ac:dyDescent="0.15"/>
    <row r="64451" ht="13.5" customHeight="1" x14ac:dyDescent="0.15"/>
    <row r="64453" ht="13.5" customHeight="1" x14ac:dyDescent="0.15"/>
    <row r="64455" ht="13.5" customHeight="1" x14ac:dyDescent="0.15"/>
    <row r="64457" ht="13.5" customHeight="1" x14ac:dyDescent="0.15"/>
    <row r="64459" ht="13.5" customHeight="1" x14ac:dyDescent="0.15"/>
    <row r="64461" ht="13.5" customHeight="1" x14ac:dyDescent="0.15"/>
    <row r="64463" ht="13.5" customHeight="1" x14ac:dyDescent="0.15"/>
    <row r="64465" ht="13.5" customHeight="1" x14ac:dyDescent="0.15"/>
    <row r="64467" ht="13.5" customHeight="1" x14ac:dyDescent="0.15"/>
    <row r="64469" ht="13.5" customHeight="1" x14ac:dyDescent="0.15"/>
    <row r="64471" ht="13.5" customHeight="1" x14ac:dyDescent="0.15"/>
    <row r="64473" ht="13.5" customHeight="1" x14ac:dyDescent="0.15"/>
    <row r="64475" ht="13.5" customHeight="1" x14ac:dyDescent="0.15"/>
    <row r="64477" ht="13.5" customHeight="1" x14ac:dyDescent="0.15"/>
    <row r="64479" ht="13.5" customHeight="1" x14ac:dyDescent="0.15"/>
    <row r="64481" ht="13.5" customHeight="1" x14ac:dyDescent="0.15"/>
    <row r="64483" ht="13.5" customHeight="1" x14ac:dyDescent="0.15"/>
    <row r="64485" ht="13.5" customHeight="1" x14ac:dyDescent="0.15"/>
    <row r="64487" ht="13.5" customHeight="1" x14ac:dyDescent="0.15"/>
    <row r="64489" ht="13.5" customHeight="1" x14ac:dyDescent="0.15"/>
    <row r="64491" ht="13.5" customHeight="1" x14ac:dyDescent="0.15"/>
    <row r="64493" ht="13.5" customHeight="1" x14ac:dyDescent="0.15"/>
    <row r="64495" ht="13.5" customHeight="1" x14ac:dyDescent="0.15"/>
    <row r="64497" ht="13.5" customHeight="1" x14ac:dyDescent="0.15"/>
    <row r="64499" ht="13.5" customHeight="1" x14ac:dyDescent="0.15"/>
    <row r="64501" ht="13.5" customHeight="1" x14ac:dyDescent="0.15"/>
    <row r="64503" ht="13.5" customHeight="1" x14ac:dyDescent="0.15"/>
    <row r="64505" ht="13.5" customHeight="1" x14ac:dyDescent="0.15"/>
    <row r="64507" ht="13.5" customHeight="1" x14ac:dyDescent="0.15"/>
    <row r="64509" ht="13.5" customHeight="1" x14ac:dyDescent="0.15"/>
    <row r="64511" ht="13.5" customHeight="1" x14ac:dyDescent="0.15"/>
    <row r="64513" ht="13.5" customHeight="1" x14ac:dyDescent="0.15"/>
    <row r="64515" ht="13.5" customHeight="1" x14ac:dyDescent="0.15"/>
    <row r="64517" ht="13.5" customHeight="1" x14ac:dyDescent="0.15"/>
    <row r="64519" ht="13.5" customHeight="1" x14ac:dyDescent="0.15"/>
    <row r="64521" ht="13.5" customHeight="1" x14ac:dyDescent="0.15"/>
    <row r="64523" ht="13.5" customHeight="1" x14ac:dyDescent="0.15"/>
    <row r="64525" ht="13.5" customHeight="1" x14ac:dyDescent="0.15"/>
    <row r="64527" ht="13.5" customHeight="1" x14ac:dyDescent="0.15"/>
    <row r="64529" ht="13.5" customHeight="1" x14ac:dyDescent="0.15"/>
    <row r="64531" ht="13.5" customHeight="1" x14ac:dyDescent="0.15"/>
    <row r="64533" ht="13.5" customHeight="1" x14ac:dyDescent="0.15"/>
    <row r="64535" ht="13.5" customHeight="1" x14ac:dyDescent="0.15"/>
    <row r="64537" ht="13.5" customHeight="1" x14ac:dyDescent="0.15"/>
    <row r="64539" ht="13.5" customHeight="1" x14ac:dyDescent="0.15"/>
    <row r="64541" ht="13.5" customHeight="1" x14ac:dyDescent="0.15"/>
    <row r="64543" ht="13.5" customHeight="1" x14ac:dyDescent="0.15"/>
    <row r="64545" ht="13.5" customHeight="1" x14ac:dyDescent="0.15"/>
    <row r="64547" ht="13.5" customHeight="1" x14ac:dyDescent="0.15"/>
    <row r="64549" ht="13.5" customHeight="1" x14ac:dyDescent="0.15"/>
    <row r="64551" ht="13.5" customHeight="1" x14ac:dyDescent="0.15"/>
    <row r="64553" ht="13.5" customHeight="1" x14ac:dyDescent="0.15"/>
    <row r="64555" ht="13.5" customHeight="1" x14ac:dyDescent="0.15"/>
    <row r="64557" ht="13.5" customHeight="1" x14ac:dyDescent="0.15"/>
    <row r="64559" ht="13.5" customHeight="1" x14ac:dyDescent="0.15"/>
    <row r="64561" ht="13.5" customHeight="1" x14ac:dyDescent="0.15"/>
    <row r="64563" ht="13.5" customHeight="1" x14ac:dyDescent="0.15"/>
    <row r="64565" ht="13.5" customHeight="1" x14ac:dyDescent="0.15"/>
    <row r="64567" ht="13.5" customHeight="1" x14ac:dyDescent="0.15"/>
    <row r="64569" ht="13.5" customHeight="1" x14ac:dyDescent="0.15"/>
    <row r="64571" ht="13.5" customHeight="1" x14ac:dyDescent="0.15"/>
    <row r="64573" ht="13.5" customHeight="1" x14ac:dyDescent="0.15"/>
    <row r="64575" ht="13.5" customHeight="1" x14ac:dyDescent="0.15"/>
    <row r="64577" ht="13.5" customHeight="1" x14ac:dyDescent="0.15"/>
    <row r="64579" ht="13.5" customHeight="1" x14ac:dyDescent="0.15"/>
    <row r="64581" ht="13.5" customHeight="1" x14ac:dyDescent="0.15"/>
    <row r="64583" ht="13.5" customHeight="1" x14ac:dyDescent="0.15"/>
    <row r="64585" ht="13.5" customHeight="1" x14ac:dyDescent="0.15"/>
    <row r="64587" ht="13.5" customHeight="1" x14ac:dyDescent="0.15"/>
    <row r="64589" ht="13.5" customHeight="1" x14ac:dyDescent="0.15"/>
    <row r="64591" ht="13.5" customHeight="1" x14ac:dyDescent="0.15"/>
    <row r="64593" ht="13.5" customHeight="1" x14ac:dyDescent="0.15"/>
    <row r="64595" ht="13.5" customHeight="1" x14ac:dyDescent="0.15"/>
    <row r="64597" ht="13.5" customHeight="1" x14ac:dyDescent="0.15"/>
    <row r="64599" ht="13.5" customHeight="1" x14ac:dyDescent="0.15"/>
    <row r="64601" ht="13.5" customHeight="1" x14ac:dyDescent="0.15"/>
    <row r="64603" ht="13.5" customHeight="1" x14ac:dyDescent="0.15"/>
    <row r="64605" ht="13.5" customHeight="1" x14ac:dyDescent="0.15"/>
    <row r="64607" ht="13.5" customHeight="1" x14ac:dyDescent="0.15"/>
    <row r="64609" ht="13.5" customHeight="1" x14ac:dyDescent="0.15"/>
    <row r="64611" ht="13.5" customHeight="1" x14ac:dyDescent="0.15"/>
    <row r="64613" ht="13.5" customHeight="1" x14ac:dyDescent="0.15"/>
    <row r="64615" ht="13.5" customHeight="1" x14ac:dyDescent="0.15"/>
    <row r="64617" ht="13.5" customHeight="1" x14ac:dyDescent="0.15"/>
    <row r="64619" ht="13.5" customHeight="1" x14ac:dyDescent="0.15"/>
    <row r="64621" ht="13.5" customHeight="1" x14ac:dyDescent="0.15"/>
    <row r="64623" ht="13.5" customHeight="1" x14ac:dyDescent="0.15"/>
    <row r="64625" ht="13.5" customHeight="1" x14ac:dyDescent="0.15"/>
    <row r="64627" ht="13.5" customHeight="1" x14ac:dyDescent="0.15"/>
    <row r="64629" ht="13.5" customHeight="1" x14ac:dyDescent="0.15"/>
    <row r="64631" ht="13.5" customHeight="1" x14ac:dyDescent="0.15"/>
    <row r="64633" ht="13.5" customHeight="1" x14ac:dyDescent="0.15"/>
    <row r="64635" ht="13.5" customHeight="1" x14ac:dyDescent="0.15"/>
    <row r="64637" ht="13.5" customHeight="1" x14ac:dyDescent="0.15"/>
    <row r="64639" ht="13.5" customHeight="1" x14ac:dyDescent="0.15"/>
    <row r="64641" ht="13.5" customHeight="1" x14ac:dyDescent="0.15"/>
    <row r="64643" ht="13.5" customHeight="1" x14ac:dyDescent="0.15"/>
    <row r="64645" ht="13.5" customHeight="1" x14ac:dyDescent="0.15"/>
    <row r="64647" ht="13.5" customHeight="1" x14ac:dyDescent="0.15"/>
    <row r="64649" ht="13.5" customHeight="1" x14ac:dyDescent="0.15"/>
    <row r="64651" ht="13.5" customHeight="1" x14ac:dyDescent="0.15"/>
    <row r="64653" ht="13.5" customHeight="1" x14ac:dyDescent="0.15"/>
    <row r="64655" ht="13.5" customHeight="1" x14ac:dyDescent="0.15"/>
    <row r="64657" ht="13.5" customHeight="1" x14ac:dyDescent="0.15"/>
    <row r="64659" ht="13.5" customHeight="1" x14ac:dyDescent="0.15"/>
    <row r="64661" ht="13.5" customHeight="1" x14ac:dyDescent="0.15"/>
    <row r="64663" ht="13.5" customHeight="1" x14ac:dyDescent="0.15"/>
    <row r="64665" ht="13.5" customHeight="1" x14ac:dyDescent="0.15"/>
    <row r="64667" ht="13.5" customHeight="1" x14ac:dyDescent="0.15"/>
    <row r="64669" ht="13.5" customHeight="1" x14ac:dyDescent="0.15"/>
    <row r="64671" ht="13.5" customHeight="1" x14ac:dyDescent="0.15"/>
    <row r="64673" ht="13.5" customHeight="1" x14ac:dyDescent="0.15"/>
    <row r="64675" ht="13.5" customHeight="1" x14ac:dyDescent="0.15"/>
    <row r="64677" ht="13.5" customHeight="1" x14ac:dyDescent="0.15"/>
    <row r="64679" ht="13.5" customHeight="1" x14ac:dyDescent="0.15"/>
    <row r="64681" ht="13.5" customHeight="1" x14ac:dyDescent="0.15"/>
    <row r="64683" ht="13.5" customHeight="1" x14ac:dyDescent="0.15"/>
    <row r="64685" ht="13.5" customHeight="1" x14ac:dyDescent="0.15"/>
    <row r="64687" ht="13.5" customHeight="1" x14ac:dyDescent="0.15"/>
    <row r="64689" ht="13.5" customHeight="1" x14ac:dyDescent="0.15"/>
    <row r="64691" ht="13.5" customHeight="1" x14ac:dyDescent="0.15"/>
    <row r="64693" ht="13.5" customHeight="1" x14ac:dyDescent="0.15"/>
    <row r="64695" ht="13.5" customHeight="1" x14ac:dyDescent="0.15"/>
    <row r="64697" ht="13.5" customHeight="1" x14ac:dyDescent="0.15"/>
    <row r="64699" ht="13.5" customHeight="1" x14ac:dyDescent="0.15"/>
    <row r="64701" ht="13.5" customHeight="1" x14ac:dyDescent="0.15"/>
    <row r="64703" ht="13.5" customHeight="1" x14ac:dyDescent="0.15"/>
    <row r="64705" ht="13.5" customHeight="1" x14ac:dyDescent="0.15"/>
    <row r="64707" ht="13.5" customHeight="1" x14ac:dyDescent="0.15"/>
    <row r="64709" ht="13.5" customHeight="1" x14ac:dyDescent="0.15"/>
    <row r="64711" ht="13.5" customHeight="1" x14ac:dyDescent="0.15"/>
    <row r="64713" ht="13.5" customHeight="1" x14ac:dyDescent="0.15"/>
    <row r="64715" ht="13.5" customHeight="1" x14ac:dyDescent="0.15"/>
    <row r="64717" ht="13.5" customHeight="1" x14ac:dyDescent="0.15"/>
    <row r="64719" ht="13.5" customHeight="1" x14ac:dyDescent="0.15"/>
    <row r="64721" ht="13.5" customHeight="1" x14ac:dyDescent="0.15"/>
    <row r="64723" ht="13.5" customHeight="1" x14ac:dyDescent="0.15"/>
    <row r="64725" ht="13.5" customHeight="1" x14ac:dyDescent="0.15"/>
    <row r="64727" ht="13.5" customHeight="1" x14ac:dyDescent="0.15"/>
    <row r="64729" ht="13.5" customHeight="1" x14ac:dyDescent="0.15"/>
    <row r="64731" ht="13.5" customHeight="1" x14ac:dyDescent="0.15"/>
    <row r="64733" ht="13.5" customHeight="1" x14ac:dyDescent="0.15"/>
    <row r="64735" ht="13.5" customHeight="1" x14ac:dyDescent="0.15"/>
    <row r="64737" ht="13.5" customHeight="1" x14ac:dyDescent="0.15"/>
    <row r="64739" ht="13.5" customHeight="1" x14ac:dyDescent="0.15"/>
    <row r="64741" ht="13.5" customHeight="1" x14ac:dyDescent="0.15"/>
    <row r="64743" ht="13.5" customHeight="1" x14ac:dyDescent="0.15"/>
    <row r="64745" ht="13.5" customHeight="1" x14ac:dyDescent="0.15"/>
    <row r="64747" ht="13.5" customHeight="1" x14ac:dyDescent="0.15"/>
    <row r="64749" ht="13.5" customHeight="1" x14ac:dyDescent="0.15"/>
    <row r="64751" ht="13.5" customHeight="1" x14ac:dyDescent="0.15"/>
    <row r="64753" ht="13.5" customHeight="1" x14ac:dyDescent="0.15"/>
    <row r="64755" ht="13.5" customHeight="1" x14ac:dyDescent="0.15"/>
    <row r="64757" ht="13.5" customHeight="1" x14ac:dyDescent="0.15"/>
    <row r="64759" ht="13.5" customHeight="1" x14ac:dyDescent="0.15"/>
    <row r="64761" ht="13.5" customHeight="1" x14ac:dyDescent="0.15"/>
    <row r="64763" ht="13.5" customHeight="1" x14ac:dyDescent="0.15"/>
    <row r="64765" ht="13.5" customHeight="1" x14ac:dyDescent="0.15"/>
    <row r="64767" ht="13.5" customHeight="1" x14ac:dyDescent="0.15"/>
    <row r="64769" ht="13.5" customHeight="1" x14ac:dyDescent="0.15"/>
    <row r="64771" ht="13.5" customHeight="1" x14ac:dyDescent="0.15"/>
    <row r="64773" ht="13.5" customHeight="1" x14ac:dyDescent="0.15"/>
    <row r="64775" ht="13.5" customHeight="1" x14ac:dyDescent="0.15"/>
    <row r="64777" ht="13.5" customHeight="1" x14ac:dyDescent="0.15"/>
    <row r="64779" ht="13.5" customHeight="1" x14ac:dyDescent="0.15"/>
    <row r="64781" ht="13.5" customHeight="1" x14ac:dyDescent="0.15"/>
    <row r="64783" ht="13.5" customHeight="1" x14ac:dyDescent="0.15"/>
    <row r="64785" ht="13.5" customHeight="1" x14ac:dyDescent="0.15"/>
    <row r="64787" ht="13.5" customHeight="1" x14ac:dyDescent="0.15"/>
    <row r="64789" ht="13.5" customHeight="1" x14ac:dyDescent="0.15"/>
    <row r="64791" ht="13.5" customHeight="1" x14ac:dyDescent="0.15"/>
    <row r="64793" ht="13.5" customHeight="1" x14ac:dyDescent="0.15"/>
    <row r="64795" ht="13.5" customHeight="1" x14ac:dyDescent="0.15"/>
    <row r="64797" ht="13.5" customHeight="1" x14ac:dyDescent="0.15"/>
    <row r="64799" ht="13.5" customHeight="1" x14ac:dyDescent="0.15"/>
    <row r="64801" ht="13.5" customHeight="1" x14ac:dyDescent="0.15"/>
    <row r="64803" ht="13.5" customHeight="1" x14ac:dyDescent="0.15"/>
    <row r="64805" ht="13.5" customHeight="1" x14ac:dyDescent="0.15"/>
    <row r="64807" ht="13.5" customHeight="1" x14ac:dyDescent="0.15"/>
    <row r="64809" ht="13.5" customHeight="1" x14ac:dyDescent="0.15"/>
    <row r="64811" ht="13.5" customHeight="1" x14ac:dyDescent="0.15"/>
    <row r="64813" ht="13.5" customHeight="1" x14ac:dyDescent="0.15"/>
    <row r="64815" ht="13.5" customHeight="1" x14ac:dyDescent="0.15"/>
    <row r="64817" ht="13.5" customHeight="1" x14ac:dyDescent="0.15"/>
    <row r="64819" ht="13.5" customHeight="1" x14ac:dyDescent="0.15"/>
    <row r="64821" ht="13.5" customHeight="1" x14ac:dyDescent="0.15"/>
    <row r="64823" ht="13.5" customHeight="1" x14ac:dyDescent="0.15"/>
    <row r="64825" ht="13.5" customHeight="1" x14ac:dyDescent="0.15"/>
    <row r="64827" ht="13.5" customHeight="1" x14ac:dyDescent="0.15"/>
    <row r="64829" ht="13.5" customHeight="1" x14ac:dyDescent="0.15"/>
    <row r="64831" ht="13.5" customHeight="1" x14ac:dyDescent="0.15"/>
    <row r="64833" ht="13.5" customHeight="1" x14ac:dyDescent="0.15"/>
    <row r="64835" ht="13.5" customHeight="1" x14ac:dyDescent="0.15"/>
    <row r="64837" ht="13.5" customHeight="1" x14ac:dyDescent="0.15"/>
    <row r="64839" ht="13.5" customHeight="1" x14ac:dyDescent="0.15"/>
    <row r="64841" ht="13.5" customHeight="1" x14ac:dyDescent="0.15"/>
    <row r="64843" ht="13.5" customHeight="1" x14ac:dyDescent="0.15"/>
    <row r="64845" ht="13.5" customHeight="1" x14ac:dyDescent="0.15"/>
    <row r="64847" ht="13.5" customHeight="1" x14ac:dyDescent="0.15"/>
    <row r="64849" ht="13.5" customHeight="1" x14ac:dyDescent="0.15"/>
    <row r="64851" ht="13.5" customHeight="1" x14ac:dyDescent="0.15"/>
    <row r="64853" ht="13.5" customHeight="1" x14ac:dyDescent="0.15"/>
    <row r="64855" ht="13.5" customHeight="1" x14ac:dyDescent="0.15"/>
    <row r="64857" ht="13.5" customHeight="1" x14ac:dyDescent="0.15"/>
    <row r="64859" ht="13.5" customHeight="1" x14ac:dyDescent="0.15"/>
    <row r="64861" ht="13.5" customHeight="1" x14ac:dyDescent="0.15"/>
    <row r="64863" ht="13.5" customHeight="1" x14ac:dyDescent="0.15"/>
    <row r="64865" ht="13.5" customHeight="1" x14ac:dyDescent="0.15"/>
    <row r="64867" ht="13.5" customHeight="1" x14ac:dyDescent="0.15"/>
    <row r="64869" ht="13.5" customHeight="1" x14ac:dyDescent="0.15"/>
    <row r="64871" ht="13.5" customHeight="1" x14ac:dyDescent="0.15"/>
    <row r="64873" ht="13.5" customHeight="1" x14ac:dyDescent="0.15"/>
    <row r="64875" ht="13.5" customHeight="1" x14ac:dyDescent="0.15"/>
    <row r="64877" ht="13.5" customHeight="1" x14ac:dyDescent="0.15"/>
    <row r="64879" ht="13.5" customHeight="1" x14ac:dyDescent="0.15"/>
    <row r="64881" ht="13.5" customHeight="1" x14ac:dyDescent="0.15"/>
    <row r="64883" ht="13.5" customHeight="1" x14ac:dyDescent="0.15"/>
    <row r="64885" ht="13.5" customHeight="1" x14ac:dyDescent="0.15"/>
    <row r="64887" ht="13.5" customHeight="1" x14ac:dyDescent="0.15"/>
    <row r="64889" ht="13.5" customHeight="1" x14ac:dyDescent="0.15"/>
    <row r="64891" ht="13.5" customHeight="1" x14ac:dyDescent="0.15"/>
    <row r="64893" ht="13.5" customHeight="1" x14ac:dyDescent="0.15"/>
    <row r="64895" ht="13.5" customHeight="1" x14ac:dyDescent="0.15"/>
    <row r="64897" ht="13.5" customHeight="1" x14ac:dyDescent="0.15"/>
    <row r="64899" ht="13.5" customHeight="1" x14ac:dyDescent="0.15"/>
    <row r="64901" ht="13.5" customHeight="1" x14ac:dyDescent="0.15"/>
    <row r="64903" ht="13.5" customHeight="1" x14ac:dyDescent="0.15"/>
    <row r="64905" ht="13.5" customHeight="1" x14ac:dyDescent="0.15"/>
    <row r="64907" ht="13.5" customHeight="1" x14ac:dyDescent="0.15"/>
    <row r="64909" ht="13.5" customHeight="1" x14ac:dyDescent="0.15"/>
    <row r="64911" ht="13.5" customHeight="1" x14ac:dyDescent="0.15"/>
    <row r="64913" ht="13.5" customHeight="1" x14ac:dyDescent="0.15"/>
    <row r="64915" ht="13.5" customHeight="1" x14ac:dyDescent="0.15"/>
    <row r="64917" ht="13.5" customHeight="1" x14ac:dyDescent="0.15"/>
    <row r="64919" ht="13.5" customHeight="1" x14ac:dyDescent="0.15"/>
    <row r="64921" ht="13.5" customHeight="1" x14ac:dyDescent="0.15"/>
    <row r="64923" ht="13.5" customHeight="1" x14ac:dyDescent="0.15"/>
    <row r="64925" ht="13.5" customHeight="1" x14ac:dyDescent="0.15"/>
    <row r="64927" ht="13.5" customHeight="1" x14ac:dyDescent="0.15"/>
    <row r="64929" ht="13.5" customHeight="1" x14ac:dyDescent="0.15"/>
    <row r="64931" ht="13.5" customHeight="1" x14ac:dyDescent="0.15"/>
    <row r="64933" ht="13.5" customHeight="1" x14ac:dyDescent="0.15"/>
    <row r="64935" ht="13.5" customHeight="1" x14ac:dyDescent="0.15"/>
    <row r="64937" ht="13.5" customHeight="1" x14ac:dyDescent="0.15"/>
    <row r="64939" ht="13.5" customHeight="1" x14ac:dyDescent="0.15"/>
    <row r="64941" ht="13.5" customHeight="1" x14ac:dyDescent="0.15"/>
    <row r="64943" ht="13.5" customHeight="1" x14ac:dyDescent="0.15"/>
    <row r="64945" ht="13.5" customHeight="1" x14ac:dyDescent="0.15"/>
    <row r="64947" ht="13.5" customHeight="1" x14ac:dyDescent="0.15"/>
    <row r="64949" ht="13.5" customHeight="1" x14ac:dyDescent="0.15"/>
    <row r="64951" ht="13.5" customHeight="1" x14ac:dyDescent="0.15"/>
    <row r="64953" ht="13.5" customHeight="1" x14ac:dyDescent="0.15"/>
    <row r="64955" ht="13.5" customHeight="1" x14ac:dyDescent="0.15"/>
    <row r="64957" ht="13.5" customHeight="1" x14ac:dyDescent="0.15"/>
    <row r="64959" ht="13.5" customHeight="1" x14ac:dyDescent="0.15"/>
    <row r="64961" ht="13.5" customHeight="1" x14ac:dyDescent="0.15"/>
    <row r="64963" ht="13.5" customHeight="1" x14ac:dyDescent="0.15"/>
    <row r="64965" ht="13.5" customHeight="1" x14ac:dyDescent="0.15"/>
    <row r="64967" ht="13.5" customHeight="1" x14ac:dyDescent="0.15"/>
    <row r="64969" ht="13.5" customHeight="1" x14ac:dyDescent="0.15"/>
    <row r="64971" ht="13.5" customHeight="1" x14ac:dyDescent="0.15"/>
    <row r="64973" ht="13.5" customHeight="1" x14ac:dyDescent="0.15"/>
    <row r="64975" ht="13.5" customHeight="1" x14ac:dyDescent="0.15"/>
    <row r="64977" ht="13.5" customHeight="1" x14ac:dyDescent="0.15"/>
    <row r="64979" ht="13.5" customHeight="1" x14ac:dyDescent="0.15"/>
    <row r="64981" ht="13.5" customHeight="1" x14ac:dyDescent="0.15"/>
    <row r="64983" ht="13.5" customHeight="1" x14ac:dyDescent="0.15"/>
    <row r="64985" ht="13.5" customHeight="1" x14ac:dyDescent="0.15"/>
    <row r="64987" ht="13.5" customHeight="1" x14ac:dyDescent="0.15"/>
    <row r="64989" ht="13.5" customHeight="1" x14ac:dyDescent="0.15"/>
    <row r="64991" ht="13.5" customHeight="1" x14ac:dyDescent="0.15"/>
    <row r="64993" ht="13.5" customHeight="1" x14ac:dyDescent="0.15"/>
    <row r="64995" ht="13.5" customHeight="1" x14ac:dyDescent="0.15"/>
    <row r="64997" ht="13.5" customHeight="1" x14ac:dyDescent="0.15"/>
    <row r="64999" ht="13.5" customHeight="1" x14ac:dyDescent="0.15"/>
    <row r="65001" ht="13.5" customHeight="1" x14ac:dyDescent="0.15"/>
    <row r="65003" ht="13.5" customHeight="1" x14ac:dyDescent="0.15"/>
    <row r="65005" ht="13.5" customHeight="1" x14ac:dyDescent="0.15"/>
    <row r="65007" ht="13.5" customHeight="1" x14ac:dyDescent="0.15"/>
    <row r="65009" ht="13.5" customHeight="1" x14ac:dyDescent="0.15"/>
    <row r="65011" ht="13.5" customHeight="1" x14ac:dyDescent="0.15"/>
    <row r="65013" ht="13.5" customHeight="1" x14ac:dyDescent="0.15"/>
    <row r="65015" ht="13.5" customHeight="1" x14ac:dyDescent="0.15"/>
    <row r="65017" ht="13.5" customHeight="1" x14ac:dyDescent="0.15"/>
    <row r="65019" ht="13.5" customHeight="1" x14ac:dyDescent="0.15"/>
    <row r="65021" ht="13.5" customHeight="1" x14ac:dyDescent="0.15"/>
    <row r="65023" ht="13.5" customHeight="1" x14ac:dyDescent="0.15"/>
    <row r="65025" ht="13.5" customHeight="1" x14ac:dyDescent="0.15"/>
    <row r="65027" ht="13.5" customHeight="1" x14ac:dyDescent="0.15"/>
    <row r="65029" ht="13.5" customHeight="1" x14ac:dyDescent="0.15"/>
    <row r="65031" ht="13.5" customHeight="1" x14ac:dyDescent="0.15"/>
    <row r="65033" ht="13.5" customHeight="1" x14ac:dyDescent="0.15"/>
    <row r="65035" ht="13.5" customHeight="1" x14ac:dyDescent="0.15"/>
    <row r="65037" ht="13.5" customHeight="1" x14ac:dyDescent="0.15"/>
    <row r="65039" ht="13.5" customHeight="1" x14ac:dyDescent="0.15"/>
    <row r="65041" ht="13.5" customHeight="1" x14ac:dyDescent="0.15"/>
    <row r="65043" ht="13.5" customHeight="1" x14ac:dyDescent="0.15"/>
    <row r="65045" ht="13.5" customHeight="1" x14ac:dyDescent="0.15"/>
    <row r="65047" ht="13.5" customHeight="1" x14ac:dyDescent="0.15"/>
    <row r="65049" ht="13.5" customHeight="1" x14ac:dyDescent="0.15"/>
    <row r="65051" ht="13.5" customHeight="1" x14ac:dyDescent="0.15"/>
    <row r="65053" ht="13.5" customHeight="1" x14ac:dyDescent="0.15"/>
    <row r="65055" ht="13.5" customHeight="1" x14ac:dyDescent="0.15"/>
    <row r="65057" ht="13.5" customHeight="1" x14ac:dyDescent="0.15"/>
    <row r="65059" ht="13.5" customHeight="1" x14ac:dyDescent="0.15"/>
    <row r="65061" ht="13.5" customHeight="1" x14ac:dyDescent="0.15"/>
    <row r="65063" ht="13.5" customHeight="1" x14ac:dyDescent="0.15"/>
    <row r="65065" ht="13.5" customHeight="1" x14ac:dyDescent="0.15"/>
    <row r="65067" ht="13.5" customHeight="1" x14ac:dyDescent="0.15"/>
    <row r="65069" ht="13.5" customHeight="1" x14ac:dyDescent="0.15"/>
    <row r="65071" ht="13.5" customHeight="1" x14ac:dyDescent="0.15"/>
    <row r="65073" ht="13.5" customHeight="1" x14ac:dyDescent="0.15"/>
    <row r="65075" ht="13.5" customHeight="1" x14ac:dyDescent="0.15"/>
    <row r="65077" ht="13.5" customHeight="1" x14ac:dyDescent="0.15"/>
    <row r="65079" ht="13.5" customHeight="1" x14ac:dyDescent="0.15"/>
    <row r="65081" ht="13.5" customHeight="1" x14ac:dyDescent="0.15"/>
    <row r="65083" ht="13.5" customHeight="1" x14ac:dyDescent="0.15"/>
    <row r="65085" ht="13.5" customHeight="1" x14ac:dyDescent="0.15"/>
    <row r="65087" ht="13.5" customHeight="1" x14ac:dyDescent="0.15"/>
    <row r="65089" ht="13.5" customHeight="1" x14ac:dyDescent="0.15"/>
    <row r="65091" ht="13.5" customHeight="1" x14ac:dyDescent="0.15"/>
    <row r="65093" ht="13.5" customHeight="1" x14ac:dyDescent="0.15"/>
    <row r="65095" ht="13.5" customHeight="1" x14ac:dyDescent="0.15"/>
    <row r="65097" ht="13.5" customHeight="1" x14ac:dyDescent="0.15"/>
    <row r="65099" ht="13.5" customHeight="1" x14ac:dyDescent="0.15"/>
    <row r="65101" ht="13.5" customHeight="1" x14ac:dyDescent="0.15"/>
    <row r="65103" ht="13.5" customHeight="1" x14ac:dyDescent="0.15"/>
    <row r="65105" ht="13.5" customHeight="1" x14ac:dyDescent="0.15"/>
    <row r="65107" ht="13.5" customHeight="1" x14ac:dyDescent="0.15"/>
    <row r="65109" ht="13.5" customHeight="1" x14ac:dyDescent="0.15"/>
    <row r="65111" ht="13.5" customHeight="1" x14ac:dyDescent="0.15"/>
    <row r="65113" ht="13.5" customHeight="1" x14ac:dyDescent="0.15"/>
    <row r="65115" ht="13.5" customHeight="1" x14ac:dyDescent="0.15"/>
    <row r="65117" ht="13.5" customHeight="1" x14ac:dyDescent="0.15"/>
    <row r="65119" ht="13.5" customHeight="1" x14ac:dyDescent="0.15"/>
    <row r="65121" ht="13.5" customHeight="1" x14ac:dyDescent="0.15"/>
    <row r="65123" ht="13.5" customHeight="1" x14ac:dyDescent="0.15"/>
    <row r="65125" ht="13.5" customHeight="1" x14ac:dyDescent="0.15"/>
    <row r="65127" ht="13.5" customHeight="1" x14ac:dyDescent="0.15"/>
    <row r="65129" ht="13.5" customHeight="1" x14ac:dyDescent="0.15"/>
    <row r="65131" ht="13.5" customHeight="1" x14ac:dyDescent="0.15"/>
    <row r="65133" ht="13.5" customHeight="1" x14ac:dyDescent="0.15"/>
    <row r="65135" ht="13.5" customHeight="1" x14ac:dyDescent="0.15"/>
    <row r="65137" ht="13.5" customHeight="1" x14ac:dyDescent="0.15"/>
    <row r="65139" ht="13.5" customHeight="1" x14ac:dyDescent="0.15"/>
    <row r="65141" ht="13.5" customHeight="1" x14ac:dyDescent="0.15"/>
    <row r="65143" ht="13.5" customHeight="1" x14ac:dyDescent="0.15"/>
    <row r="65145" ht="13.5" customHeight="1" x14ac:dyDescent="0.15"/>
    <row r="65147" ht="13.5" customHeight="1" x14ac:dyDescent="0.15"/>
    <row r="65149" ht="13.5" customHeight="1" x14ac:dyDescent="0.15"/>
    <row r="65151" ht="13.5" customHeight="1" x14ac:dyDescent="0.15"/>
    <row r="65153" ht="13.5" customHeight="1" x14ac:dyDescent="0.15"/>
    <row r="65155" ht="13.5" customHeight="1" x14ac:dyDescent="0.15"/>
    <row r="65157" ht="13.5" customHeight="1" x14ac:dyDescent="0.15"/>
    <row r="65159" ht="13.5" customHeight="1" x14ac:dyDescent="0.15"/>
    <row r="65161" ht="13.5" customHeight="1" x14ac:dyDescent="0.15"/>
    <row r="65163" ht="13.5" customHeight="1" x14ac:dyDescent="0.15"/>
    <row r="65165" ht="13.5" customHeight="1" x14ac:dyDescent="0.15"/>
    <row r="65167" ht="13.5" customHeight="1" x14ac:dyDescent="0.15"/>
    <row r="65169" ht="13.5" customHeight="1" x14ac:dyDescent="0.15"/>
    <row r="65171" ht="13.5" customHeight="1" x14ac:dyDescent="0.15"/>
    <row r="65173" ht="13.5" customHeight="1" x14ac:dyDescent="0.15"/>
    <row r="65175" ht="13.5" customHeight="1" x14ac:dyDescent="0.15"/>
    <row r="65177" ht="13.5" customHeight="1" x14ac:dyDescent="0.15"/>
    <row r="65179" ht="13.5" customHeight="1" x14ac:dyDescent="0.15"/>
    <row r="65181" ht="13.5" customHeight="1" x14ac:dyDescent="0.15"/>
    <row r="65183" ht="13.5" customHeight="1" x14ac:dyDescent="0.15"/>
    <row r="65185" ht="13.5" customHeight="1" x14ac:dyDescent="0.15"/>
    <row r="65187" ht="13.5" customHeight="1" x14ac:dyDescent="0.15"/>
    <row r="65189" ht="13.5" customHeight="1" x14ac:dyDescent="0.15"/>
    <row r="65191" ht="13.5" customHeight="1" x14ac:dyDescent="0.15"/>
    <row r="65193" ht="13.5" customHeight="1" x14ac:dyDescent="0.15"/>
    <row r="65195" ht="13.5" customHeight="1" x14ac:dyDescent="0.15"/>
    <row r="65197" ht="13.5" customHeight="1" x14ac:dyDescent="0.15"/>
    <row r="65199" ht="13.5" customHeight="1" x14ac:dyDescent="0.15"/>
    <row r="65201" ht="13.5" customHeight="1" x14ac:dyDescent="0.15"/>
    <row r="65203" ht="13.5" customHeight="1" x14ac:dyDescent="0.15"/>
    <row r="65205" ht="13.5" customHeight="1" x14ac:dyDescent="0.15"/>
    <row r="65207" ht="13.5" customHeight="1" x14ac:dyDescent="0.15"/>
    <row r="65209" ht="13.5" customHeight="1" x14ac:dyDescent="0.15"/>
    <row r="65211" ht="13.5" customHeight="1" x14ac:dyDescent="0.15"/>
    <row r="65213" ht="13.5" customHeight="1" x14ac:dyDescent="0.15"/>
    <row r="65215" ht="13.5" customHeight="1" x14ac:dyDescent="0.15"/>
    <row r="65217" ht="13.5" customHeight="1" x14ac:dyDescent="0.15"/>
    <row r="65219" ht="13.5" customHeight="1" x14ac:dyDescent="0.15"/>
    <row r="65221" ht="13.5" customHeight="1" x14ac:dyDescent="0.15"/>
    <row r="65223" ht="13.5" customHeight="1" x14ac:dyDescent="0.15"/>
    <row r="65225" ht="13.5" customHeight="1" x14ac:dyDescent="0.15"/>
    <row r="65227" ht="13.5" customHeight="1" x14ac:dyDescent="0.15"/>
    <row r="65229" ht="13.5" customHeight="1" x14ac:dyDescent="0.15"/>
    <row r="65231" ht="13.5" customHeight="1" x14ac:dyDescent="0.15"/>
    <row r="65233" ht="13.5" customHeight="1" x14ac:dyDescent="0.15"/>
    <row r="65235" ht="13.5" customHeight="1" x14ac:dyDescent="0.15"/>
    <row r="65237" ht="13.5" customHeight="1" x14ac:dyDescent="0.15"/>
    <row r="65239" ht="13.5" customHeight="1" x14ac:dyDescent="0.15"/>
    <row r="65241" ht="13.5" customHeight="1" x14ac:dyDescent="0.15"/>
    <row r="65243" ht="13.5" customHeight="1" x14ac:dyDescent="0.15"/>
    <row r="65245" ht="13.5" customHeight="1" x14ac:dyDescent="0.15"/>
    <row r="65247" ht="13.5" customHeight="1" x14ac:dyDescent="0.15"/>
    <row r="65249" ht="13.5" customHeight="1" x14ac:dyDescent="0.15"/>
    <row r="65251" ht="13.5" customHeight="1" x14ac:dyDescent="0.15"/>
    <row r="65253" ht="13.5" customHeight="1" x14ac:dyDescent="0.15"/>
    <row r="65255" ht="13.5" customHeight="1" x14ac:dyDescent="0.15"/>
    <row r="65257" ht="13.5" customHeight="1" x14ac:dyDescent="0.15"/>
    <row r="65259" ht="13.5" customHeight="1" x14ac:dyDescent="0.15"/>
    <row r="65261" ht="13.5" customHeight="1" x14ac:dyDescent="0.15"/>
    <row r="65263" ht="13.5" customHeight="1" x14ac:dyDescent="0.15"/>
    <row r="65265" ht="13.5" customHeight="1" x14ac:dyDescent="0.15"/>
    <row r="65267" ht="13.5" customHeight="1" x14ac:dyDescent="0.15"/>
    <row r="65269" ht="13.5" customHeight="1" x14ac:dyDescent="0.15"/>
    <row r="65271" ht="13.5" customHeight="1" x14ac:dyDescent="0.15"/>
    <row r="65273" ht="13.5" customHeight="1" x14ac:dyDescent="0.15"/>
    <row r="65275" ht="13.5" customHeight="1" x14ac:dyDescent="0.15"/>
    <row r="65277" ht="13.5" customHeight="1" x14ac:dyDescent="0.15"/>
    <row r="65279" ht="13.5" customHeight="1" x14ac:dyDescent="0.15"/>
    <row r="65281" ht="13.5" customHeight="1" x14ac:dyDescent="0.15"/>
    <row r="65283" ht="13.5" customHeight="1" x14ac:dyDescent="0.15"/>
    <row r="65285" ht="13.5" customHeight="1" x14ac:dyDescent="0.15"/>
    <row r="65287" ht="13.5" customHeight="1" x14ac:dyDescent="0.15"/>
    <row r="65289" ht="13.5" customHeight="1" x14ac:dyDescent="0.15"/>
    <row r="65291" ht="13.5" customHeight="1" x14ac:dyDescent="0.15"/>
    <row r="65293" ht="13.5" customHeight="1" x14ac:dyDescent="0.15"/>
    <row r="65295" ht="13.5" customHeight="1" x14ac:dyDescent="0.15"/>
    <row r="65297" ht="13.5" customHeight="1" x14ac:dyDescent="0.15"/>
    <row r="65299" ht="13.5" customHeight="1" x14ac:dyDescent="0.15"/>
    <row r="65301" ht="13.5" customHeight="1" x14ac:dyDescent="0.15"/>
    <row r="65303" ht="13.5" customHeight="1" x14ac:dyDescent="0.15"/>
    <row r="65305" ht="13.5" customHeight="1" x14ac:dyDescent="0.15"/>
    <row r="65307" ht="13.5" customHeight="1" x14ac:dyDescent="0.15"/>
    <row r="65309" ht="13.5" customHeight="1" x14ac:dyDescent="0.15"/>
    <row r="65311" ht="13.5" customHeight="1" x14ac:dyDescent="0.15"/>
    <row r="65313" ht="13.5" customHeight="1" x14ac:dyDescent="0.15"/>
    <row r="65315" ht="13.5" customHeight="1" x14ac:dyDescent="0.15"/>
    <row r="65317" ht="13.5" customHeight="1" x14ac:dyDescent="0.15"/>
    <row r="65319" ht="13.5" customHeight="1" x14ac:dyDescent="0.15"/>
    <row r="65321" ht="13.5" customHeight="1" x14ac:dyDescent="0.15"/>
    <row r="65323" ht="13.5" customHeight="1" x14ac:dyDescent="0.15"/>
    <row r="65325" ht="13.5" customHeight="1" x14ac:dyDescent="0.15"/>
    <row r="65327" ht="13.5" customHeight="1" x14ac:dyDescent="0.15"/>
    <row r="65329" ht="13.5" customHeight="1" x14ac:dyDescent="0.15"/>
    <row r="65331" ht="13.5" customHeight="1" x14ac:dyDescent="0.15"/>
    <row r="65333" ht="13.5" customHeight="1" x14ac:dyDescent="0.15"/>
    <row r="65335" ht="13.5" customHeight="1" x14ac:dyDescent="0.15"/>
    <row r="65337" ht="13.5" customHeight="1" x14ac:dyDescent="0.15"/>
    <row r="65339" ht="13.5" customHeight="1" x14ac:dyDescent="0.15"/>
    <row r="65341" ht="13.5" customHeight="1" x14ac:dyDescent="0.15"/>
    <row r="65343" ht="13.5" customHeight="1" x14ac:dyDescent="0.15"/>
    <row r="65345" ht="13.5" customHeight="1" x14ac:dyDescent="0.15"/>
    <row r="65347" ht="13.5" customHeight="1" x14ac:dyDescent="0.15"/>
    <row r="65349" ht="13.5" customHeight="1" x14ac:dyDescent="0.15"/>
    <row r="65351" ht="13.5" customHeight="1" x14ac:dyDescent="0.15"/>
    <row r="65353" ht="13.5" customHeight="1" x14ac:dyDescent="0.15"/>
    <row r="65355" ht="13.5" customHeight="1" x14ac:dyDescent="0.15"/>
    <row r="65357" ht="13.5" customHeight="1" x14ac:dyDescent="0.15"/>
    <row r="65359" ht="13.5" customHeight="1" x14ac:dyDescent="0.15"/>
    <row r="65361" ht="13.5" customHeight="1" x14ac:dyDescent="0.15"/>
    <row r="65363" ht="13.5" customHeight="1" x14ac:dyDescent="0.15"/>
    <row r="65365" ht="13.5" customHeight="1" x14ac:dyDescent="0.15"/>
    <row r="65367" ht="13.5" customHeight="1" x14ac:dyDescent="0.15"/>
    <row r="65369" ht="13.5" customHeight="1" x14ac:dyDescent="0.15"/>
    <row r="65371" ht="13.5" customHeight="1" x14ac:dyDescent="0.15"/>
    <row r="65373" ht="13.5" customHeight="1" x14ac:dyDescent="0.15"/>
    <row r="65375" ht="13.5" customHeight="1" x14ac:dyDescent="0.15"/>
    <row r="65377" ht="13.5" customHeight="1" x14ac:dyDescent="0.15"/>
    <row r="65379" ht="13.5" customHeight="1" x14ac:dyDescent="0.15"/>
    <row r="65381" ht="13.5" customHeight="1" x14ac:dyDescent="0.15"/>
    <row r="65383" ht="13.5" customHeight="1" x14ac:dyDescent="0.15"/>
    <row r="65385" ht="13.5" customHeight="1" x14ac:dyDescent="0.15"/>
    <row r="65387" ht="13.5" customHeight="1" x14ac:dyDescent="0.15"/>
    <row r="65389" ht="13.5" customHeight="1" x14ac:dyDescent="0.15"/>
    <row r="65391" ht="13.5" customHeight="1" x14ac:dyDescent="0.15"/>
    <row r="65393" ht="13.5" customHeight="1" x14ac:dyDescent="0.15"/>
    <row r="65395" ht="13.5" customHeight="1" x14ac:dyDescent="0.15"/>
    <row r="65397" ht="13.5" customHeight="1" x14ac:dyDescent="0.15"/>
    <row r="65399" ht="13.5" customHeight="1" x14ac:dyDescent="0.15"/>
    <row r="65401" ht="13.5" customHeight="1" x14ac:dyDescent="0.15"/>
    <row r="65403" ht="13.5" customHeight="1" x14ac:dyDescent="0.15"/>
    <row r="65405" ht="13.5" customHeight="1" x14ac:dyDescent="0.15"/>
    <row r="65407" ht="13.5" customHeight="1" x14ac:dyDescent="0.15"/>
    <row r="65409" ht="13.5" customHeight="1" x14ac:dyDescent="0.15"/>
    <row r="65411" ht="13.5" customHeight="1" x14ac:dyDescent="0.15"/>
    <row r="65413" ht="13.5" customHeight="1" x14ac:dyDescent="0.15"/>
    <row r="65415" ht="13.5" customHeight="1" x14ac:dyDescent="0.15"/>
    <row r="65417" ht="13.5" customHeight="1" x14ac:dyDescent="0.15"/>
    <row r="65419" ht="13.5" customHeight="1" x14ac:dyDescent="0.15"/>
    <row r="65421" ht="13.5" customHeight="1" x14ac:dyDescent="0.15"/>
    <row r="65423" ht="13.5" customHeight="1" x14ac:dyDescent="0.15"/>
    <row r="65425" ht="13.5" customHeight="1" x14ac:dyDescent="0.15"/>
    <row r="65427" ht="13.5" customHeight="1" x14ac:dyDescent="0.15"/>
    <row r="65429" ht="13.5" customHeight="1" x14ac:dyDescent="0.15"/>
    <row r="65431" ht="13.5" customHeight="1" x14ac:dyDescent="0.15"/>
    <row r="65433" ht="13.5" customHeight="1" x14ac:dyDescent="0.15"/>
    <row r="65435" ht="13.5" customHeight="1" x14ac:dyDescent="0.15"/>
    <row r="65437" ht="13.5" customHeight="1" x14ac:dyDescent="0.15"/>
    <row r="65439" ht="13.5" customHeight="1" x14ac:dyDescent="0.15"/>
    <row r="65441" ht="13.5" customHeight="1" x14ac:dyDescent="0.15"/>
    <row r="65443" ht="13.5" customHeight="1" x14ac:dyDescent="0.15"/>
    <row r="65445" ht="13.5" customHeight="1" x14ac:dyDescent="0.15"/>
    <row r="65447" ht="13.5" customHeight="1" x14ac:dyDescent="0.15"/>
    <row r="65449" ht="13.5" customHeight="1" x14ac:dyDescent="0.15"/>
    <row r="65451" ht="13.5" customHeight="1" x14ac:dyDescent="0.15"/>
    <row r="65453" ht="13.5" customHeight="1" x14ac:dyDescent="0.15"/>
    <row r="65455" ht="13.5" customHeight="1" x14ac:dyDescent="0.15"/>
    <row r="65457" ht="13.5" customHeight="1" x14ac:dyDescent="0.15"/>
    <row r="65459" ht="13.5" customHeight="1" x14ac:dyDescent="0.15"/>
    <row r="65461" ht="13.5" customHeight="1" x14ac:dyDescent="0.15"/>
    <row r="65463" ht="13.5" customHeight="1" x14ac:dyDescent="0.15"/>
    <row r="65465" ht="13.5" customHeight="1" x14ac:dyDescent="0.15"/>
    <row r="65467" ht="13.5" customHeight="1" x14ac:dyDescent="0.15"/>
    <row r="65469" ht="13.5" customHeight="1" x14ac:dyDescent="0.15"/>
    <row r="65471" ht="13.5" customHeight="1" x14ac:dyDescent="0.15"/>
    <row r="65473" ht="13.5" customHeight="1" x14ac:dyDescent="0.15"/>
    <row r="65475" ht="13.5" customHeight="1" x14ac:dyDescent="0.15"/>
    <row r="65477" ht="13.5" customHeight="1" x14ac:dyDescent="0.15"/>
    <row r="65479" ht="13.5" customHeight="1" x14ac:dyDescent="0.15"/>
    <row r="65481" ht="13.5" customHeight="1" x14ac:dyDescent="0.15"/>
    <row r="65483" ht="13.5" customHeight="1" x14ac:dyDescent="0.15"/>
    <row r="65485" ht="13.5" customHeight="1" x14ac:dyDescent="0.15"/>
    <row r="65487" ht="13.5" customHeight="1" x14ac:dyDescent="0.15"/>
    <row r="65489" ht="13.5" customHeight="1" x14ac:dyDescent="0.15"/>
    <row r="65491" ht="13.5" customHeight="1" x14ac:dyDescent="0.15"/>
    <row r="65493" ht="13.5" customHeight="1" x14ac:dyDescent="0.15"/>
    <row r="65495" ht="13.5" customHeight="1" x14ac:dyDescent="0.15"/>
    <row r="65497" ht="13.5" customHeight="1" x14ac:dyDescent="0.15"/>
    <row r="65499" ht="13.5" customHeight="1" x14ac:dyDescent="0.15"/>
    <row r="65501" ht="13.5" customHeight="1" x14ac:dyDescent="0.15"/>
    <row r="65503" ht="13.5" customHeight="1" x14ac:dyDescent="0.15"/>
    <row r="65505" ht="13.5" customHeight="1" x14ac:dyDescent="0.15"/>
    <row r="65507" ht="13.5" customHeight="1" x14ac:dyDescent="0.15"/>
    <row r="65509" ht="13.5" customHeight="1" x14ac:dyDescent="0.15"/>
    <row r="65511" ht="13.5" customHeight="1" x14ac:dyDescent="0.15"/>
    <row r="65513" ht="13.5" customHeight="1" x14ac:dyDescent="0.15"/>
    <row r="65515" ht="13.5" customHeight="1" x14ac:dyDescent="0.15"/>
    <row r="65517" ht="13.5" customHeight="1" x14ac:dyDescent="0.15"/>
    <row r="65519" ht="13.5" customHeight="1" x14ac:dyDescent="0.15"/>
    <row r="65521" ht="13.5" customHeight="1" x14ac:dyDescent="0.15"/>
    <row r="65523" ht="13.5" customHeight="1" x14ac:dyDescent="0.15"/>
    <row r="65525" ht="13.5" customHeight="1" x14ac:dyDescent="0.15"/>
    <row r="65527" ht="13.5" customHeight="1" x14ac:dyDescent="0.15"/>
    <row r="65529" ht="13.5" customHeight="1" x14ac:dyDescent="0.15"/>
    <row r="65531" ht="13.5" customHeight="1" x14ac:dyDescent="0.15"/>
    <row r="65533" ht="13.5" customHeight="1" x14ac:dyDescent="0.15"/>
    <row r="65535" ht="13.5" customHeight="1" x14ac:dyDescent="0.15"/>
    <row r="65537" ht="13.5" customHeight="1" x14ac:dyDescent="0.15"/>
    <row r="65539" ht="13.5" customHeight="1" x14ac:dyDescent="0.15"/>
    <row r="65541" ht="13.5" customHeight="1" x14ac:dyDescent="0.15"/>
    <row r="65543" ht="13.5" customHeight="1" x14ac:dyDescent="0.15"/>
    <row r="65545" ht="13.5" customHeight="1" x14ac:dyDescent="0.15"/>
    <row r="65547" ht="13.5" customHeight="1" x14ac:dyDescent="0.15"/>
    <row r="65549" ht="13.5" customHeight="1" x14ac:dyDescent="0.15"/>
    <row r="65551" ht="13.5" customHeight="1" x14ac:dyDescent="0.15"/>
    <row r="65553" ht="13.5" customHeight="1" x14ac:dyDescent="0.15"/>
    <row r="65555" ht="13.5" customHeight="1" x14ac:dyDescent="0.15"/>
    <row r="65557" ht="13.5" customHeight="1" x14ac:dyDescent="0.15"/>
    <row r="65559" ht="13.5" customHeight="1" x14ac:dyDescent="0.15"/>
    <row r="65561" ht="13.5" customHeight="1" x14ac:dyDescent="0.15"/>
    <row r="65563" ht="13.5" customHeight="1" x14ac:dyDescent="0.15"/>
    <row r="65565" ht="13.5" customHeight="1" x14ac:dyDescent="0.15"/>
    <row r="65567" ht="13.5" customHeight="1" x14ac:dyDescent="0.15"/>
    <row r="65569" ht="13.5" customHeight="1" x14ac:dyDescent="0.15"/>
    <row r="65571" ht="13.5" customHeight="1" x14ac:dyDescent="0.15"/>
    <row r="65573" ht="13.5" customHeight="1" x14ac:dyDescent="0.15"/>
    <row r="65575" ht="13.5" customHeight="1" x14ac:dyDescent="0.15"/>
    <row r="65577" ht="13.5" customHeight="1" x14ac:dyDescent="0.15"/>
    <row r="65579" ht="13.5" customHeight="1" x14ac:dyDescent="0.15"/>
    <row r="65581" ht="13.5" customHeight="1" x14ac:dyDescent="0.15"/>
    <row r="65583" ht="13.5" customHeight="1" x14ac:dyDescent="0.15"/>
    <row r="65585" ht="13.5" customHeight="1" x14ac:dyDescent="0.15"/>
    <row r="65587" ht="13.5" customHeight="1" x14ac:dyDescent="0.15"/>
    <row r="65589" ht="13.5" customHeight="1" x14ac:dyDescent="0.15"/>
    <row r="65591" ht="13.5" customHeight="1" x14ac:dyDescent="0.15"/>
    <row r="65593" ht="13.5" customHeight="1" x14ac:dyDescent="0.15"/>
    <row r="65595" ht="13.5" customHeight="1" x14ac:dyDescent="0.15"/>
    <row r="65597" ht="13.5" customHeight="1" x14ac:dyDescent="0.15"/>
    <row r="65599" ht="13.5" customHeight="1" x14ac:dyDescent="0.15"/>
    <row r="65601" ht="13.5" customHeight="1" x14ac:dyDescent="0.15"/>
    <row r="65603" ht="13.5" customHeight="1" x14ac:dyDescent="0.15"/>
    <row r="65605" ht="13.5" customHeight="1" x14ac:dyDescent="0.15"/>
    <row r="65607" ht="13.5" customHeight="1" x14ac:dyDescent="0.15"/>
    <row r="65609" ht="13.5" customHeight="1" x14ac:dyDescent="0.15"/>
    <row r="65611" ht="13.5" customHeight="1" x14ac:dyDescent="0.15"/>
    <row r="65613" ht="13.5" customHeight="1" x14ac:dyDescent="0.15"/>
    <row r="65615" ht="13.5" customHeight="1" x14ac:dyDescent="0.15"/>
    <row r="65617" ht="13.5" customHeight="1" x14ac:dyDescent="0.15"/>
    <row r="65619" ht="13.5" customHeight="1" x14ac:dyDescent="0.15"/>
    <row r="65621" ht="13.5" customHeight="1" x14ac:dyDescent="0.15"/>
    <row r="65623" ht="13.5" customHeight="1" x14ac:dyDescent="0.15"/>
    <row r="65625" ht="13.5" customHeight="1" x14ac:dyDescent="0.15"/>
    <row r="65627" ht="13.5" customHeight="1" x14ac:dyDescent="0.15"/>
    <row r="65629" ht="13.5" customHeight="1" x14ac:dyDescent="0.15"/>
    <row r="65631" ht="13.5" customHeight="1" x14ac:dyDescent="0.15"/>
    <row r="65633" ht="13.5" customHeight="1" x14ac:dyDescent="0.15"/>
    <row r="65635" ht="13.5" customHeight="1" x14ac:dyDescent="0.15"/>
    <row r="65637" ht="13.5" customHeight="1" x14ac:dyDescent="0.15"/>
    <row r="65639" ht="13.5" customHeight="1" x14ac:dyDescent="0.15"/>
    <row r="65641" ht="13.5" customHeight="1" x14ac:dyDescent="0.15"/>
    <row r="65643" ht="13.5" customHeight="1" x14ac:dyDescent="0.15"/>
    <row r="65645" ht="13.5" customHeight="1" x14ac:dyDescent="0.15"/>
    <row r="65647" ht="13.5" customHeight="1" x14ac:dyDescent="0.15"/>
    <row r="65649" ht="13.5" customHeight="1" x14ac:dyDescent="0.15"/>
    <row r="65651" ht="13.5" customHeight="1" x14ac:dyDescent="0.15"/>
    <row r="65653" ht="13.5" customHeight="1" x14ac:dyDescent="0.15"/>
    <row r="65655" ht="13.5" customHeight="1" x14ac:dyDescent="0.15"/>
    <row r="65657" ht="13.5" customHeight="1" x14ac:dyDescent="0.15"/>
    <row r="65659" ht="13.5" customHeight="1" x14ac:dyDescent="0.15"/>
    <row r="65661" ht="13.5" customHeight="1" x14ac:dyDescent="0.15"/>
    <row r="65663" ht="13.5" customHeight="1" x14ac:dyDescent="0.15"/>
    <row r="65665" ht="13.5" customHeight="1" x14ac:dyDescent="0.15"/>
    <row r="65667" ht="13.5" customHeight="1" x14ac:dyDescent="0.15"/>
    <row r="65669" ht="13.5" customHeight="1" x14ac:dyDescent="0.15"/>
    <row r="65671" ht="13.5" customHeight="1" x14ac:dyDescent="0.15"/>
    <row r="65673" ht="13.5" customHeight="1" x14ac:dyDescent="0.15"/>
    <row r="65675" ht="13.5" customHeight="1" x14ac:dyDescent="0.15"/>
    <row r="65677" ht="13.5" customHeight="1" x14ac:dyDescent="0.15"/>
    <row r="65679" ht="13.5" customHeight="1" x14ac:dyDescent="0.15"/>
    <row r="65681" ht="13.5" customHeight="1" x14ac:dyDescent="0.15"/>
    <row r="65683" ht="13.5" customHeight="1" x14ac:dyDescent="0.15"/>
    <row r="65685" ht="13.5" customHeight="1" x14ac:dyDescent="0.15"/>
    <row r="65687" ht="13.5" customHeight="1" x14ac:dyDescent="0.15"/>
    <row r="65689" ht="13.5" customHeight="1" x14ac:dyDescent="0.15"/>
    <row r="65691" ht="13.5" customHeight="1" x14ac:dyDescent="0.15"/>
    <row r="65693" ht="13.5" customHeight="1" x14ac:dyDescent="0.15"/>
    <row r="65695" ht="13.5" customHeight="1" x14ac:dyDescent="0.15"/>
    <row r="65697" ht="13.5" customHeight="1" x14ac:dyDescent="0.15"/>
    <row r="65699" ht="13.5" customHeight="1" x14ac:dyDescent="0.15"/>
    <row r="65701" ht="13.5" customHeight="1" x14ac:dyDescent="0.15"/>
    <row r="65703" ht="13.5" customHeight="1" x14ac:dyDescent="0.15"/>
    <row r="65705" ht="13.5" customHeight="1" x14ac:dyDescent="0.15"/>
    <row r="65707" ht="13.5" customHeight="1" x14ac:dyDescent="0.15"/>
    <row r="65709" ht="13.5" customHeight="1" x14ac:dyDescent="0.15"/>
    <row r="65711" ht="13.5" customHeight="1" x14ac:dyDescent="0.15"/>
    <row r="65713" ht="13.5" customHeight="1" x14ac:dyDescent="0.15"/>
    <row r="65715" ht="13.5" customHeight="1" x14ac:dyDescent="0.15"/>
    <row r="65717" ht="13.5" customHeight="1" x14ac:dyDescent="0.15"/>
    <row r="65719" ht="13.5" customHeight="1" x14ac:dyDescent="0.15"/>
    <row r="65721" ht="13.5" customHeight="1" x14ac:dyDescent="0.15"/>
    <row r="65723" ht="13.5" customHeight="1" x14ac:dyDescent="0.15"/>
    <row r="65725" ht="13.5" customHeight="1" x14ac:dyDescent="0.15"/>
    <row r="65727" ht="13.5" customHeight="1" x14ac:dyDescent="0.15"/>
    <row r="65729" ht="13.5" customHeight="1" x14ac:dyDescent="0.15"/>
    <row r="65731" ht="13.5" customHeight="1" x14ac:dyDescent="0.15"/>
    <row r="65733" ht="13.5" customHeight="1" x14ac:dyDescent="0.15"/>
    <row r="65735" ht="13.5" customHeight="1" x14ac:dyDescent="0.15"/>
    <row r="65737" ht="13.5" customHeight="1" x14ac:dyDescent="0.15"/>
    <row r="65739" ht="13.5" customHeight="1" x14ac:dyDescent="0.15"/>
    <row r="65741" ht="13.5" customHeight="1" x14ac:dyDescent="0.15"/>
    <row r="65743" ht="13.5" customHeight="1" x14ac:dyDescent="0.15"/>
    <row r="65745" ht="13.5" customHeight="1" x14ac:dyDescent="0.15"/>
    <row r="65747" ht="13.5" customHeight="1" x14ac:dyDescent="0.15"/>
    <row r="65749" ht="13.5" customHeight="1" x14ac:dyDescent="0.15"/>
    <row r="65751" ht="13.5" customHeight="1" x14ac:dyDescent="0.15"/>
    <row r="65753" ht="13.5" customHeight="1" x14ac:dyDescent="0.15"/>
    <row r="65755" ht="13.5" customHeight="1" x14ac:dyDescent="0.15"/>
    <row r="65757" ht="13.5" customHeight="1" x14ac:dyDescent="0.15"/>
    <row r="65759" ht="13.5" customHeight="1" x14ac:dyDescent="0.15"/>
    <row r="65761" ht="13.5" customHeight="1" x14ac:dyDescent="0.15"/>
    <row r="65763" ht="13.5" customHeight="1" x14ac:dyDescent="0.15"/>
    <row r="65765" ht="13.5" customHeight="1" x14ac:dyDescent="0.15"/>
    <row r="65767" ht="13.5" customHeight="1" x14ac:dyDescent="0.15"/>
    <row r="65769" ht="13.5" customHeight="1" x14ac:dyDescent="0.15"/>
    <row r="65771" ht="13.5" customHeight="1" x14ac:dyDescent="0.15"/>
    <row r="65773" ht="13.5" customHeight="1" x14ac:dyDescent="0.15"/>
    <row r="65775" ht="13.5" customHeight="1" x14ac:dyDescent="0.15"/>
    <row r="65777" ht="13.5" customHeight="1" x14ac:dyDescent="0.15"/>
    <row r="65779" ht="13.5" customHeight="1" x14ac:dyDescent="0.15"/>
    <row r="65781" ht="13.5" customHeight="1" x14ac:dyDescent="0.15"/>
    <row r="65783" ht="13.5" customHeight="1" x14ac:dyDescent="0.15"/>
    <row r="65785" ht="13.5" customHeight="1" x14ac:dyDescent="0.15"/>
    <row r="65787" ht="13.5" customHeight="1" x14ac:dyDescent="0.15"/>
    <row r="65789" ht="13.5" customHeight="1" x14ac:dyDescent="0.15"/>
    <row r="65791" ht="13.5" customHeight="1" x14ac:dyDescent="0.15"/>
    <row r="65793" ht="13.5" customHeight="1" x14ac:dyDescent="0.15"/>
    <row r="65795" ht="13.5" customHeight="1" x14ac:dyDescent="0.15"/>
    <row r="65797" ht="13.5" customHeight="1" x14ac:dyDescent="0.15"/>
    <row r="65799" ht="13.5" customHeight="1" x14ac:dyDescent="0.15"/>
    <row r="65801" ht="13.5" customHeight="1" x14ac:dyDescent="0.15"/>
    <row r="65803" ht="13.5" customHeight="1" x14ac:dyDescent="0.15"/>
    <row r="65805" ht="13.5" customHeight="1" x14ac:dyDescent="0.15"/>
    <row r="65807" ht="13.5" customHeight="1" x14ac:dyDescent="0.15"/>
    <row r="65809" ht="13.5" customHeight="1" x14ac:dyDescent="0.15"/>
    <row r="65811" ht="13.5" customHeight="1" x14ac:dyDescent="0.15"/>
    <row r="65813" ht="13.5" customHeight="1" x14ac:dyDescent="0.15"/>
    <row r="65815" ht="13.5" customHeight="1" x14ac:dyDescent="0.15"/>
    <row r="65817" ht="13.5" customHeight="1" x14ac:dyDescent="0.15"/>
    <row r="65819" ht="13.5" customHeight="1" x14ac:dyDescent="0.15"/>
    <row r="65821" ht="13.5" customHeight="1" x14ac:dyDescent="0.15"/>
    <row r="65823" ht="13.5" customHeight="1" x14ac:dyDescent="0.15"/>
    <row r="65825" ht="13.5" customHeight="1" x14ac:dyDescent="0.15"/>
    <row r="65827" ht="13.5" customHeight="1" x14ac:dyDescent="0.15"/>
    <row r="65829" ht="13.5" customHeight="1" x14ac:dyDescent="0.15"/>
    <row r="65831" ht="13.5" customHeight="1" x14ac:dyDescent="0.15"/>
    <row r="65833" ht="13.5" customHeight="1" x14ac:dyDescent="0.15"/>
    <row r="65835" ht="13.5" customHeight="1" x14ac:dyDescent="0.15"/>
    <row r="65837" ht="13.5" customHeight="1" x14ac:dyDescent="0.15"/>
    <row r="65839" ht="13.5" customHeight="1" x14ac:dyDescent="0.15"/>
    <row r="65841" ht="13.5" customHeight="1" x14ac:dyDescent="0.15"/>
    <row r="65843" ht="13.5" customHeight="1" x14ac:dyDescent="0.15"/>
    <row r="65845" ht="13.5" customHeight="1" x14ac:dyDescent="0.15"/>
    <row r="65847" ht="13.5" customHeight="1" x14ac:dyDescent="0.15"/>
    <row r="65849" ht="13.5" customHeight="1" x14ac:dyDescent="0.15"/>
    <row r="65851" ht="13.5" customHeight="1" x14ac:dyDescent="0.15"/>
    <row r="65853" ht="13.5" customHeight="1" x14ac:dyDescent="0.15"/>
    <row r="65855" ht="13.5" customHeight="1" x14ac:dyDescent="0.15"/>
    <row r="65857" ht="13.5" customHeight="1" x14ac:dyDescent="0.15"/>
    <row r="65859" ht="13.5" customHeight="1" x14ac:dyDescent="0.15"/>
    <row r="65861" ht="13.5" customHeight="1" x14ac:dyDescent="0.15"/>
    <row r="65863" ht="13.5" customHeight="1" x14ac:dyDescent="0.15"/>
    <row r="65865" ht="13.5" customHeight="1" x14ac:dyDescent="0.15"/>
    <row r="65867" ht="13.5" customHeight="1" x14ac:dyDescent="0.15"/>
    <row r="65869" ht="13.5" customHeight="1" x14ac:dyDescent="0.15"/>
    <row r="65871" ht="13.5" customHeight="1" x14ac:dyDescent="0.15"/>
    <row r="65873" ht="13.5" customHeight="1" x14ac:dyDescent="0.15"/>
    <row r="65875" ht="13.5" customHeight="1" x14ac:dyDescent="0.15"/>
    <row r="65877" ht="13.5" customHeight="1" x14ac:dyDescent="0.15"/>
    <row r="65879" ht="13.5" customHeight="1" x14ac:dyDescent="0.15"/>
    <row r="65881" ht="13.5" customHeight="1" x14ac:dyDescent="0.15"/>
    <row r="65883" ht="13.5" customHeight="1" x14ac:dyDescent="0.15"/>
    <row r="65885" ht="13.5" customHeight="1" x14ac:dyDescent="0.15"/>
    <row r="65887" ht="13.5" customHeight="1" x14ac:dyDescent="0.15"/>
    <row r="65889" ht="13.5" customHeight="1" x14ac:dyDescent="0.15"/>
    <row r="65891" ht="13.5" customHeight="1" x14ac:dyDescent="0.15"/>
    <row r="65893" ht="13.5" customHeight="1" x14ac:dyDescent="0.15"/>
    <row r="65895" ht="13.5" customHeight="1" x14ac:dyDescent="0.15"/>
    <row r="65897" ht="13.5" customHeight="1" x14ac:dyDescent="0.15"/>
    <row r="65899" ht="13.5" customHeight="1" x14ac:dyDescent="0.15"/>
    <row r="65901" ht="13.5" customHeight="1" x14ac:dyDescent="0.15"/>
    <row r="65903" ht="13.5" customHeight="1" x14ac:dyDescent="0.15"/>
    <row r="65905" ht="13.5" customHeight="1" x14ac:dyDescent="0.15"/>
    <row r="65907" ht="13.5" customHeight="1" x14ac:dyDescent="0.15"/>
    <row r="65909" ht="13.5" customHeight="1" x14ac:dyDescent="0.15"/>
    <row r="65911" ht="13.5" customHeight="1" x14ac:dyDescent="0.15"/>
    <row r="65913" ht="13.5" customHeight="1" x14ac:dyDescent="0.15"/>
    <row r="65915" ht="13.5" customHeight="1" x14ac:dyDescent="0.15"/>
    <row r="65917" ht="13.5" customHeight="1" x14ac:dyDescent="0.15"/>
    <row r="65919" ht="13.5" customHeight="1" x14ac:dyDescent="0.15"/>
    <row r="65921" ht="13.5" customHeight="1" x14ac:dyDescent="0.15"/>
    <row r="65923" ht="13.5" customHeight="1" x14ac:dyDescent="0.15"/>
    <row r="65925" ht="13.5" customHeight="1" x14ac:dyDescent="0.15"/>
    <row r="65927" ht="13.5" customHeight="1" x14ac:dyDescent="0.15"/>
    <row r="65929" ht="13.5" customHeight="1" x14ac:dyDescent="0.15"/>
    <row r="65931" ht="13.5" customHeight="1" x14ac:dyDescent="0.15"/>
    <row r="65933" ht="13.5" customHeight="1" x14ac:dyDescent="0.15"/>
    <row r="65935" ht="13.5" customHeight="1" x14ac:dyDescent="0.15"/>
    <row r="65937" ht="13.5" customHeight="1" x14ac:dyDescent="0.15"/>
    <row r="65939" ht="13.5" customHeight="1" x14ac:dyDescent="0.15"/>
    <row r="65941" ht="13.5" customHeight="1" x14ac:dyDescent="0.15"/>
    <row r="65943" ht="13.5" customHeight="1" x14ac:dyDescent="0.15"/>
    <row r="65945" ht="13.5" customHeight="1" x14ac:dyDescent="0.15"/>
    <row r="65947" ht="13.5" customHeight="1" x14ac:dyDescent="0.15"/>
    <row r="65949" ht="13.5" customHeight="1" x14ac:dyDescent="0.15"/>
    <row r="65951" ht="13.5" customHeight="1" x14ac:dyDescent="0.15"/>
    <row r="65953" ht="13.5" customHeight="1" x14ac:dyDescent="0.15"/>
    <row r="65955" ht="13.5" customHeight="1" x14ac:dyDescent="0.15"/>
    <row r="65957" ht="13.5" customHeight="1" x14ac:dyDescent="0.15"/>
    <row r="65959" ht="13.5" customHeight="1" x14ac:dyDescent="0.15"/>
    <row r="65961" ht="13.5" customHeight="1" x14ac:dyDescent="0.15"/>
    <row r="65963" ht="13.5" customHeight="1" x14ac:dyDescent="0.15"/>
    <row r="65965" ht="13.5" customHeight="1" x14ac:dyDescent="0.15"/>
    <row r="65967" ht="13.5" customHeight="1" x14ac:dyDescent="0.15"/>
    <row r="65969" ht="13.5" customHeight="1" x14ac:dyDescent="0.15"/>
    <row r="65971" ht="13.5" customHeight="1" x14ac:dyDescent="0.15"/>
    <row r="65973" ht="13.5" customHeight="1" x14ac:dyDescent="0.15"/>
    <row r="65975" ht="13.5" customHeight="1" x14ac:dyDescent="0.15"/>
    <row r="65977" ht="13.5" customHeight="1" x14ac:dyDescent="0.15"/>
    <row r="65979" ht="13.5" customHeight="1" x14ac:dyDescent="0.15"/>
    <row r="65981" ht="13.5" customHeight="1" x14ac:dyDescent="0.15"/>
    <row r="65983" ht="13.5" customHeight="1" x14ac:dyDescent="0.15"/>
    <row r="65985" ht="13.5" customHeight="1" x14ac:dyDescent="0.15"/>
    <row r="65987" ht="13.5" customHeight="1" x14ac:dyDescent="0.15"/>
    <row r="65989" ht="13.5" customHeight="1" x14ac:dyDescent="0.15"/>
    <row r="65991" ht="13.5" customHeight="1" x14ac:dyDescent="0.15"/>
    <row r="65993" ht="13.5" customHeight="1" x14ac:dyDescent="0.15"/>
    <row r="65995" ht="13.5" customHeight="1" x14ac:dyDescent="0.15"/>
    <row r="65997" ht="13.5" customHeight="1" x14ac:dyDescent="0.15"/>
    <row r="65999" ht="13.5" customHeight="1" x14ac:dyDescent="0.15"/>
    <row r="66001" ht="13.5" customHeight="1" x14ac:dyDescent="0.15"/>
    <row r="66003" ht="13.5" customHeight="1" x14ac:dyDescent="0.15"/>
    <row r="66005" ht="13.5" customHeight="1" x14ac:dyDescent="0.15"/>
    <row r="66007" ht="13.5" customHeight="1" x14ac:dyDescent="0.15"/>
    <row r="66009" ht="13.5" customHeight="1" x14ac:dyDescent="0.15"/>
    <row r="66011" ht="13.5" customHeight="1" x14ac:dyDescent="0.15"/>
    <row r="66013" ht="13.5" customHeight="1" x14ac:dyDescent="0.15"/>
    <row r="66015" ht="13.5" customHeight="1" x14ac:dyDescent="0.15"/>
    <row r="66017" ht="13.5" customHeight="1" x14ac:dyDescent="0.15"/>
    <row r="66019" ht="13.5" customHeight="1" x14ac:dyDescent="0.15"/>
    <row r="66021" ht="13.5" customHeight="1" x14ac:dyDescent="0.15"/>
    <row r="66023" ht="13.5" customHeight="1" x14ac:dyDescent="0.15"/>
    <row r="66025" ht="13.5" customHeight="1" x14ac:dyDescent="0.15"/>
    <row r="66027" ht="13.5" customHeight="1" x14ac:dyDescent="0.15"/>
    <row r="66029" ht="13.5" customHeight="1" x14ac:dyDescent="0.15"/>
    <row r="66031" ht="13.5" customHeight="1" x14ac:dyDescent="0.15"/>
    <row r="66033" ht="13.5" customHeight="1" x14ac:dyDescent="0.15"/>
    <row r="66035" ht="13.5" customHeight="1" x14ac:dyDescent="0.15"/>
    <row r="66037" ht="13.5" customHeight="1" x14ac:dyDescent="0.15"/>
    <row r="66039" ht="13.5" customHeight="1" x14ac:dyDescent="0.15"/>
    <row r="66041" ht="13.5" customHeight="1" x14ac:dyDescent="0.15"/>
    <row r="66043" ht="13.5" customHeight="1" x14ac:dyDescent="0.15"/>
    <row r="66045" ht="13.5" customHeight="1" x14ac:dyDescent="0.15"/>
    <row r="66047" ht="13.5" customHeight="1" x14ac:dyDescent="0.15"/>
    <row r="66049" ht="13.5" customHeight="1" x14ac:dyDescent="0.15"/>
    <row r="66051" ht="13.5" customHeight="1" x14ac:dyDescent="0.15"/>
    <row r="66053" ht="13.5" customHeight="1" x14ac:dyDescent="0.15"/>
    <row r="66055" ht="13.5" customHeight="1" x14ac:dyDescent="0.15"/>
    <row r="66057" ht="13.5" customHeight="1" x14ac:dyDescent="0.15"/>
    <row r="66059" ht="13.5" customHeight="1" x14ac:dyDescent="0.15"/>
    <row r="66061" ht="13.5" customHeight="1" x14ac:dyDescent="0.15"/>
    <row r="66063" ht="13.5" customHeight="1" x14ac:dyDescent="0.15"/>
    <row r="66065" ht="13.5" customHeight="1" x14ac:dyDescent="0.15"/>
    <row r="66067" ht="13.5" customHeight="1" x14ac:dyDescent="0.15"/>
    <row r="66069" ht="13.5" customHeight="1" x14ac:dyDescent="0.15"/>
    <row r="66071" ht="13.5" customHeight="1" x14ac:dyDescent="0.15"/>
    <row r="66073" ht="13.5" customHeight="1" x14ac:dyDescent="0.15"/>
    <row r="66075" ht="13.5" customHeight="1" x14ac:dyDescent="0.15"/>
    <row r="66077" ht="13.5" customHeight="1" x14ac:dyDescent="0.15"/>
    <row r="66079" ht="13.5" customHeight="1" x14ac:dyDescent="0.15"/>
    <row r="66081" ht="13.5" customHeight="1" x14ac:dyDescent="0.15"/>
    <row r="66083" ht="13.5" customHeight="1" x14ac:dyDescent="0.15"/>
    <row r="66085" ht="13.5" customHeight="1" x14ac:dyDescent="0.15"/>
    <row r="66087" ht="13.5" customHeight="1" x14ac:dyDescent="0.15"/>
    <row r="66089" ht="13.5" customHeight="1" x14ac:dyDescent="0.15"/>
    <row r="66091" ht="13.5" customHeight="1" x14ac:dyDescent="0.15"/>
    <row r="66093" ht="13.5" customHeight="1" x14ac:dyDescent="0.15"/>
    <row r="66095" ht="13.5" customHeight="1" x14ac:dyDescent="0.15"/>
    <row r="66097" ht="13.5" customHeight="1" x14ac:dyDescent="0.15"/>
    <row r="66099" ht="13.5" customHeight="1" x14ac:dyDescent="0.15"/>
    <row r="66101" ht="13.5" customHeight="1" x14ac:dyDescent="0.15"/>
    <row r="66103" ht="13.5" customHeight="1" x14ac:dyDescent="0.15"/>
    <row r="66105" ht="13.5" customHeight="1" x14ac:dyDescent="0.15"/>
    <row r="66107" ht="13.5" customHeight="1" x14ac:dyDescent="0.15"/>
    <row r="66109" ht="13.5" customHeight="1" x14ac:dyDescent="0.15"/>
    <row r="66111" ht="13.5" customHeight="1" x14ac:dyDescent="0.15"/>
    <row r="66113" ht="13.5" customHeight="1" x14ac:dyDescent="0.15"/>
    <row r="66115" ht="13.5" customHeight="1" x14ac:dyDescent="0.15"/>
    <row r="66117" ht="13.5" customHeight="1" x14ac:dyDescent="0.15"/>
    <row r="66119" ht="13.5" customHeight="1" x14ac:dyDescent="0.15"/>
    <row r="66121" ht="13.5" customHeight="1" x14ac:dyDescent="0.15"/>
    <row r="66123" ht="13.5" customHeight="1" x14ac:dyDescent="0.15"/>
    <row r="66125" ht="13.5" customHeight="1" x14ac:dyDescent="0.15"/>
    <row r="66127" ht="13.5" customHeight="1" x14ac:dyDescent="0.15"/>
    <row r="66129" ht="13.5" customHeight="1" x14ac:dyDescent="0.15"/>
    <row r="66131" ht="13.5" customHeight="1" x14ac:dyDescent="0.15"/>
    <row r="66133" ht="13.5" customHeight="1" x14ac:dyDescent="0.15"/>
    <row r="66135" ht="13.5" customHeight="1" x14ac:dyDescent="0.15"/>
    <row r="66137" ht="13.5" customHeight="1" x14ac:dyDescent="0.15"/>
    <row r="66139" ht="13.5" customHeight="1" x14ac:dyDescent="0.15"/>
    <row r="66141" ht="13.5" customHeight="1" x14ac:dyDescent="0.15"/>
    <row r="66143" ht="13.5" customHeight="1" x14ac:dyDescent="0.15"/>
    <row r="66145" ht="13.5" customHeight="1" x14ac:dyDescent="0.15"/>
    <row r="66147" ht="13.5" customHeight="1" x14ac:dyDescent="0.15"/>
    <row r="66149" ht="13.5" customHeight="1" x14ac:dyDescent="0.15"/>
    <row r="66151" ht="13.5" customHeight="1" x14ac:dyDescent="0.15"/>
    <row r="66153" ht="13.5" customHeight="1" x14ac:dyDescent="0.15"/>
    <row r="66155" ht="13.5" customHeight="1" x14ac:dyDescent="0.15"/>
    <row r="66157" ht="13.5" customHeight="1" x14ac:dyDescent="0.15"/>
    <row r="66159" ht="13.5" customHeight="1" x14ac:dyDescent="0.15"/>
    <row r="66161" ht="13.5" customHeight="1" x14ac:dyDescent="0.15"/>
    <row r="66163" ht="13.5" customHeight="1" x14ac:dyDescent="0.15"/>
    <row r="66165" ht="13.5" customHeight="1" x14ac:dyDescent="0.15"/>
    <row r="66167" ht="13.5" customHeight="1" x14ac:dyDescent="0.15"/>
    <row r="66169" ht="13.5" customHeight="1" x14ac:dyDescent="0.15"/>
    <row r="66171" ht="13.5" customHeight="1" x14ac:dyDescent="0.15"/>
    <row r="66173" ht="13.5" customHeight="1" x14ac:dyDescent="0.15"/>
    <row r="66175" ht="13.5" customHeight="1" x14ac:dyDescent="0.15"/>
    <row r="66177" ht="13.5" customHeight="1" x14ac:dyDescent="0.15"/>
    <row r="66179" ht="13.5" customHeight="1" x14ac:dyDescent="0.15"/>
    <row r="66181" ht="13.5" customHeight="1" x14ac:dyDescent="0.15"/>
    <row r="66183" ht="13.5" customHeight="1" x14ac:dyDescent="0.15"/>
    <row r="66185" ht="13.5" customHeight="1" x14ac:dyDescent="0.15"/>
    <row r="66187" ht="13.5" customHeight="1" x14ac:dyDescent="0.15"/>
    <row r="66189" ht="13.5" customHeight="1" x14ac:dyDescent="0.15"/>
    <row r="66191" ht="13.5" customHeight="1" x14ac:dyDescent="0.15"/>
    <row r="66193" ht="13.5" customHeight="1" x14ac:dyDescent="0.15"/>
    <row r="66195" ht="13.5" customHeight="1" x14ac:dyDescent="0.15"/>
    <row r="66197" ht="13.5" customHeight="1" x14ac:dyDescent="0.15"/>
    <row r="66199" ht="13.5" customHeight="1" x14ac:dyDescent="0.15"/>
    <row r="66201" ht="13.5" customHeight="1" x14ac:dyDescent="0.15"/>
    <row r="66203" ht="13.5" customHeight="1" x14ac:dyDescent="0.15"/>
    <row r="66205" ht="13.5" customHeight="1" x14ac:dyDescent="0.15"/>
    <row r="66207" ht="13.5" customHeight="1" x14ac:dyDescent="0.15"/>
    <row r="66209" ht="13.5" customHeight="1" x14ac:dyDescent="0.15"/>
    <row r="66211" ht="13.5" customHeight="1" x14ac:dyDescent="0.15"/>
    <row r="66213" ht="13.5" customHeight="1" x14ac:dyDescent="0.15"/>
    <row r="66215" ht="13.5" customHeight="1" x14ac:dyDescent="0.15"/>
    <row r="66217" ht="13.5" customHeight="1" x14ac:dyDescent="0.15"/>
    <row r="66219" ht="13.5" customHeight="1" x14ac:dyDescent="0.15"/>
    <row r="66221" ht="13.5" customHeight="1" x14ac:dyDescent="0.15"/>
    <row r="66223" ht="13.5" customHeight="1" x14ac:dyDescent="0.15"/>
    <row r="66225" ht="13.5" customHeight="1" x14ac:dyDescent="0.15"/>
    <row r="66227" ht="13.5" customHeight="1" x14ac:dyDescent="0.15"/>
    <row r="66229" ht="13.5" customHeight="1" x14ac:dyDescent="0.15"/>
    <row r="66231" ht="13.5" customHeight="1" x14ac:dyDescent="0.15"/>
    <row r="66233" ht="13.5" customHeight="1" x14ac:dyDescent="0.15"/>
    <row r="66235" ht="13.5" customHeight="1" x14ac:dyDescent="0.15"/>
    <row r="66237" ht="13.5" customHeight="1" x14ac:dyDescent="0.15"/>
    <row r="66239" ht="13.5" customHeight="1" x14ac:dyDescent="0.15"/>
    <row r="66241" ht="13.5" customHeight="1" x14ac:dyDescent="0.15"/>
    <row r="66243" ht="13.5" customHeight="1" x14ac:dyDescent="0.15"/>
    <row r="66245" ht="13.5" customHeight="1" x14ac:dyDescent="0.15"/>
    <row r="66247" ht="13.5" customHeight="1" x14ac:dyDescent="0.15"/>
    <row r="66249" ht="13.5" customHeight="1" x14ac:dyDescent="0.15"/>
    <row r="66251" ht="13.5" customHeight="1" x14ac:dyDescent="0.15"/>
    <row r="66253" ht="13.5" customHeight="1" x14ac:dyDescent="0.15"/>
    <row r="66255" ht="13.5" customHeight="1" x14ac:dyDescent="0.15"/>
    <row r="66257" ht="13.5" customHeight="1" x14ac:dyDescent="0.15"/>
    <row r="66259" ht="13.5" customHeight="1" x14ac:dyDescent="0.15"/>
    <row r="66261" ht="13.5" customHeight="1" x14ac:dyDescent="0.15"/>
    <row r="66263" ht="13.5" customHeight="1" x14ac:dyDescent="0.15"/>
    <row r="66265" ht="13.5" customHeight="1" x14ac:dyDescent="0.15"/>
    <row r="66267" ht="13.5" customHeight="1" x14ac:dyDescent="0.15"/>
    <row r="66269" ht="13.5" customHeight="1" x14ac:dyDescent="0.15"/>
    <row r="66271" ht="13.5" customHeight="1" x14ac:dyDescent="0.15"/>
    <row r="66273" ht="13.5" customHeight="1" x14ac:dyDescent="0.15"/>
    <row r="66275" ht="13.5" customHeight="1" x14ac:dyDescent="0.15"/>
    <row r="66277" ht="13.5" customHeight="1" x14ac:dyDescent="0.15"/>
    <row r="66279" ht="13.5" customHeight="1" x14ac:dyDescent="0.15"/>
    <row r="66281" ht="13.5" customHeight="1" x14ac:dyDescent="0.15"/>
    <row r="66283" ht="13.5" customHeight="1" x14ac:dyDescent="0.15"/>
    <row r="66285" ht="13.5" customHeight="1" x14ac:dyDescent="0.15"/>
    <row r="66287" ht="13.5" customHeight="1" x14ac:dyDescent="0.15"/>
    <row r="66289" ht="13.5" customHeight="1" x14ac:dyDescent="0.15"/>
    <row r="66291" ht="13.5" customHeight="1" x14ac:dyDescent="0.15"/>
    <row r="66293" ht="13.5" customHeight="1" x14ac:dyDescent="0.15"/>
    <row r="66295" ht="13.5" customHeight="1" x14ac:dyDescent="0.15"/>
    <row r="66297" ht="13.5" customHeight="1" x14ac:dyDescent="0.15"/>
    <row r="66299" ht="13.5" customHeight="1" x14ac:dyDescent="0.15"/>
    <row r="66301" ht="13.5" customHeight="1" x14ac:dyDescent="0.15"/>
    <row r="66303" ht="13.5" customHeight="1" x14ac:dyDescent="0.15"/>
    <row r="66305" ht="13.5" customHeight="1" x14ac:dyDescent="0.15"/>
    <row r="66307" ht="13.5" customHeight="1" x14ac:dyDescent="0.15"/>
    <row r="66309" ht="13.5" customHeight="1" x14ac:dyDescent="0.15"/>
    <row r="66311" ht="13.5" customHeight="1" x14ac:dyDescent="0.15"/>
    <row r="66313" ht="13.5" customHeight="1" x14ac:dyDescent="0.15"/>
    <row r="66315" ht="13.5" customHeight="1" x14ac:dyDescent="0.15"/>
    <row r="66317" ht="13.5" customHeight="1" x14ac:dyDescent="0.15"/>
    <row r="66319" ht="13.5" customHeight="1" x14ac:dyDescent="0.15"/>
    <row r="66321" ht="13.5" customHeight="1" x14ac:dyDescent="0.15"/>
    <row r="66323" ht="13.5" customHeight="1" x14ac:dyDescent="0.15"/>
    <row r="66325" ht="13.5" customHeight="1" x14ac:dyDescent="0.15"/>
    <row r="66327" ht="13.5" customHeight="1" x14ac:dyDescent="0.15"/>
    <row r="66329" ht="13.5" customHeight="1" x14ac:dyDescent="0.15"/>
    <row r="66331" ht="13.5" customHeight="1" x14ac:dyDescent="0.15"/>
    <row r="66333" ht="13.5" customHeight="1" x14ac:dyDescent="0.15"/>
    <row r="66335" ht="13.5" customHeight="1" x14ac:dyDescent="0.15"/>
    <row r="66337" ht="13.5" customHeight="1" x14ac:dyDescent="0.15"/>
    <row r="66339" ht="13.5" customHeight="1" x14ac:dyDescent="0.15"/>
    <row r="66341" ht="13.5" customHeight="1" x14ac:dyDescent="0.15"/>
    <row r="66343" ht="13.5" customHeight="1" x14ac:dyDescent="0.15"/>
    <row r="66345" ht="13.5" customHeight="1" x14ac:dyDescent="0.15"/>
    <row r="66347" ht="13.5" customHeight="1" x14ac:dyDescent="0.15"/>
    <row r="66349" ht="13.5" customHeight="1" x14ac:dyDescent="0.15"/>
    <row r="66351" ht="13.5" customHeight="1" x14ac:dyDescent="0.15"/>
    <row r="66353" ht="13.5" customHeight="1" x14ac:dyDescent="0.15"/>
    <row r="66355" ht="13.5" customHeight="1" x14ac:dyDescent="0.15"/>
    <row r="66357" ht="13.5" customHeight="1" x14ac:dyDescent="0.15"/>
    <row r="66359" ht="13.5" customHeight="1" x14ac:dyDescent="0.15"/>
    <row r="66361" ht="13.5" customHeight="1" x14ac:dyDescent="0.15"/>
    <row r="66363" ht="13.5" customHeight="1" x14ac:dyDescent="0.15"/>
    <row r="66365" ht="13.5" customHeight="1" x14ac:dyDescent="0.15"/>
    <row r="66367" ht="13.5" customHeight="1" x14ac:dyDescent="0.15"/>
    <row r="66369" ht="13.5" customHeight="1" x14ac:dyDescent="0.15"/>
    <row r="66371" ht="13.5" customHeight="1" x14ac:dyDescent="0.15"/>
    <row r="66373" ht="13.5" customHeight="1" x14ac:dyDescent="0.15"/>
    <row r="66375" ht="13.5" customHeight="1" x14ac:dyDescent="0.15"/>
    <row r="66377" ht="13.5" customHeight="1" x14ac:dyDescent="0.15"/>
    <row r="66379" ht="13.5" customHeight="1" x14ac:dyDescent="0.15"/>
    <row r="66381" ht="13.5" customHeight="1" x14ac:dyDescent="0.15"/>
    <row r="66383" ht="13.5" customHeight="1" x14ac:dyDescent="0.15"/>
    <row r="66385" ht="13.5" customHeight="1" x14ac:dyDescent="0.15"/>
    <row r="66387" ht="13.5" customHeight="1" x14ac:dyDescent="0.15"/>
    <row r="66389" ht="13.5" customHeight="1" x14ac:dyDescent="0.15"/>
    <row r="66391" ht="13.5" customHeight="1" x14ac:dyDescent="0.15"/>
    <row r="66393" ht="13.5" customHeight="1" x14ac:dyDescent="0.15"/>
    <row r="66395" ht="13.5" customHeight="1" x14ac:dyDescent="0.15"/>
    <row r="66397" ht="13.5" customHeight="1" x14ac:dyDescent="0.15"/>
    <row r="66399" ht="13.5" customHeight="1" x14ac:dyDescent="0.15"/>
    <row r="66401" ht="13.5" customHeight="1" x14ac:dyDescent="0.15"/>
    <row r="66403" ht="13.5" customHeight="1" x14ac:dyDescent="0.15"/>
    <row r="66405" ht="13.5" customHeight="1" x14ac:dyDescent="0.15"/>
    <row r="66407" ht="13.5" customHeight="1" x14ac:dyDescent="0.15"/>
    <row r="66409" ht="13.5" customHeight="1" x14ac:dyDescent="0.15"/>
    <row r="66411" ht="13.5" customHeight="1" x14ac:dyDescent="0.15"/>
    <row r="66413" ht="13.5" customHeight="1" x14ac:dyDescent="0.15"/>
    <row r="66415" ht="13.5" customHeight="1" x14ac:dyDescent="0.15"/>
    <row r="66417" ht="13.5" customHeight="1" x14ac:dyDescent="0.15"/>
    <row r="66419" ht="13.5" customHeight="1" x14ac:dyDescent="0.15"/>
    <row r="66421" ht="13.5" customHeight="1" x14ac:dyDescent="0.15"/>
    <row r="66423" ht="13.5" customHeight="1" x14ac:dyDescent="0.15"/>
    <row r="66425" ht="13.5" customHeight="1" x14ac:dyDescent="0.15"/>
    <row r="66427" ht="13.5" customHeight="1" x14ac:dyDescent="0.15"/>
    <row r="66429" ht="13.5" customHeight="1" x14ac:dyDescent="0.15"/>
    <row r="66431" ht="13.5" customHeight="1" x14ac:dyDescent="0.15"/>
    <row r="66433" ht="13.5" customHeight="1" x14ac:dyDescent="0.15"/>
    <row r="66435" ht="13.5" customHeight="1" x14ac:dyDescent="0.15"/>
    <row r="66437" ht="13.5" customHeight="1" x14ac:dyDescent="0.15"/>
    <row r="66439" ht="13.5" customHeight="1" x14ac:dyDescent="0.15"/>
    <row r="66441" ht="13.5" customHeight="1" x14ac:dyDescent="0.15"/>
    <row r="66443" ht="13.5" customHeight="1" x14ac:dyDescent="0.15"/>
    <row r="66445" ht="13.5" customHeight="1" x14ac:dyDescent="0.15"/>
    <row r="66447" ht="13.5" customHeight="1" x14ac:dyDescent="0.15"/>
    <row r="66449" ht="13.5" customHeight="1" x14ac:dyDescent="0.15"/>
    <row r="66451" ht="13.5" customHeight="1" x14ac:dyDescent="0.15"/>
    <row r="66453" ht="13.5" customHeight="1" x14ac:dyDescent="0.15"/>
    <row r="66455" ht="13.5" customHeight="1" x14ac:dyDescent="0.15"/>
    <row r="66457" ht="13.5" customHeight="1" x14ac:dyDescent="0.15"/>
    <row r="66459" ht="13.5" customHeight="1" x14ac:dyDescent="0.15"/>
    <row r="66461" ht="13.5" customHeight="1" x14ac:dyDescent="0.15"/>
    <row r="66463" ht="13.5" customHeight="1" x14ac:dyDescent="0.15"/>
    <row r="66465" ht="13.5" customHeight="1" x14ac:dyDescent="0.15"/>
    <row r="66467" ht="13.5" customHeight="1" x14ac:dyDescent="0.15"/>
    <row r="66469" ht="13.5" customHeight="1" x14ac:dyDescent="0.15"/>
    <row r="66471" ht="13.5" customHeight="1" x14ac:dyDescent="0.15"/>
    <row r="66473" ht="13.5" customHeight="1" x14ac:dyDescent="0.15"/>
    <row r="66475" ht="13.5" customHeight="1" x14ac:dyDescent="0.15"/>
    <row r="66477" ht="13.5" customHeight="1" x14ac:dyDescent="0.15"/>
    <row r="66479" ht="13.5" customHeight="1" x14ac:dyDescent="0.15"/>
    <row r="66481" ht="13.5" customHeight="1" x14ac:dyDescent="0.15"/>
    <row r="66483" ht="13.5" customHeight="1" x14ac:dyDescent="0.15"/>
    <row r="66485" ht="13.5" customHeight="1" x14ac:dyDescent="0.15"/>
    <row r="66487" ht="13.5" customHeight="1" x14ac:dyDescent="0.15"/>
    <row r="66489" ht="13.5" customHeight="1" x14ac:dyDescent="0.15"/>
    <row r="66491" ht="13.5" customHeight="1" x14ac:dyDescent="0.15"/>
    <row r="66493" ht="13.5" customHeight="1" x14ac:dyDescent="0.15"/>
    <row r="66495" ht="13.5" customHeight="1" x14ac:dyDescent="0.15"/>
    <row r="66497" ht="13.5" customHeight="1" x14ac:dyDescent="0.15"/>
    <row r="66499" ht="13.5" customHeight="1" x14ac:dyDescent="0.15"/>
    <row r="66501" ht="13.5" customHeight="1" x14ac:dyDescent="0.15"/>
    <row r="66503" ht="13.5" customHeight="1" x14ac:dyDescent="0.15"/>
    <row r="66505" ht="13.5" customHeight="1" x14ac:dyDescent="0.15"/>
    <row r="66507" ht="13.5" customHeight="1" x14ac:dyDescent="0.15"/>
    <row r="66509" ht="13.5" customHeight="1" x14ac:dyDescent="0.15"/>
    <row r="66511" ht="13.5" customHeight="1" x14ac:dyDescent="0.15"/>
    <row r="66513" ht="13.5" customHeight="1" x14ac:dyDescent="0.15"/>
    <row r="66515" ht="13.5" customHeight="1" x14ac:dyDescent="0.15"/>
    <row r="66517" ht="13.5" customHeight="1" x14ac:dyDescent="0.15"/>
    <row r="66519" ht="13.5" customHeight="1" x14ac:dyDescent="0.15"/>
    <row r="66521" ht="13.5" customHeight="1" x14ac:dyDescent="0.15"/>
    <row r="66523" ht="13.5" customHeight="1" x14ac:dyDescent="0.15"/>
    <row r="66525" ht="13.5" customHeight="1" x14ac:dyDescent="0.15"/>
    <row r="66527" ht="13.5" customHeight="1" x14ac:dyDescent="0.15"/>
    <row r="66529" ht="13.5" customHeight="1" x14ac:dyDescent="0.15"/>
    <row r="66531" ht="13.5" customHeight="1" x14ac:dyDescent="0.15"/>
    <row r="66533" ht="13.5" customHeight="1" x14ac:dyDescent="0.15"/>
    <row r="66535" ht="13.5" customHeight="1" x14ac:dyDescent="0.15"/>
    <row r="66537" ht="13.5" customHeight="1" x14ac:dyDescent="0.15"/>
    <row r="66539" ht="13.5" customHeight="1" x14ac:dyDescent="0.15"/>
    <row r="66541" ht="13.5" customHeight="1" x14ac:dyDescent="0.15"/>
    <row r="66543" ht="13.5" customHeight="1" x14ac:dyDescent="0.15"/>
    <row r="66545" ht="13.5" customHeight="1" x14ac:dyDescent="0.15"/>
    <row r="66547" ht="13.5" customHeight="1" x14ac:dyDescent="0.15"/>
    <row r="66549" ht="13.5" customHeight="1" x14ac:dyDescent="0.15"/>
    <row r="66551" ht="13.5" customHeight="1" x14ac:dyDescent="0.15"/>
    <row r="66553" ht="13.5" customHeight="1" x14ac:dyDescent="0.15"/>
    <row r="66555" ht="13.5" customHeight="1" x14ac:dyDescent="0.15"/>
    <row r="66557" ht="13.5" customHeight="1" x14ac:dyDescent="0.15"/>
    <row r="66559" ht="13.5" customHeight="1" x14ac:dyDescent="0.15"/>
    <row r="66561" ht="13.5" customHeight="1" x14ac:dyDescent="0.15"/>
    <row r="66563" ht="13.5" customHeight="1" x14ac:dyDescent="0.15"/>
    <row r="66565" ht="13.5" customHeight="1" x14ac:dyDescent="0.15"/>
    <row r="66567" ht="13.5" customHeight="1" x14ac:dyDescent="0.15"/>
    <row r="66569" ht="13.5" customHeight="1" x14ac:dyDescent="0.15"/>
    <row r="66571" ht="13.5" customHeight="1" x14ac:dyDescent="0.15"/>
    <row r="66573" ht="13.5" customHeight="1" x14ac:dyDescent="0.15"/>
    <row r="66575" ht="13.5" customHeight="1" x14ac:dyDescent="0.15"/>
    <row r="66577" ht="13.5" customHeight="1" x14ac:dyDescent="0.15"/>
    <row r="66579" ht="13.5" customHeight="1" x14ac:dyDescent="0.15"/>
    <row r="66581" ht="13.5" customHeight="1" x14ac:dyDescent="0.15"/>
    <row r="66583" ht="13.5" customHeight="1" x14ac:dyDescent="0.15"/>
    <row r="66585" ht="13.5" customHeight="1" x14ac:dyDescent="0.15"/>
    <row r="66587" ht="13.5" customHeight="1" x14ac:dyDescent="0.15"/>
    <row r="66589" ht="13.5" customHeight="1" x14ac:dyDescent="0.15"/>
    <row r="66591" ht="13.5" customHeight="1" x14ac:dyDescent="0.15"/>
    <row r="66593" ht="13.5" customHeight="1" x14ac:dyDescent="0.15"/>
    <row r="66595" ht="13.5" customHeight="1" x14ac:dyDescent="0.15"/>
    <row r="66597" ht="13.5" customHeight="1" x14ac:dyDescent="0.15"/>
    <row r="66599" ht="13.5" customHeight="1" x14ac:dyDescent="0.15"/>
    <row r="66601" ht="13.5" customHeight="1" x14ac:dyDescent="0.15"/>
    <row r="66603" ht="13.5" customHeight="1" x14ac:dyDescent="0.15"/>
    <row r="66605" ht="13.5" customHeight="1" x14ac:dyDescent="0.15"/>
    <row r="66607" ht="13.5" customHeight="1" x14ac:dyDescent="0.15"/>
    <row r="66609" ht="13.5" customHeight="1" x14ac:dyDescent="0.15"/>
    <row r="66611" ht="13.5" customHeight="1" x14ac:dyDescent="0.15"/>
    <row r="66613" ht="13.5" customHeight="1" x14ac:dyDescent="0.15"/>
    <row r="66615" ht="13.5" customHeight="1" x14ac:dyDescent="0.15"/>
    <row r="66617" ht="13.5" customHeight="1" x14ac:dyDescent="0.15"/>
    <row r="66619" ht="13.5" customHeight="1" x14ac:dyDescent="0.15"/>
    <row r="66621" ht="13.5" customHeight="1" x14ac:dyDescent="0.15"/>
    <row r="66623" ht="13.5" customHeight="1" x14ac:dyDescent="0.15"/>
    <row r="66625" ht="13.5" customHeight="1" x14ac:dyDescent="0.15"/>
    <row r="66627" ht="13.5" customHeight="1" x14ac:dyDescent="0.15"/>
    <row r="66629" ht="13.5" customHeight="1" x14ac:dyDescent="0.15"/>
    <row r="66631" ht="13.5" customHeight="1" x14ac:dyDescent="0.15"/>
    <row r="66633" ht="13.5" customHeight="1" x14ac:dyDescent="0.15"/>
    <row r="66635" ht="13.5" customHeight="1" x14ac:dyDescent="0.15"/>
    <row r="66637" ht="13.5" customHeight="1" x14ac:dyDescent="0.15"/>
    <row r="66639" ht="13.5" customHeight="1" x14ac:dyDescent="0.15"/>
    <row r="66641" ht="13.5" customHeight="1" x14ac:dyDescent="0.15"/>
    <row r="66643" ht="13.5" customHeight="1" x14ac:dyDescent="0.15"/>
    <row r="66645" ht="13.5" customHeight="1" x14ac:dyDescent="0.15"/>
    <row r="66647" ht="13.5" customHeight="1" x14ac:dyDescent="0.15"/>
    <row r="66649" ht="13.5" customHeight="1" x14ac:dyDescent="0.15"/>
    <row r="66651" ht="13.5" customHeight="1" x14ac:dyDescent="0.15"/>
    <row r="66653" ht="13.5" customHeight="1" x14ac:dyDescent="0.15"/>
    <row r="66655" ht="13.5" customHeight="1" x14ac:dyDescent="0.15"/>
    <row r="66657" ht="13.5" customHeight="1" x14ac:dyDescent="0.15"/>
    <row r="66659" ht="13.5" customHeight="1" x14ac:dyDescent="0.15"/>
    <row r="66661" ht="13.5" customHeight="1" x14ac:dyDescent="0.15"/>
    <row r="66663" ht="13.5" customHeight="1" x14ac:dyDescent="0.15"/>
    <row r="66665" ht="13.5" customHeight="1" x14ac:dyDescent="0.15"/>
    <row r="66667" ht="13.5" customHeight="1" x14ac:dyDescent="0.15"/>
    <row r="66669" ht="13.5" customHeight="1" x14ac:dyDescent="0.15"/>
    <row r="66671" ht="13.5" customHeight="1" x14ac:dyDescent="0.15"/>
    <row r="66673" ht="13.5" customHeight="1" x14ac:dyDescent="0.15"/>
    <row r="66675" ht="13.5" customHeight="1" x14ac:dyDescent="0.15"/>
    <row r="66677" ht="13.5" customHeight="1" x14ac:dyDescent="0.15"/>
    <row r="66679" ht="13.5" customHeight="1" x14ac:dyDescent="0.15"/>
    <row r="66681" ht="13.5" customHeight="1" x14ac:dyDescent="0.15"/>
    <row r="66683" ht="13.5" customHeight="1" x14ac:dyDescent="0.15"/>
    <row r="66685" ht="13.5" customHeight="1" x14ac:dyDescent="0.15"/>
    <row r="66687" ht="13.5" customHeight="1" x14ac:dyDescent="0.15"/>
    <row r="66689" ht="13.5" customHeight="1" x14ac:dyDescent="0.15"/>
    <row r="66691" ht="13.5" customHeight="1" x14ac:dyDescent="0.15"/>
    <row r="66693" ht="13.5" customHeight="1" x14ac:dyDescent="0.15"/>
    <row r="66695" ht="13.5" customHeight="1" x14ac:dyDescent="0.15"/>
    <row r="66697" ht="13.5" customHeight="1" x14ac:dyDescent="0.15"/>
    <row r="66699" ht="13.5" customHeight="1" x14ac:dyDescent="0.15"/>
    <row r="66701" ht="13.5" customHeight="1" x14ac:dyDescent="0.15"/>
    <row r="66703" ht="13.5" customHeight="1" x14ac:dyDescent="0.15"/>
    <row r="66705" ht="13.5" customHeight="1" x14ac:dyDescent="0.15"/>
    <row r="66707" ht="13.5" customHeight="1" x14ac:dyDescent="0.15"/>
    <row r="66709" ht="13.5" customHeight="1" x14ac:dyDescent="0.15"/>
    <row r="66711" ht="13.5" customHeight="1" x14ac:dyDescent="0.15"/>
    <row r="66713" ht="13.5" customHeight="1" x14ac:dyDescent="0.15"/>
    <row r="66715" ht="13.5" customHeight="1" x14ac:dyDescent="0.15"/>
    <row r="66717" ht="13.5" customHeight="1" x14ac:dyDescent="0.15"/>
    <row r="66719" ht="13.5" customHeight="1" x14ac:dyDescent="0.15"/>
    <row r="66721" ht="13.5" customHeight="1" x14ac:dyDescent="0.15"/>
    <row r="66723" ht="13.5" customHeight="1" x14ac:dyDescent="0.15"/>
    <row r="66725" ht="13.5" customHeight="1" x14ac:dyDescent="0.15"/>
    <row r="66727" ht="13.5" customHeight="1" x14ac:dyDescent="0.15"/>
    <row r="66729" ht="13.5" customHeight="1" x14ac:dyDescent="0.15"/>
    <row r="66731" ht="13.5" customHeight="1" x14ac:dyDescent="0.15"/>
    <row r="66733" ht="13.5" customHeight="1" x14ac:dyDescent="0.15"/>
    <row r="66735" ht="13.5" customHeight="1" x14ac:dyDescent="0.15"/>
    <row r="66737" ht="13.5" customHeight="1" x14ac:dyDescent="0.15"/>
    <row r="66739" ht="13.5" customHeight="1" x14ac:dyDescent="0.15"/>
    <row r="66741" ht="13.5" customHeight="1" x14ac:dyDescent="0.15"/>
    <row r="66743" ht="13.5" customHeight="1" x14ac:dyDescent="0.15"/>
    <row r="66745" ht="13.5" customHeight="1" x14ac:dyDescent="0.15"/>
    <row r="66747" ht="13.5" customHeight="1" x14ac:dyDescent="0.15"/>
    <row r="66749" ht="13.5" customHeight="1" x14ac:dyDescent="0.15"/>
    <row r="66751" ht="13.5" customHeight="1" x14ac:dyDescent="0.15"/>
    <row r="66753" ht="13.5" customHeight="1" x14ac:dyDescent="0.15"/>
    <row r="66755" ht="13.5" customHeight="1" x14ac:dyDescent="0.15"/>
    <row r="66757" ht="13.5" customHeight="1" x14ac:dyDescent="0.15"/>
    <row r="66759" ht="13.5" customHeight="1" x14ac:dyDescent="0.15"/>
    <row r="66761" ht="13.5" customHeight="1" x14ac:dyDescent="0.15"/>
    <row r="66763" ht="13.5" customHeight="1" x14ac:dyDescent="0.15"/>
    <row r="66765" ht="13.5" customHeight="1" x14ac:dyDescent="0.15"/>
    <row r="66767" ht="13.5" customHeight="1" x14ac:dyDescent="0.15"/>
    <row r="66769" ht="13.5" customHeight="1" x14ac:dyDescent="0.15"/>
    <row r="66771" ht="13.5" customHeight="1" x14ac:dyDescent="0.15"/>
    <row r="66773" ht="13.5" customHeight="1" x14ac:dyDescent="0.15"/>
    <row r="66775" ht="13.5" customHeight="1" x14ac:dyDescent="0.15"/>
    <row r="66777" ht="13.5" customHeight="1" x14ac:dyDescent="0.15"/>
    <row r="66779" ht="13.5" customHeight="1" x14ac:dyDescent="0.15"/>
    <row r="66781" ht="13.5" customHeight="1" x14ac:dyDescent="0.15"/>
    <row r="66783" ht="13.5" customHeight="1" x14ac:dyDescent="0.15"/>
    <row r="66785" ht="13.5" customHeight="1" x14ac:dyDescent="0.15"/>
    <row r="66787" ht="13.5" customHeight="1" x14ac:dyDescent="0.15"/>
    <row r="66789" ht="13.5" customHeight="1" x14ac:dyDescent="0.15"/>
    <row r="66791" ht="13.5" customHeight="1" x14ac:dyDescent="0.15"/>
    <row r="66793" ht="13.5" customHeight="1" x14ac:dyDescent="0.15"/>
    <row r="66795" ht="13.5" customHeight="1" x14ac:dyDescent="0.15"/>
    <row r="66797" ht="13.5" customHeight="1" x14ac:dyDescent="0.15"/>
    <row r="66799" ht="13.5" customHeight="1" x14ac:dyDescent="0.15"/>
    <row r="66801" ht="13.5" customHeight="1" x14ac:dyDescent="0.15"/>
    <row r="66803" ht="13.5" customHeight="1" x14ac:dyDescent="0.15"/>
    <row r="66805" ht="13.5" customHeight="1" x14ac:dyDescent="0.15"/>
    <row r="66807" ht="13.5" customHeight="1" x14ac:dyDescent="0.15"/>
    <row r="66809" ht="13.5" customHeight="1" x14ac:dyDescent="0.15"/>
    <row r="66811" ht="13.5" customHeight="1" x14ac:dyDescent="0.15"/>
    <row r="66813" ht="13.5" customHeight="1" x14ac:dyDescent="0.15"/>
    <row r="66815" ht="13.5" customHeight="1" x14ac:dyDescent="0.15"/>
    <row r="66817" ht="13.5" customHeight="1" x14ac:dyDescent="0.15"/>
    <row r="66819" ht="13.5" customHeight="1" x14ac:dyDescent="0.15"/>
    <row r="66821" ht="13.5" customHeight="1" x14ac:dyDescent="0.15"/>
    <row r="66823" ht="13.5" customHeight="1" x14ac:dyDescent="0.15"/>
    <row r="66825" ht="13.5" customHeight="1" x14ac:dyDescent="0.15"/>
    <row r="66827" ht="13.5" customHeight="1" x14ac:dyDescent="0.15"/>
    <row r="66829" ht="13.5" customHeight="1" x14ac:dyDescent="0.15"/>
    <row r="66831" ht="13.5" customHeight="1" x14ac:dyDescent="0.15"/>
    <row r="66833" ht="13.5" customHeight="1" x14ac:dyDescent="0.15"/>
    <row r="66835" ht="13.5" customHeight="1" x14ac:dyDescent="0.15"/>
    <row r="66837" ht="13.5" customHeight="1" x14ac:dyDescent="0.15"/>
    <row r="66839" ht="13.5" customHeight="1" x14ac:dyDescent="0.15"/>
    <row r="66841" ht="13.5" customHeight="1" x14ac:dyDescent="0.15"/>
    <row r="66843" ht="13.5" customHeight="1" x14ac:dyDescent="0.15"/>
    <row r="66845" ht="13.5" customHeight="1" x14ac:dyDescent="0.15"/>
    <row r="66847" ht="13.5" customHeight="1" x14ac:dyDescent="0.15"/>
    <row r="66849" ht="13.5" customHeight="1" x14ac:dyDescent="0.15"/>
    <row r="66851" ht="13.5" customHeight="1" x14ac:dyDescent="0.15"/>
    <row r="66853" ht="13.5" customHeight="1" x14ac:dyDescent="0.15"/>
    <row r="66855" ht="13.5" customHeight="1" x14ac:dyDescent="0.15"/>
    <row r="66857" ht="13.5" customHeight="1" x14ac:dyDescent="0.15"/>
    <row r="66859" ht="13.5" customHeight="1" x14ac:dyDescent="0.15"/>
    <row r="66861" ht="13.5" customHeight="1" x14ac:dyDescent="0.15"/>
    <row r="66863" ht="13.5" customHeight="1" x14ac:dyDescent="0.15"/>
    <row r="66865" ht="13.5" customHeight="1" x14ac:dyDescent="0.15"/>
    <row r="66867" ht="13.5" customHeight="1" x14ac:dyDescent="0.15"/>
    <row r="66869" ht="13.5" customHeight="1" x14ac:dyDescent="0.15"/>
    <row r="66871" ht="13.5" customHeight="1" x14ac:dyDescent="0.15"/>
    <row r="66873" ht="13.5" customHeight="1" x14ac:dyDescent="0.15"/>
    <row r="66875" ht="13.5" customHeight="1" x14ac:dyDescent="0.15"/>
    <row r="66877" ht="13.5" customHeight="1" x14ac:dyDescent="0.15"/>
    <row r="66879" ht="13.5" customHeight="1" x14ac:dyDescent="0.15"/>
    <row r="66881" ht="13.5" customHeight="1" x14ac:dyDescent="0.15"/>
    <row r="66883" ht="13.5" customHeight="1" x14ac:dyDescent="0.15"/>
    <row r="66885" ht="13.5" customHeight="1" x14ac:dyDescent="0.15"/>
    <row r="66887" ht="13.5" customHeight="1" x14ac:dyDescent="0.15"/>
    <row r="66889" ht="13.5" customHeight="1" x14ac:dyDescent="0.15"/>
    <row r="66891" ht="13.5" customHeight="1" x14ac:dyDescent="0.15"/>
    <row r="66893" ht="13.5" customHeight="1" x14ac:dyDescent="0.15"/>
    <row r="66895" ht="13.5" customHeight="1" x14ac:dyDescent="0.15"/>
    <row r="66897" ht="13.5" customHeight="1" x14ac:dyDescent="0.15"/>
    <row r="66899" ht="13.5" customHeight="1" x14ac:dyDescent="0.15"/>
    <row r="66901" ht="13.5" customHeight="1" x14ac:dyDescent="0.15"/>
    <row r="66903" ht="13.5" customHeight="1" x14ac:dyDescent="0.15"/>
    <row r="66905" ht="13.5" customHeight="1" x14ac:dyDescent="0.15"/>
    <row r="66907" ht="13.5" customHeight="1" x14ac:dyDescent="0.15"/>
    <row r="66909" ht="13.5" customHeight="1" x14ac:dyDescent="0.15"/>
    <row r="66911" ht="13.5" customHeight="1" x14ac:dyDescent="0.15"/>
    <row r="66913" ht="13.5" customHeight="1" x14ac:dyDescent="0.15"/>
    <row r="66915" ht="13.5" customHeight="1" x14ac:dyDescent="0.15"/>
    <row r="66917" ht="13.5" customHeight="1" x14ac:dyDescent="0.15"/>
    <row r="66919" ht="13.5" customHeight="1" x14ac:dyDescent="0.15"/>
    <row r="66921" ht="13.5" customHeight="1" x14ac:dyDescent="0.15"/>
    <row r="66923" ht="13.5" customHeight="1" x14ac:dyDescent="0.15"/>
    <row r="66925" ht="13.5" customHeight="1" x14ac:dyDescent="0.15"/>
    <row r="66927" ht="13.5" customHeight="1" x14ac:dyDescent="0.15"/>
    <row r="66929" ht="13.5" customHeight="1" x14ac:dyDescent="0.15"/>
    <row r="66931" ht="13.5" customHeight="1" x14ac:dyDescent="0.15"/>
    <row r="66933" ht="13.5" customHeight="1" x14ac:dyDescent="0.15"/>
    <row r="66935" ht="13.5" customHeight="1" x14ac:dyDescent="0.15"/>
    <row r="66937" ht="13.5" customHeight="1" x14ac:dyDescent="0.15"/>
    <row r="66939" ht="13.5" customHeight="1" x14ac:dyDescent="0.15"/>
    <row r="66941" ht="13.5" customHeight="1" x14ac:dyDescent="0.15"/>
    <row r="66943" ht="13.5" customHeight="1" x14ac:dyDescent="0.15"/>
    <row r="66945" ht="13.5" customHeight="1" x14ac:dyDescent="0.15"/>
    <row r="66947" ht="13.5" customHeight="1" x14ac:dyDescent="0.15"/>
    <row r="66949" ht="13.5" customHeight="1" x14ac:dyDescent="0.15"/>
    <row r="66951" ht="13.5" customHeight="1" x14ac:dyDescent="0.15"/>
    <row r="66953" ht="13.5" customHeight="1" x14ac:dyDescent="0.15"/>
    <row r="66955" ht="13.5" customHeight="1" x14ac:dyDescent="0.15"/>
    <row r="66957" ht="13.5" customHeight="1" x14ac:dyDescent="0.15"/>
    <row r="66959" ht="13.5" customHeight="1" x14ac:dyDescent="0.15"/>
    <row r="66961" ht="13.5" customHeight="1" x14ac:dyDescent="0.15"/>
    <row r="66963" ht="13.5" customHeight="1" x14ac:dyDescent="0.15"/>
    <row r="66965" ht="13.5" customHeight="1" x14ac:dyDescent="0.15"/>
    <row r="66967" ht="13.5" customHeight="1" x14ac:dyDescent="0.15"/>
    <row r="66969" ht="13.5" customHeight="1" x14ac:dyDescent="0.15"/>
    <row r="66971" ht="13.5" customHeight="1" x14ac:dyDescent="0.15"/>
    <row r="66973" ht="13.5" customHeight="1" x14ac:dyDescent="0.15"/>
    <row r="66975" ht="13.5" customHeight="1" x14ac:dyDescent="0.15"/>
    <row r="66977" ht="13.5" customHeight="1" x14ac:dyDescent="0.15"/>
    <row r="66979" ht="13.5" customHeight="1" x14ac:dyDescent="0.15"/>
    <row r="66981" ht="13.5" customHeight="1" x14ac:dyDescent="0.15"/>
    <row r="66983" ht="13.5" customHeight="1" x14ac:dyDescent="0.15"/>
    <row r="66985" ht="13.5" customHeight="1" x14ac:dyDescent="0.15"/>
    <row r="66987" ht="13.5" customHeight="1" x14ac:dyDescent="0.15"/>
    <row r="66989" ht="13.5" customHeight="1" x14ac:dyDescent="0.15"/>
    <row r="66991" ht="13.5" customHeight="1" x14ac:dyDescent="0.15"/>
    <row r="66993" ht="13.5" customHeight="1" x14ac:dyDescent="0.15"/>
    <row r="66995" ht="13.5" customHeight="1" x14ac:dyDescent="0.15"/>
    <row r="66997" ht="13.5" customHeight="1" x14ac:dyDescent="0.15"/>
    <row r="66999" ht="13.5" customHeight="1" x14ac:dyDescent="0.15"/>
    <row r="67001" ht="13.5" customHeight="1" x14ac:dyDescent="0.15"/>
    <row r="67003" ht="13.5" customHeight="1" x14ac:dyDescent="0.15"/>
    <row r="67005" ht="13.5" customHeight="1" x14ac:dyDescent="0.15"/>
    <row r="67007" ht="13.5" customHeight="1" x14ac:dyDescent="0.15"/>
    <row r="67009" ht="13.5" customHeight="1" x14ac:dyDescent="0.15"/>
    <row r="67011" ht="13.5" customHeight="1" x14ac:dyDescent="0.15"/>
    <row r="67013" ht="13.5" customHeight="1" x14ac:dyDescent="0.15"/>
    <row r="67015" ht="13.5" customHeight="1" x14ac:dyDescent="0.15"/>
    <row r="67017" ht="13.5" customHeight="1" x14ac:dyDescent="0.15"/>
    <row r="67019" ht="13.5" customHeight="1" x14ac:dyDescent="0.15"/>
    <row r="67021" ht="13.5" customHeight="1" x14ac:dyDescent="0.15"/>
    <row r="67023" ht="13.5" customHeight="1" x14ac:dyDescent="0.15"/>
    <row r="67025" ht="13.5" customHeight="1" x14ac:dyDescent="0.15"/>
    <row r="67027" ht="13.5" customHeight="1" x14ac:dyDescent="0.15"/>
    <row r="67029" ht="13.5" customHeight="1" x14ac:dyDescent="0.15"/>
    <row r="67031" ht="13.5" customHeight="1" x14ac:dyDescent="0.15"/>
    <row r="67033" ht="13.5" customHeight="1" x14ac:dyDescent="0.15"/>
    <row r="67035" ht="13.5" customHeight="1" x14ac:dyDescent="0.15"/>
    <row r="67037" ht="13.5" customHeight="1" x14ac:dyDescent="0.15"/>
    <row r="67039" ht="13.5" customHeight="1" x14ac:dyDescent="0.15"/>
    <row r="67041" ht="13.5" customHeight="1" x14ac:dyDescent="0.15"/>
    <row r="67043" ht="13.5" customHeight="1" x14ac:dyDescent="0.15"/>
    <row r="67045" ht="13.5" customHeight="1" x14ac:dyDescent="0.15"/>
    <row r="67047" ht="13.5" customHeight="1" x14ac:dyDescent="0.15"/>
    <row r="67049" ht="13.5" customHeight="1" x14ac:dyDescent="0.15"/>
    <row r="67051" ht="13.5" customHeight="1" x14ac:dyDescent="0.15"/>
    <row r="67053" ht="13.5" customHeight="1" x14ac:dyDescent="0.15"/>
    <row r="67055" ht="13.5" customHeight="1" x14ac:dyDescent="0.15"/>
    <row r="67057" ht="13.5" customHeight="1" x14ac:dyDescent="0.15"/>
    <row r="67059" ht="13.5" customHeight="1" x14ac:dyDescent="0.15"/>
    <row r="67061" ht="13.5" customHeight="1" x14ac:dyDescent="0.15"/>
    <row r="67063" ht="13.5" customHeight="1" x14ac:dyDescent="0.15"/>
    <row r="67065" ht="13.5" customHeight="1" x14ac:dyDescent="0.15"/>
    <row r="67067" ht="13.5" customHeight="1" x14ac:dyDescent="0.15"/>
    <row r="67069" ht="13.5" customHeight="1" x14ac:dyDescent="0.15"/>
    <row r="67071" ht="13.5" customHeight="1" x14ac:dyDescent="0.15"/>
    <row r="67073" ht="13.5" customHeight="1" x14ac:dyDescent="0.15"/>
    <row r="67075" ht="13.5" customHeight="1" x14ac:dyDescent="0.15"/>
    <row r="67077" ht="13.5" customHeight="1" x14ac:dyDescent="0.15"/>
    <row r="67079" ht="13.5" customHeight="1" x14ac:dyDescent="0.15"/>
    <row r="67081" ht="13.5" customHeight="1" x14ac:dyDescent="0.15"/>
    <row r="67083" ht="13.5" customHeight="1" x14ac:dyDescent="0.15"/>
    <row r="67085" ht="13.5" customHeight="1" x14ac:dyDescent="0.15"/>
    <row r="67087" ht="13.5" customHeight="1" x14ac:dyDescent="0.15"/>
    <row r="67089" ht="13.5" customHeight="1" x14ac:dyDescent="0.15"/>
    <row r="67091" ht="13.5" customHeight="1" x14ac:dyDescent="0.15"/>
    <row r="67093" ht="13.5" customHeight="1" x14ac:dyDescent="0.15"/>
    <row r="67095" ht="13.5" customHeight="1" x14ac:dyDescent="0.15"/>
    <row r="67097" ht="13.5" customHeight="1" x14ac:dyDescent="0.15"/>
    <row r="67099" ht="13.5" customHeight="1" x14ac:dyDescent="0.15"/>
    <row r="67101" ht="13.5" customHeight="1" x14ac:dyDescent="0.15"/>
    <row r="67103" ht="13.5" customHeight="1" x14ac:dyDescent="0.15"/>
    <row r="67105" ht="13.5" customHeight="1" x14ac:dyDescent="0.15"/>
    <row r="67107" ht="13.5" customHeight="1" x14ac:dyDescent="0.15"/>
    <row r="67109" ht="13.5" customHeight="1" x14ac:dyDescent="0.15"/>
    <row r="67111" ht="13.5" customHeight="1" x14ac:dyDescent="0.15"/>
    <row r="67113" ht="13.5" customHeight="1" x14ac:dyDescent="0.15"/>
    <row r="67115" ht="13.5" customHeight="1" x14ac:dyDescent="0.15"/>
    <row r="67117" ht="13.5" customHeight="1" x14ac:dyDescent="0.15"/>
    <row r="67119" ht="13.5" customHeight="1" x14ac:dyDescent="0.15"/>
    <row r="67121" ht="13.5" customHeight="1" x14ac:dyDescent="0.15"/>
    <row r="67123" ht="13.5" customHeight="1" x14ac:dyDescent="0.15"/>
    <row r="67125" ht="13.5" customHeight="1" x14ac:dyDescent="0.15"/>
    <row r="67127" ht="13.5" customHeight="1" x14ac:dyDescent="0.15"/>
    <row r="67129" ht="13.5" customHeight="1" x14ac:dyDescent="0.15"/>
    <row r="67131" ht="13.5" customHeight="1" x14ac:dyDescent="0.15"/>
    <row r="67133" ht="13.5" customHeight="1" x14ac:dyDescent="0.15"/>
    <row r="67135" ht="13.5" customHeight="1" x14ac:dyDescent="0.15"/>
    <row r="67137" ht="13.5" customHeight="1" x14ac:dyDescent="0.15"/>
    <row r="67139" ht="13.5" customHeight="1" x14ac:dyDescent="0.15"/>
    <row r="67141" ht="13.5" customHeight="1" x14ac:dyDescent="0.15"/>
    <row r="67143" ht="13.5" customHeight="1" x14ac:dyDescent="0.15"/>
    <row r="67145" ht="13.5" customHeight="1" x14ac:dyDescent="0.15"/>
    <row r="67147" ht="13.5" customHeight="1" x14ac:dyDescent="0.15"/>
    <row r="67149" ht="13.5" customHeight="1" x14ac:dyDescent="0.15"/>
    <row r="67151" ht="13.5" customHeight="1" x14ac:dyDescent="0.15"/>
    <row r="67153" ht="13.5" customHeight="1" x14ac:dyDescent="0.15"/>
    <row r="67155" ht="13.5" customHeight="1" x14ac:dyDescent="0.15"/>
    <row r="67157" ht="13.5" customHeight="1" x14ac:dyDescent="0.15"/>
    <row r="67159" ht="13.5" customHeight="1" x14ac:dyDescent="0.15"/>
    <row r="67161" ht="13.5" customHeight="1" x14ac:dyDescent="0.15"/>
    <row r="67163" ht="13.5" customHeight="1" x14ac:dyDescent="0.15"/>
    <row r="67165" ht="13.5" customHeight="1" x14ac:dyDescent="0.15"/>
    <row r="67167" ht="13.5" customHeight="1" x14ac:dyDescent="0.15"/>
    <row r="67169" ht="13.5" customHeight="1" x14ac:dyDescent="0.15"/>
    <row r="67171" ht="13.5" customHeight="1" x14ac:dyDescent="0.15"/>
    <row r="67173" ht="13.5" customHeight="1" x14ac:dyDescent="0.15"/>
    <row r="67175" ht="13.5" customHeight="1" x14ac:dyDescent="0.15"/>
    <row r="67177" ht="13.5" customHeight="1" x14ac:dyDescent="0.15"/>
    <row r="67179" ht="13.5" customHeight="1" x14ac:dyDescent="0.15"/>
    <row r="67181" ht="13.5" customHeight="1" x14ac:dyDescent="0.15"/>
    <row r="67183" ht="13.5" customHeight="1" x14ac:dyDescent="0.15"/>
    <row r="67185" ht="13.5" customHeight="1" x14ac:dyDescent="0.15"/>
    <row r="67187" ht="13.5" customHeight="1" x14ac:dyDescent="0.15"/>
    <row r="67189" ht="13.5" customHeight="1" x14ac:dyDescent="0.15"/>
    <row r="67191" ht="13.5" customHeight="1" x14ac:dyDescent="0.15"/>
    <row r="67193" ht="13.5" customHeight="1" x14ac:dyDescent="0.15"/>
    <row r="67195" ht="13.5" customHeight="1" x14ac:dyDescent="0.15"/>
    <row r="67197" ht="13.5" customHeight="1" x14ac:dyDescent="0.15"/>
    <row r="67199" ht="13.5" customHeight="1" x14ac:dyDescent="0.15"/>
    <row r="67201" ht="13.5" customHeight="1" x14ac:dyDescent="0.15"/>
    <row r="67203" ht="13.5" customHeight="1" x14ac:dyDescent="0.15"/>
    <row r="67205" ht="13.5" customHeight="1" x14ac:dyDescent="0.15"/>
    <row r="67207" ht="13.5" customHeight="1" x14ac:dyDescent="0.15"/>
    <row r="67209" ht="13.5" customHeight="1" x14ac:dyDescent="0.15"/>
    <row r="67211" ht="13.5" customHeight="1" x14ac:dyDescent="0.15"/>
    <row r="67213" ht="13.5" customHeight="1" x14ac:dyDescent="0.15"/>
    <row r="67215" ht="13.5" customHeight="1" x14ac:dyDescent="0.15"/>
    <row r="67217" ht="13.5" customHeight="1" x14ac:dyDescent="0.15"/>
    <row r="67219" ht="13.5" customHeight="1" x14ac:dyDescent="0.15"/>
    <row r="67221" ht="13.5" customHeight="1" x14ac:dyDescent="0.15"/>
    <row r="67223" ht="13.5" customHeight="1" x14ac:dyDescent="0.15"/>
    <row r="67225" ht="13.5" customHeight="1" x14ac:dyDescent="0.15"/>
    <row r="67227" ht="13.5" customHeight="1" x14ac:dyDescent="0.15"/>
    <row r="67229" ht="13.5" customHeight="1" x14ac:dyDescent="0.15"/>
    <row r="67231" ht="13.5" customHeight="1" x14ac:dyDescent="0.15"/>
    <row r="67233" ht="13.5" customHeight="1" x14ac:dyDescent="0.15"/>
    <row r="67235" ht="13.5" customHeight="1" x14ac:dyDescent="0.15"/>
    <row r="67237" ht="13.5" customHeight="1" x14ac:dyDescent="0.15"/>
    <row r="67239" ht="13.5" customHeight="1" x14ac:dyDescent="0.15"/>
    <row r="67241" ht="13.5" customHeight="1" x14ac:dyDescent="0.15"/>
    <row r="67243" ht="13.5" customHeight="1" x14ac:dyDescent="0.15"/>
    <row r="67245" ht="13.5" customHeight="1" x14ac:dyDescent="0.15"/>
    <row r="67247" ht="13.5" customHeight="1" x14ac:dyDescent="0.15"/>
    <row r="67249" ht="13.5" customHeight="1" x14ac:dyDescent="0.15"/>
    <row r="67251" ht="13.5" customHeight="1" x14ac:dyDescent="0.15"/>
    <row r="67253" ht="13.5" customHeight="1" x14ac:dyDescent="0.15"/>
    <row r="67255" ht="13.5" customHeight="1" x14ac:dyDescent="0.15"/>
    <row r="67257" ht="13.5" customHeight="1" x14ac:dyDescent="0.15"/>
    <row r="67259" ht="13.5" customHeight="1" x14ac:dyDescent="0.15"/>
    <row r="67261" ht="13.5" customHeight="1" x14ac:dyDescent="0.15"/>
    <row r="67263" ht="13.5" customHeight="1" x14ac:dyDescent="0.15"/>
    <row r="67265" ht="13.5" customHeight="1" x14ac:dyDescent="0.15"/>
    <row r="67267" ht="13.5" customHeight="1" x14ac:dyDescent="0.15"/>
    <row r="67269" ht="13.5" customHeight="1" x14ac:dyDescent="0.15"/>
    <row r="67271" ht="13.5" customHeight="1" x14ac:dyDescent="0.15"/>
    <row r="67273" ht="13.5" customHeight="1" x14ac:dyDescent="0.15"/>
    <row r="67275" ht="13.5" customHeight="1" x14ac:dyDescent="0.15"/>
    <row r="67277" ht="13.5" customHeight="1" x14ac:dyDescent="0.15"/>
    <row r="67279" ht="13.5" customHeight="1" x14ac:dyDescent="0.15"/>
    <row r="67281" ht="13.5" customHeight="1" x14ac:dyDescent="0.15"/>
    <row r="67283" ht="13.5" customHeight="1" x14ac:dyDescent="0.15"/>
    <row r="67285" ht="13.5" customHeight="1" x14ac:dyDescent="0.15"/>
    <row r="67287" ht="13.5" customHeight="1" x14ac:dyDescent="0.15"/>
    <row r="67289" ht="13.5" customHeight="1" x14ac:dyDescent="0.15"/>
    <row r="67291" ht="13.5" customHeight="1" x14ac:dyDescent="0.15"/>
    <row r="67293" ht="13.5" customHeight="1" x14ac:dyDescent="0.15"/>
    <row r="67295" ht="13.5" customHeight="1" x14ac:dyDescent="0.15"/>
    <row r="67297" ht="13.5" customHeight="1" x14ac:dyDescent="0.15"/>
    <row r="67299" ht="13.5" customHeight="1" x14ac:dyDescent="0.15"/>
    <row r="67301" ht="13.5" customHeight="1" x14ac:dyDescent="0.15"/>
    <row r="67303" ht="13.5" customHeight="1" x14ac:dyDescent="0.15"/>
    <row r="67305" ht="13.5" customHeight="1" x14ac:dyDescent="0.15"/>
    <row r="67307" ht="13.5" customHeight="1" x14ac:dyDescent="0.15"/>
    <row r="67309" ht="13.5" customHeight="1" x14ac:dyDescent="0.15"/>
    <row r="67311" ht="13.5" customHeight="1" x14ac:dyDescent="0.15"/>
    <row r="67313" ht="13.5" customHeight="1" x14ac:dyDescent="0.15"/>
    <row r="67315" ht="13.5" customHeight="1" x14ac:dyDescent="0.15"/>
    <row r="67317" ht="13.5" customHeight="1" x14ac:dyDescent="0.15"/>
    <row r="67319" ht="13.5" customHeight="1" x14ac:dyDescent="0.15"/>
    <row r="67321" ht="13.5" customHeight="1" x14ac:dyDescent="0.15"/>
    <row r="67323" ht="13.5" customHeight="1" x14ac:dyDescent="0.15"/>
    <row r="67325" ht="13.5" customHeight="1" x14ac:dyDescent="0.15"/>
    <row r="67327" ht="13.5" customHeight="1" x14ac:dyDescent="0.15"/>
    <row r="67329" ht="13.5" customHeight="1" x14ac:dyDescent="0.15"/>
    <row r="67331" ht="13.5" customHeight="1" x14ac:dyDescent="0.15"/>
    <row r="67333" ht="13.5" customHeight="1" x14ac:dyDescent="0.15"/>
    <row r="67335" ht="13.5" customHeight="1" x14ac:dyDescent="0.15"/>
    <row r="67337" ht="13.5" customHeight="1" x14ac:dyDescent="0.15"/>
    <row r="67339" ht="13.5" customHeight="1" x14ac:dyDescent="0.15"/>
    <row r="67341" ht="13.5" customHeight="1" x14ac:dyDescent="0.15"/>
    <row r="67343" ht="13.5" customHeight="1" x14ac:dyDescent="0.15"/>
    <row r="67345" ht="13.5" customHeight="1" x14ac:dyDescent="0.15"/>
    <row r="67347" ht="13.5" customHeight="1" x14ac:dyDescent="0.15"/>
    <row r="67349" ht="13.5" customHeight="1" x14ac:dyDescent="0.15"/>
    <row r="67351" ht="13.5" customHeight="1" x14ac:dyDescent="0.15"/>
    <row r="67353" ht="13.5" customHeight="1" x14ac:dyDescent="0.15"/>
    <row r="67355" ht="13.5" customHeight="1" x14ac:dyDescent="0.15"/>
    <row r="67357" ht="13.5" customHeight="1" x14ac:dyDescent="0.15"/>
    <row r="67359" ht="13.5" customHeight="1" x14ac:dyDescent="0.15"/>
    <row r="67361" ht="13.5" customHeight="1" x14ac:dyDescent="0.15"/>
    <row r="67363" ht="13.5" customHeight="1" x14ac:dyDescent="0.15"/>
    <row r="67365" ht="13.5" customHeight="1" x14ac:dyDescent="0.15"/>
    <row r="67367" ht="13.5" customHeight="1" x14ac:dyDescent="0.15"/>
    <row r="67369" ht="13.5" customHeight="1" x14ac:dyDescent="0.15"/>
    <row r="67371" ht="13.5" customHeight="1" x14ac:dyDescent="0.15"/>
    <row r="67373" ht="13.5" customHeight="1" x14ac:dyDescent="0.15"/>
    <row r="67375" ht="13.5" customHeight="1" x14ac:dyDescent="0.15"/>
    <row r="67377" ht="13.5" customHeight="1" x14ac:dyDescent="0.15"/>
    <row r="67379" ht="13.5" customHeight="1" x14ac:dyDescent="0.15"/>
    <row r="67381" ht="13.5" customHeight="1" x14ac:dyDescent="0.15"/>
    <row r="67383" ht="13.5" customHeight="1" x14ac:dyDescent="0.15"/>
    <row r="67385" ht="13.5" customHeight="1" x14ac:dyDescent="0.15"/>
    <row r="67387" ht="13.5" customHeight="1" x14ac:dyDescent="0.15"/>
    <row r="67389" ht="13.5" customHeight="1" x14ac:dyDescent="0.15"/>
    <row r="67391" ht="13.5" customHeight="1" x14ac:dyDescent="0.15"/>
    <row r="67393" ht="13.5" customHeight="1" x14ac:dyDescent="0.15"/>
    <row r="67395" ht="13.5" customHeight="1" x14ac:dyDescent="0.15"/>
    <row r="67397" ht="13.5" customHeight="1" x14ac:dyDescent="0.15"/>
    <row r="67399" ht="13.5" customHeight="1" x14ac:dyDescent="0.15"/>
    <row r="67401" ht="13.5" customHeight="1" x14ac:dyDescent="0.15"/>
    <row r="67403" ht="13.5" customHeight="1" x14ac:dyDescent="0.15"/>
    <row r="67405" ht="13.5" customHeight="1" x14ac:dyDescent="0.15"/>
    <row r="67407" ht="13.5" customHeight="1" x14ac:dyDescent="0.15"/>
    <row r="67409" ht="13.5" customHeight="1" x14ac:dyDescent="0.15"/>
    <row r="67411" ht="13.5" customHeight="1" x14ac:dyDescent="0.15"/>
    <row r="67413" ht="13.5" customHeight="1" x14ac:dyDescent="0.15"/>
    <row r="67415" ht="13.5" customHeight="1" x14ac:dyDescent="0.15"/>
    <row r="67417" ht="13.5" customHeight="1" x14ac:dyDescent="0.15"/>
    <row r="67419" ht="13.5" customHeight="1" x14ac:dyDescent="0.15"/>
    <row r="67421" ht="13.5" customHeight="1" x14ac:dyDescent="0.15"/>
    <row r="67423" ht="13.5" customHeight="1" x14ac:dyDescent="0.15"/>
    <row r="67425" ht="13.5" customHeight="1" x14ac:dyDescent="0.15"/>
    <row r="67427" ht="13.5" customHeight="1" x14ac:dyDescent="0.15"/>
    <row r="67429" ht="13.5" customHeight="1" x14ac:dyDescent="0.15"/>
    <row r="67431" ht="13.5" customHeight="1" x14ac:dyDescent="0.15"/>
    <row r="67433" ht="13.5" customHeight="1" x14ac:dyDescent="0.15"/>
    <row r="67435" ht="13.5" customHeight="1" x14ac:dyDescent="0.15"/>
    <row r="67437" ht="13.5" customHeight="1" x14ac:dyDescent="0.15"/>
    <row r="67439" ht="13.5" customHeight="1" x14ac:dyDescent="0.15"/>
    <row r="67441" ht="13.5" customHeight="1" x14ac:dyDescent="0.15"/>
    <row r="67443" ht="13.5" customHeight="1" x14ac:dyDescent="0.15"/>
    <row r="67445" ht="13.5" customHeight="1" x14ac:dyDescent="0.15"/>
    <row r="67447" ht="13.5" customHeight="1" x14ac:dyDescent="0.15"/>
    <row r="67449" ht="13.5" customHeight="1" x14ac:dyDescent="0.15"/>
    <row r="67451" ht="13.5" customHeight="1" x14ac:dyDescent="0.15"/>
    <row r="67453" ht="13.5" customHeight="1" x14ac:dyDescent="0.15"/>
    <row r="67455" ht="13.5" customHeight="1" x14ac:dyDescent="0.15"/>
    <row r="67457" ht="13.5" customHeight="1" x14ac:dyDescent="0.15"/>
    <row r="67459" ht="13.5" customHeight="1" x14ac:dyDescent="0.15"/>
    <row r="67461" ht="13.5" customHeight="1" x14ac:dyDescent="0.15"/>
    <row r="67463" ht="13.5" customHeight="1" x14ac:dyDescent="0.15"/>
    <row r="67465" ht="13.5" customHeight="1" x14ac:dyDescent="0.15"/>
    <row r="67467" ht="13.5" customHeight="1" x14ac:dyDescent="0.15"/>
    <row r="67469" ht="13.5" customHeight="1" x14ac:dyDescent="0.15"/>
    <row r="67471" ht="13.5" customHeight="1" x14ac:dyDescent="0.15"/>
    <row r="67473" ht="13.5" customHeight="1" x14ac:dyDescent="0.15"/>
    <row r="67475" ht="13.5" customHeight="1" x14ac:dyDescent="0.15"/>
    <row r="67477" ht="13.5" customHeight="1" x14ac:dyDescent="0.15"/>
    <row r="67479" ht="13.5" customHeight="1" x14ac:dyDescent="0.15"/>
    <row r="67481" ht="13.5" customHeight="1" x14ac:dyDescent="0.15"/>
    <row r="67483" ht="13.5" customHeight="1" x14ac:dyDescent="0.15"/>
    <row r="67485" ht="13.5" customHeight="1" x14ac:dyDescent="0.15"/>
    <row r="67487" ht="13.5" customHeight="1" x14ac:dyDescent="0.15"/>
    <row r="67489" ht="13.5" customHeight="1" x14ac:dyDescent="0.15"/>
    <row r="67491" ht="13.5" customHeight="1" x14ac:dyDescent="0.15"/>
    <row r="67493" ht="13.5" customHeight="1" x14ac:dyDescent="0.15"/>
    <row r="67495" ht="13.5" customHeight="1" x14ac:dyDescent="0.15"/>
    <row r="67497" ht="13.5" customHeight="1" x14ac:dyDescent="0.15"/>
    <row r="67499" ht="13.5" customHeight="1" x14ac:dyDescent="0.15"/>
    <row r="67501" ht="13.5" customHeight="1" x14ac:dyDescent="0.15"/>
    <row r="67503" ht="13.5" customHeight="1" x14ac:dyDescent="0.15"/>
    <row r="67505" ht="13.5" customHeight="1" x14ac:dyDescent="0.15"/>
    <row r="67507" ht="13.5" customHeight="1" x14ac:dyDescent="0.15"/>
    <row r="67509" ht="13.5" customHeight="1" x14ac:dyDescent="0.15"/>
    <row r="67511" ht="13.5" customHeight="1" x14ac:dyDescent="0.15"/>
    <row r="67513" ht="13.5" customHeight="1" x14ac:dyDescent="0.15"/>
    <row r="67515" ht="13.5" customHeight="1" x14ac:dyDescent="0.15"/>
    <row r="67517" ht="13.5" customHeight="1" x14ac:dyDescent="0.15"/>
    <row r="67519" ht="13.5" customHeight="1" x14ac:dyDescent="0.15"/>
    <row r="67521" ht="13.5" customHeight="1" x14ac:dyDescent="0.15"/>
    <row r="67523" ht="13.5" customHeight="1" x14ac:dyDescent="0.15"/>
    <row r="67525" ht="13.5" customHeight="1" x14ac:dyDescent="0.15"/>
    <row r="67527" ht="13.5" customHeight="1" x14ac:dyDescent="0.15"/>
    <row r="67529" ht="13.5" customHeight="1" x14ac:dyDescent="0.15"/>
    <row r="67531" ht="13.5" customHeight="1" x14ac:dyDescent="0.15"/>
    <row r="67533" ht="13.5" customHeight="1" x14ac:dyDescent="0.15"/>
    <row r="67535" ht="13.5" customHeight="1" x14ac:dyDescent="0.15"/>
    <row r="67537" ht="13.5" customHeight="1" x14ac:dyDescent="0.15"/>
    <row r="67539" ht="13.5" customHeight="1" x14ac:dyDescent="0.15"/>
    <row r="67541" ht="13.5" customHeight="1" x14ac:dyDescent="0.15"/>
    <row r="67543" ht="13.5" customHeight="1" x14ac:dyDescent="0.15"/>
    <row r="67545" ht="13.5" customHeight="1" x14ac:dyDescent="0.15"/>
    <row r="67547" ht="13.5" customHeight="1" x14ac:dyDescent="0.15"/>
    <row r="67549" ht="13.5" customHeight="1" x14ac:dyDescent="0.15"/>
    <row r="67551" ht="13.5" customHeight="1" x14ac:dyDescent="0.15"/>
    <row r="67553" ht="13.5" customHeight="1" x14ac:dyDescent="0.15"/>
    <row r="67555" ht="13.5" customHeight="1" x14ac:dyDescent="0.15"/>
    <row r="67557" ht="13.5" customHeight="1" x14ac:dyDescent="0.15"/>
    <row r="67559" ht="13.5" customHeight="1" x14ac:dyDescent="0.15"/>
    <row r="67561" ht="13.5" customHeight="1" x14ac:dyDescent="0.15"/>
    <row r="67563" ht="13.5" customHeight="1" x14ac:dyDescent="0.15"/>
    <row r="67565" ht="13.5" customHeight="1" x14ac:dyDescent="0.15"/>
    <row r="67567" ht="13.5" customHeight="1" x14ac:dyDescent="0.15"/>
    <row r="67569" ht="13.5" customHeight="1" x14ac:dyDescent="0.15"/>
    <row r="67571" ht="13.5" customHeight="1" x14ac:dyDescent="0.15"/>
    <row r="67573" ht="13.5" customHeight="1" x14ac:dyDescent="0.15"/>
    <row r="67575" ht="13.5" customHeight="1" x14ac:dyDescent="0.15"/>
    <row r="67577" ht="13.5" customHeight="1" x14ac:dyDescent="0.15"/>
    <row r="67579" ht="13.5" customHeight="1" x14ac:dyDescent="0.15"/>
    <row r="67581" ht="13.5" customHeight="1" x14ac:dyDescent="0.15"/>
    <row r="67583" ht="13.5" customHeight="1" x14ac:dyDescent="0.15"/>
    <row r="67585" ht="13.5" customHeight="1" x14ac:dyDescent="0.15"/>
    <row r="67587" ht="13.5" customHeight="1" x14ac:dyDescent="0.15"/>
    <row r="67589" ht="13.5" customHeight="1" x14ac:dyDescent="0.15"/>
    <row r="67591" ht="13.5" customHeight="1" x14ac:dyDescent="0.15"/>
    <row r="67593" ht="13.5" customHeight="1" x14ac:dyDescent="0.15"/>
    <row r="67595" ht="13.5" customHeight="1" x14ac:dyDescent="0.15"/>
    <row r="67597" ht="13.5" customHeight="1" x14ac:dyDescent="0.15"/>
    <row r="67599" ht="13.5" customHeight="1" x14ac:dyDescent="0.15"/>
    <row r="67601" ht="13.5" customHeight="1" x14ac:dyDescent="0.15"/>
    <row r="67603" ht="13.5" customHeight="1" x14ac:dyDescent="0.15"/>
    <row r="67605" ht="13.5" customHeight="1" x14ac:dyDescent="0.15"/>
    <row r="67607" ht="13.5" customHeight="1" x14ac:dyDescent="0.15"/>
    <row r="67609" ht="13.5" customHeight="1" x14ac:dyDescent="0.15"/>
    <row r="67611" ht="13.5" customHeight="1" x14ac:dyDescent="0.15"/>
    <row r="67613" ht="13.5" customHeight="1" x14ac:dyDescent="0.15"/>
    <row r="67615" ht="13.5" customHeight="1" x14ac:dyDescent="0.15"/>
    <row r="67617" ht="13.5" customHeight="1" x14ac:dyDescent="0.15"/>
    <row r="67619" ht="13.5" customHeight="1" x14ac:dyDescent="0.15"/>
    <row r="67621" ht="13.5" customHeight="1" x14ac:dyDescent="0.15"/>
    <row r="67623" ht="13.5" customHeight="1" x14ac:dyDescent="0.15"/>
    <row r="67625" ht="13.5" customHeight="1" x14ac:dyDescent="0.15"/>
    <row r="67627" ht="13.5" customHeight="1" x14ac:dyDescent="0.15"/>
    <row r="67629" ht="13.5" customHeight="1" x14ac:dyDescent="0.15"/>
    <row r="67631" ht="13.5" customHeight="1" x14ac:dyDescent="0.15"/>
    <row r="67633" ht="13.5" customHeight="1" x14ac:dyDescent="0.15"/>
    <row r="67635" ht="13.5" customHeight="1" x14ac:dyDescent="0.15"/>
    <row r="67637" ht="13.5" customHeight="1" x14ac:dyDescent="0.15"/>
    <row r="67639" ht="13.5" customHeight="1" x14ac:dyDescent="0.15"/>
    <row r="67641" ht="13.5" customHeight="1" x14ac:dyDescent="0.15"/>
    <row r="67643" ht="13.5" customHeight="1" x14ac:dyDescent="0.15"/>
    <row r="67645" ht="13.5" customHeight="1" x14ac:dyDescent="0.15"/>
    <row r="67647" ht="13.5" customHeight="1" x14ac:dyDescent="0.15"/>
    <row r="67649" ht="13.5" customHeight="1" x14ac:dyDescent="0.15"/>
    <row r="67651" ht="13.5" customHeight="1" x14ac:dyDescent="0.15"/>
    <row r="67653" ht="13.5" customHeight="1" x14ac:dyDescent="0.15"/>
    <row r="67655" ht="13.5" customHeight="1" x14ac:dyDescent="0.15"/>
    <row r="67657" ht="13.5" customHeight="1" x14ac:dyDescent="0.15"/>
    <row r="67659" ht="13.5" customHeight="1" x14ac:dyDescent="0.15"/>
    <row r="67661" ht="13.5" customHeight="1" x14ac:dyDescent="0.15"/>
    <row r="67663" ht="13.5" customHeight="1" x14ac:dyDescent="0.15"/>
    <row r="67665" ht="13.5" customHeight="1" x14ac:dyDescent="0.15"/>
    <row r="67667" ht="13.5" customHeight="1" x14ac:dyDescent="0.15"/>
    <row r="67669" ht="13.5" customHeight="1" x14ac:dyDescent="0.15"/>
    <row r="67671" ht="13.5" customHeight="1" x14ac:dyDescent="0.15"/>
    <row r="67673" ht="13.5" customHeight="1" x14ac:dyDescent="0.15"/>
    <row r="67675" ht="13.5" customHeight="1" x14ac:dyDescent="0.15"/>
    <row r="67677" ht="13.5" customHeight="1" x14ac:dyDescent="0.15"/>
    <row r="67679" ht="13.5" customHeight="1" x14ac:dyDescent="0.15"/>
    <row r="67681" ht="13.5" customHeight="1" x14ac:dyDescent="0.15"/>
    <row r="67683" ht="13.5" customHeight="1" x14ac:dyDescent="0.15"/>
    <row r="67685" ht="13.5" customHeight="1" x14ac:dyDescent="0.15"/>
    <row r="67687" ht="13.5" customHeight="1" x14ac:dyDescent="0.15"/>
    <row r="67689" ht="13.5" customHeight="1" x14ac:dyDescent="0.15"/>
    <row r="67691" ht="13.5" customHeight="1" x14ac:dyDescent="0.15"/>
    <row r="67693" ht="13.5" customHeight="1" x14ac:dyDescent="0.15"/>
    <row r="67695" ht="13.5" customHeight="1" x14ac:dyDescent="0.15"/>
    <row r="67697" ht="13.5" customHeight="1" x14ac:dyDescent="0.15"/>
    <row r="67699" ht="13.5" customHeight="1" x14ac:dyDescent="0.15"/>
    <row r="67701" ht="13.5" customHeight="1" x14ac:dyDescent="0.15"/>
    <row r="67703" ht="13.5" customHeight="1" x14ac:dyDescent="0.15"/>
    <row r="67705" ht="13.5" customHeight="1" x14ac:dyDescent="0.15"/>
    <row r="67707" ht="13.5" customHeight="1" x14ac:dyDescent="0.15"/>
    <row r="67709" ht="13.5" customHeight="1" x14ac:dyDescent="0.15"/>
    <row r="67711" ht="13.5" customHeight="1" x14ac:dyDescent="0.15"/>
    <row r="67713" ht="13.5" customHeight="1" x14ac:dyDescent="0.15"/>
    <row r="67715" ht="13.5" customHeight="1" x14ac:dyDescent="0.15"/>
    <row r="67717" ht="13.5" customHeight="1" x14ac:dyDescent="0.15"/>
    <row r="67719" ht="13.5" customHeight="1" x14ac:dyDescent="0.15"/>
    <row r="67721" ht="13.5" customHeight="1" x14ac:dyDescent="0.15"/>
    <row r="67723" ht="13.5" customHeight="1" x14ac:dyDescent="0.15"/>
    <row r="67725" ht="13.5" customHeight="1" x14ac:dyDescent="0.15"/>
    <row r="67727" ht="13.5" customHeight="1" x14ac:dyDescent="0.15"/>
    <row r="67729" ht="13.5" customHeight="1" x14ac:dyDescent="0.15"/>
    <row r="67731" ht="13.5" customHeight="1" x14ac:dyDescent="0.15"/>
    <row r="67733" ht="13.5" customHeight="1" x14ac:dyDescent="0.15"/>
    <row r="67735" ht="13.5" customHeight="1" x14ac:dyDescent="0.15"/>
    <row r="67737" ht="13.5" customHeight="1" x14ac:dyDescent="0.15"/>
    <row r="67739" ht="13.5" customHeight="1" x14ac:dyDescent="0.15"/>
    <row r="67741" ht="13.5" customHeight="1" x14ac:dyDescent="0.15"/>
    <row r="67743" ht="13.5" customHeight="1" x14ac:dyDescent="0.15"/>
    <row r="67745" ht="13.5" customHeight="1" x14ac:dyDescent="0.15"/>
    <row r="67747" ht="13.5" customHeight="1" x14ac:dyDescent="0.15"/>
    <row r="67749" ht="13.5" customHeight="1" x14ac:dyDescent="0.15"/>
    <row r="67751" ht="13.5" customHeight="1" x14ac:dyDescent="0.15"/>
    <row r="67753" ht="13.5" customHeight="1" x14ac:dyDescent="0.15"/>
    <row r="67755" ht="13.5" customHeight="1" x14ac:dyDescent="0.15"/>
    <row r="67757" ht="13.5" customHeight="1" x14ac:dyDescent="0.15"/>
    <row r="67759" ht="13.5" customHeight="1" x14ac:dyDescent="0.15"/>
    <row r="67761" ht="13.5" customHeight="1" x14ac:dyDescent="0.15"/>
    <row r="67763" ht="13.5" customHeight="1" x14ac:dyDescent="0.15"/>
    <row r="67765" ht="13.5" customHeight="1" x14ac:dyDescent="0.15"/>
    <row r="67767" ht="13.5" customHeight="1" x14ac:dyDescent="0.15"/>
    <row r="67769" ht="13.5" customHeight="1" x14ac:dyDescent="0.15"/>
    <row r="67771" ht="13.5" customHeight="1" x14ac:dyDescent="0.15"/>
    <row r="67773" ht="13.5" customHeight="1" x14ac:dyDescent="0.15"/>
    <row r="67775" ht="13.5" customHeight="1" x14ac:dyDescent="0.15"/>
    <row r="67777" ht="13.5" customHeight="1" x14ac:dyDescent="0.15"/>
    <row r="67779" ht="13.5" customHeight="1" x14ac:dyDescent="0.15"/>
    <row r="67781" ht="13.5" customHeight="1" x14ac:dyDescent="0.15"/>
    <row r="67783" ht="13.5" customHeight="1" x14ac:dyDescent="0.15"/>
    <row r="67785" ht="13.5" customHeight="1" x14ac:dyDescent="0.15"/>
    <row r="67787" ht="13.5" customHeight="1" x14ac:dyDescent="0.15"/>
    <row r="67789" ht="13.5" customHeight="1" x14ac:dyDescent="0.15"/>
    <row r="67791" ht="13.5" customHeight="1" x14ac:dyDescent="0.15"/>
    <row r="67793" ht="13.5" customHeight="1" x14ac:dyDescent="0.15"/>
    <row r="67795" ht="13.5" customHeight="1" x14ac:dyDescent="0.15"/>
    <row r="67797" ht="13.5" customHeight="1" x14ac:dyDescent="0.15"/>
    <row r="67799" ht="13.5" customHeight="1" x14ac:dyDescent="0.15"/>
    <row r="67801" ht="13.5" customHeight="1" x14ac:dyDescent="0.15"/>
    <row r="67803" ht="13.5" customHeight="1" x14ac:dyDescent="0.15"/>
    <row r="67805" ht="13.5" customHeight="1" x14ac:dyDescent="0.15"/>
    <row r="67807" ht="13.5" customHeight="1" x14ac:dyDescent="0.15"/>
    <row r="67809" ht="13.5" customHeight="1" x14ac:dyDescent="0.15"/>
    <row r="67811" ht="13.5" customHeight="1" x14ac:dyDescent="0.15"/>
    <row r="67813" ht="13.5" customHeight="1" x14ac:dyDescent="0.15"/>
    <row r="67815" ht="13.5" customHeight="1" x14ac:dyDescent="0.15"/>
    <row r="67817" ht="13.5" customHeight="1" x14ac:dyDescent="0.15"/>
    <row r="67819" ht="13.5" customHeight="1" x14ac:dyDescent="0.15"/>
    <row r="67821" ht="13.5" customHeight="1" x14ac:dyDescent="0.15"/>
    <row r="67823" ht="13.5" customHeight="1" x14ac:dyDescent="0.15"/>
    <row r="67825" ht="13.5" customHeight="1" x14ac:dyDescent="0.15"/>
    <row r="67827" ht="13.5" customHeight="1" x14ac:dyDescent="0.15"/>
    <row r="67829" ht="13.5" customHeight="1" x14ac:dyDescent="0.15"/>
    <row r="67831" ht="13.5" customHeight="1" x14ac:dyDescent="0.15"/>
    <row r="67833" ht="13.5" customHeight="1" x14ac:dyDescent="0.15"/>
    <row r="67835" ht="13.5" customHeight="1" x14ac:dyDescent="0.15"/>
    <row r="67837" ht="13.5" customHeight="1" x14ac:dyDescent="0.15"/>
    <row r="67839" ht="13.5" customHeight="1" x14ac:dyDescent="0.15"/>
    <row r="67841" ht="13.5" customHeight="1" x14ac:dyDescent="0.15"/>
    <row r="67843" ht="13.5" customHeight="1" x14ac:dyDescent="0.15"/>
    <row r="67845" ht="13.5" customHeight="1" x14ac:dyDescent="0.15"/>
    <row r="67847" ht="13.5" customHeight="1" x14ac:dyDescent="0.15"/>
    <row r="67849" ht="13.5" customHeight="1" x14ac:dyDescent="0.15"/>
    <row r="67851" ht="13.5" customHeight="1" x14ac:dyDescent="0.15"/>
    <row r="67853" ht="13.5" customHeight="1" x14ac:dyDescent="0.15"/>
    <row r="67855" ht="13.5" customHeight="1" x14ac:dyDescent="0.15"/>
    <row r="67857" ht="13.5" customHeight="1" x14ac:dyDescent="0.15"/>
    <row r="67859" ht="13.5" customHeight="1" x14ac:dyDescent="0.15"/>
    <row r="67861" ht="13.5" customHeight="1" x14ac:dyDescent="0.15"/>
    <row r="67863" ht="13.5" customHeight="1" x14ac:dyDescent="0.15"/>
    <row r="67865" ht="13.5" customHeight="1" x14ac:dyDescent="0.15"/>
    <row r="67867" ht="13.5" customHeight="1" x14ac:dyDescent="0.15"/>
    <row r="67869" ht="13.5" customHeight="1" x14ac:dyDescent="0.15"/>
    <row r="67871" ht="13.5" customHeight="1" x14ac:dyDescent="0.15"/>
    <row r="67873" ht="13.5" customHeight="1" x14ac:dyDescent="0.15"/>
    <row r="67875" ht="13.5" customHeight="1" x14ac:dyDescent="0.15"/>
    <row r="67877" ht="13.5" customHeight="1" x14ac:dyDescent="0.15"/>
    <row r="67879" ht="13.5" customHeight="1" x14ac:dyDescent="0.15"/>
    <row r="67881" ht="13.5" customHeight="1" x14ac:dyDescent="0.15"/>
    <row r="67883" ht="13.5" customHeight="1" x14ac:dyDescent="0.15"/>
    <row r="67885" ht="13.5" customHeight="1" x14ac:dyDescent="0.15"/>
    <row r="67887" ht="13.5" customHeight="1" x14ac:dyDescent="0.15"/>
    <row r="67889" ht="13.5" customHeight="1" x14ac:dyDescent="0.15"/>
    <row r="67891" ht="13.5" customHeight="1" x14ac:dyDescent="0.15"/>
    <row r="67893" ht="13.5" customHeight="1" x14ac:dyDescent="0.15"/>
    <row r="67895" ht="13.5" customHeight="1" x14ac:dyDescent="0.15"/>
    <row r="67897" ht="13.5" customHeight="1" x14ac:dyDescent="0.15"/>
    <row r="67899" ht="13.5" customHeight="1" x14ac:dyDescent="0.15"/>
    <row r="67901" ht="13.5" customHeight="1" x14ac:dyDescent="0.15"/>
    <row r="67903" ht="13.5" customHeight="1" x14ac:dyDescent="0.15"/>
    <row r="67905" ht="13.5" customHeight="1" x14ac:dyDescent="0.15"/>
    <row r="67907" ht="13.5" customHeight="1" x14ac:dyDescent="0.15"/>
    <row r="67909" ht="13.5" customHeight="1" x14ac:dyDescent="0.15"/>
    <row r="67911" ht="13.5" customHeight="1" x14ac:dyDescent="0.15"/>
    <row r="67913" ht="13.5" customHeight="1" x14ac:dyDescent="0.15"/>
    <row r="67915" ht="13.5" customHeight="1" x14ac:dyDescent="0.15"/>
    <row r="67917" ht="13.5" customHeight="1" x14ac:dyDescent="0.15"/>
    <row r="67919" ht="13.5" customHeight="1" x14ac:dyDescent="0.15"/>
    <row r="67921" ht="13.5" customHeight="1" x14ac:dyDescent="0.15"/>
    <row r="67923" ht="13.5" customHeight="1" x14ac:dyDescent="0.15"/>
    <row r="67925" ht="13.5" customHeight="1" x14ac:dyDescent="0.15"/>
    <row r="67927" ht="13.5" customHeight="1" x14ac:dyDescent="0.15"/>
    <row r="67929" ht="13.5" customHeight="1" x14ac:dyDescent="0.15"/>
    <row r="67931" ht="13.5" customHeight="1" x14ac:dyDescent="0.15"/>
    <row r="67933" ht="13.5" customHeight="1" x14ac:dyDescent="0.15"/>
    <row r="67935" ht="13.5" customHeight="1" x14ac:dyDescent="0.15"/>
    <row r="67937" ht="13.5" customHeight="1" x14ac:dyDescent="0.15"/>
    <row r="67939" ht="13.5" customHeight="1" x14ac:dyDescent="0.15"/>
    <row r="67941" ht="13.5" customHeight="1" x14ac:dyDescent="0.15"/>
    <row r="67943" ht="13.5" customHeight="1" x14ac:dyDescent="0.15"/>
    <row r="67945" ht="13.5" customHeight="1" x14ac:dyDescent="0.15"/>
    <row r="67947" ht="13.5" customHeight="1" x14ac:dyDescent="0.15"/>
    <row r="67949" ht="13.5" customHeight="1" x14ac:dyDescent="0.15"/>
    <row r="67951" ht="13.5" customHeight="1" x14ac:dyDescent="0.15"/>
    <row r="67953" ht="13.5" customHeight="1" x14ac:dyDescent="0.15"/>
    <row r="67955" ht="13.5" customHeight="1" x14ac:dyDescent="0.15"/>
    <row r="67957" ht="13.5" customHeight="1" x14ac:dyDescent="0.15"/>
    <row r="67959" ht="13.5" customHeight="1" x14ac:dyDescent="0.15"/>
    <row r="67961" ht="13.5" customHeight="1" x14ac:dyDescent="0.15"/>
    <row r="67963" ht="13.5" customHeight="1" x14ac:dyDescent="0.15"/>
    <row r="67965" ht="13.5" customHeight="1" x14ac:dyDescent="0.15"/>
    <row r="67967" ht="13.5" customHeight="1" x14ac:dyDescent="0.15"/>
    <row r="67969" ht="13.5" customHeight="1" x14ac:dyDescent="0.15"/>
    <row r="67971" ht="13.5" customHeight="1" x14ac:dyDescent="0.15"/>
    <row r="67973" ht="13.5" customHeight="1" x14ac:dyDescent="0.15"/>
    <row r="67975" ht="13.5" customHeight="1" x14ac:dyDescent="0.15"/>
    <row r="67977" ht="13.5" customHeight="1" x14ac:dyDescent="0.15"/>
    <row r="67979" ht="13.5" customHeight="1" x14ac:dyDescent="0.15"/>
    <row r="67981" ht="13.5" customHeight="1" x14ac:dyDescent="0.15"/>
    <row r="67983" ht="13.5" customHeight="1" x14ac:dyDescent="0.15"/>
    <row r="67985" ht="13.5" customHeight="1" x14ac:dyDescent="0.15"/>
    <row r="67987" ht="13.5" customHeight="1" x14ac:dyDescent="0.15"/>
    <row r="67989" ht="13.5" customHeight="1" x14ac:dyDescent="0.15"/>
    <row r="67991" ht="13.5" customHeight="1" x14ac:dyDescent="0.15"/>
    <row r="67993" ht="13.5" customHeight="1" x14ac:dyDescent="0.15"/>
    <row r="67995" ht="13.5" customHeight="1" x14ac:dyDescent="0.15"/>
    <row r="67997" ht="13.5" customHeight="1" x14ac:dyDescent="0.15"/>
    <row r="67999" ht="13.5" customHeight="1" x14ac:dyDescent="0.15"/>
    <row r="68001" ht="13.5" customHeight="1" x14ac:dyDescent="0.15"/>
    <row r="68003" ht="13.5" customHeight="1" x14ac:dyDescent="0.15"/>
    <row r="68005" ht="13.5" customHeight="1" x14ac:dyDescent="0.15"/>
    <row r="68007" ht="13.5" customHeight="1" x14ac:dyDescent="0.15"/>
    <row r="68009" ht="13.5" customHeight="1" x14ac:dyDescent="0.15"/>
    <row r="68011" ht="13.5" customHeight="1" x14ac:dyDescent="0.15"/>
    <row r="68013" ht="13.5" customHeight="1" x14ac:dyDescent="0.15"/>
    <row r="68015" ht="13.5" customHeight="1" x14ac:dyDescent="0.15"/>
    <row r="68017" ht="13.5" customHeight="1" x14ac:dyDescent="0.15"/>
    <row r="68019" ht="13.5" customHeight="1" x14ac:dyDescent="0.15"/>
    <row r="68021" ht="13.5" customHeight="1" x14ac:dyDescent="0.15"/>
    <row r="68023" ht="13.5" customHeight="1" x14ac:dyDescent="0.15"/>
    <row r="68025" ht="13.5" customHeight="1" x14ac:dyDescent="0.15"/>
    <row r="68027" ht="13.5" customHeight="1" x14ac:dyDescent="0.15"/>
    <row r="68029" ht="13.5" customHeight="1" x14ac:dyDescent="0.15"/>
    <row r="68031" ht="13.5" customHeight="1" x14ac:dyDescent="0.15"/>
    <row r="68033" ht="13.5" customHeight="1" x14ac:dyDescent="0.15"/>
    <row r="68035" ht="13.5" customHeight="1" x14ac:dyDescent="0.15"/>
    <row r="68037" ht="13.5" customHeight="1" x14ac:dyDescent="0.15"/>
    <row r="68039" ht="13.5" customHeight="1" x14ac:dyDescent="0.15"/>
    <row r="68041" ht="13.5" customHeight="1" x14ac:dyDescent="0.15"/>
    <row r="68043" ht="13.5" customHeight="1" x14ac:dyDescent="0.15"/>
    <row r="68045" ht="13.5" customHeight="1" x14ac:dyDescent="0.15"/>
    <row r="68047" ht="13.5" customHeight="1" x14ac:dyDescent="0.15"/>
    <row r="68049" ht="13.5" customHeight="1" x14ac:dyDescent="0.15"/>
    <row r="68051" ht="13.5" customHeight="1" x14ac:dyDescent="0.15"/>
    <row r="68053" ht="13.5" customHeight="1" x14ac:dyDescent="0.15"/>
    <row r="68055" ht="13.5" customHeight="1" x14ac:dyDescent="0.15"/>
    <row r="68057" ht="13.5" customHeight="1" x14ac:dyDescent="0.15"/>
    <row r="68059" ht="13.5" customHeight="1" x14ac:dyDescent="0.15"/>
    <row r="68061" ht="13.5" customHeight="1" x14ac:dyDescent="0.15"/>
    <row r="68063" ht="13.5" customHeight="1" x14ac:dyDescent="0.15"/>
    <row r="68065" ht="13.5" customHeight="1" x14ac:dyDescent="0.15"/>
    <row r="68067" ht="13.5" customHeight="1" x14ac:dyDescent="0.15"/>
    <row r="68069" ht="13.5" customHeight="1" x14ac:dyDescent="0.15"/>
    <row r="68071" ht="13.5" customHeight="1" x14ac:dyDescent="0.15"/>
    <row r="68073" ht="13.5" customHeight="1" x14ac:dyDescent="0.15"/>
    <row r="68075" ht="13.5" customHeight="1" x14ac:dyDescent="0.15"/>
    <row r="68077" ht="13.5" customHeight="1" x14ac:dyDescent="0.15"/>
    <row r="68079" ht="13.5" customHeight="1" x14ac:dyDescent="0.15"/>
    <row r="68081" ht="13.5" customHeight="1" x14ac:dyDescent="0.15"/>
    <row r="68083" ht="13.5" customHeight="1" x14ac:dyDescent="0.15"/>
    <row r="68085" ht="13.5" customHeight="1" x14ac:dyDescent="0.15"/>
    <row r="68087" ht="13.5" customHeight="1" x14ac:dyDescent="0.15"/>
    <row r="68089" ht="13.5" customHeight="1" x14ac:dyDescent="0.15"/>
    <row r="68091" ht="13.5" customHeight="1" x14ac:dyDescent="0.15"/>
    <row r="68093" ht="13.5" customHeight="1" x14ac:dyDescent="0.15"/>
    <row r="68095" ht="13.5" customHeight="1" x14ac:dyDescent="0.15"/>
    <row r="68097" ht="13.5" customHeight="1" x14ac:dyDescent="0.15"/>
    <row r="68099" ht="13.5" customHeight="1" x14ac:dyDescent="0.15"/>
    <row r="68101" ht="13.5" customHeight="1" x14ac:dyDescent="0.15"/>
    <row r="68103" ht="13.5" customHeight="1" x14ac:dyDescent="0.15"/>
    <row r="68105" ht="13.5" customHeight="1" x14ac:dyDescent="0.15"/>
    <row r="68107" ht="13.5" customHeight="1" x14ac:dyDescent="0.15"/>
    <row r="68109" ht="13.5" customHeight="1" x14ac:dyDescent="0.15"/>
    <row r="68111" ht="13.5" customHeight="1" x14ac:dyDescent="0.15"/>
    <row r="68113" ht="13.5" customHeight="1" x14ac:dyDescent="0.15"/>
    <row r="68115" ht="13.5" customHeight="1" x14ac:dyDescent="0.15"/>
    <row r="68117" ht="13.5" customHeight="1" x14ac:dyDescent="0.15"/>
    <row r="68119" ht="13.5" customHeight="1" x14ac:dyDescent="0.15"/>
    <row r="68121" ht="13.5" customHeight="1" x14ac:dyDescent="0.15"/>
    <row r="68123" ht="13.5" customHeight="1" x14ac:dyDescent="0.15"/>
    <row r="68125" ht="13.5" customHeight="1" x14ac:dyDescent="0.15"/>
    <row r="68127" ht="13.5" customHeight="1" x14ac:dyDescent="0.15"/>
    <row r="68129" ht="13.5" customHeight="1" x14ac:dyDescent="0.15"/>
    <row r="68131" ht="13.5" customHeight="1" x14ac:dyDescent="0.15"/>
    <row r="68133" ht="13.5" customHeight="1" x14ac:dyDescent="0.15"/>
    <row r="68135" ht="13.5" customHeight="1" x14ac:dyDescent="0.15"/>
    <row r="68137" ht="13.5" customHeight="1" x14ac:dyDescent="0.15"/>
    <row r="68139" ht="13.5" customHeight="1" x14ac:dyDescent="0.15"/>
    <row r="68141" ht="13.5" customHeight="1" x14ac:dyDescent="0.15"/>
    <row r="68143" ht="13.5" customHeight="1" x14ac:dyDescent="0.15"/>
    <row r="68145" ht="13.5" customHeight="1" x14ac:dyDescent="0.15"/>
    <row r="68147" ht="13.5" customHeight="1" x14ac:dyDescent="0.15"/>
    <row r="68149" ht="13.5" customHeight="1" x14ac:dyDescent="0.15"/>
    <row r="68151" ht="13.5" customHeight="1" x14ac:dyDescent="0.15"/>
    <row r="68153" ht="13.5" customHeight="1" x14ac:dyDescent="0.15"/>
    <row r="68155" ht="13.5" customHeight="1" x14ac:dyDescent="0.15"/>
    <row r="68157" ht="13.5" customHeight="1" x14ac:dyDescent="0.15"/>
    <row r="68159" ht="13.5" customHeight="1" x14ac:dyDescent="0.15"/>
    <row r="68161" ht="13.5" customHeight="1" x14ac:dyDescent="0.15"/>
    <row r="68163" ht="13.5" customHeight="1" x14ac:dyDescent="0.15"/>
    <row r="68165" ht="13.5" customHeight="1" x14ac:dyDescent="0.15"/>
    <row r="68167" ht="13.5" customHeight="1" x14ac:dyDescent="0.15"/>
    <row r="68169" ht="13.5" customHeight="1" x14ac:dyDescent="0.15"/>
    <row r="68171" ht="13.5" customHeight="1" x14ac:dyDescent="0.15"/>
    <row r="68173" ht="13.5" customHeight="1" x14ac:dyDescent="0.15"/>
    <row r="68175" ht="13.5" customHeight="1" x14ac:dyDescent="0.15"/>
    <row r="68177" ht="13.5" customHeight="1" x14ac:dyDescent="0.15"/>
    <row r="68179" ht="13.5" customHeight="1" x14ac:dyDescent="0.15"/>
    <row r="68181" ht="13.5" customHeight="1" x14ac:dyDescent="0.15"/>
    <row r="68183" ht="13.5" customHeight="1" x14ac:dyDescent="0.15"/>
    <row r="68185" ht="13.5" customHeight="1" x14ac:dyDescent="0.15"/>
    <row r="68187" ht="13.5" customHeight="1" x14ac:dyDescent="0.15"/>
    <row r="68189" ht="13.5" customHeight="1" x14ac:dyDescent="0.15"/>
    <row r="68191" ht="13.5" customHeight="1" x14ac:dyDescent="0.15"/>
    <row r="68193" ht="13.5" customHeight="1" x14ac:dyDescent="0.15"/>
    <row r="68195" ht="13.5" customHeight="1" x14ac:dyDescent="0.15"/>
    <row r="68197" ht="13.5" customHeight="1" x14ac:dyDescent="0.15"/>
    <row r="68199" ht="13.5" customHeight="1" x14ac:dyDescent="0.15"/>
    <row r="68201" ht="13.5" customHeight="1" x14ac:dyDescent="0.15"/>
    <row r="68203" ht="13.5" customHeight="1" x14ac:dyDescent="0.15"/>
    <row r="68205" ht="13.5" customHeight="1" x14ac:dyDescent="0.15"/>
    <row r="68207" ht="13.5" customHeight="1" x14ac:dyDescent="0.15"/>
    <row r="68209" ht="13.5" customHeight="1" x14ac:dyDescent="0.15"/>
    <row r="68211" ht="13.5" customHeight="1" x14ac:dyDescent="0.15"/>
    <row r="68213" ht="13.5" customHeight="1" x14ac:dyDescent="0.15"/>
    <row r="68215" ht="13.5" customHeight="1" x14ac:dyDescent="0.15"/>
    <row r="68217" ht="13.5" customHeight="1" x14ac:dyDescent="0.15"/>
    <row r="68219" ht="13.5" customHeight="1" x14ac:dyDescent="0.15"/>
    <row r="68221" ht="13.5" customHeight="1" x14ac:dyDescent="0.15"/>
    <row r="68223" ht="13.5" customHeight="1" x14ac:dyDescent="0.15"/>
    <row r="68225" ht="13.5" customHeight="1" x14ac:dyDescent="0.15"/>
    <row r="68227" ht="13.5" customHeight="1" x14ac:dyDescent="0.15"/>
    <row r="68229" ht="13.5" customHeight="1" x14ac:dyDescent="0.15"/>
    <row r="68231" ht="13.5" customHeight="1" x14ac:dyDescent="0.15"/>
    <row r="68233" ht="13.5" customHeight="1" x14ac:dyDescent="0.15"/>
    <row r="68235" ht="13.5" customHeight="1" x14ac:dyDescent="0.15"/>
    <row r="68237" ht="13.5" customHeight="1" x14ac:dyDescent="0.15"/>
    <row r="68239" ht="13.5" customHeight="1" x14ac:dyDescent="0.15"/>
    <row r="68241" ht="13.5" customHeight="1" x14ac:dyDescent="0.15"/>
    <row r="68243" ht="13.5" customHeight="1" x14ac:dyDescent="0.15"/>
    <row r="68245" ht="13.5" customHeight="1" x14ac:dyDescent="0.15"/>
    <row r="68247" ht="13.5" customHeight="1" x14ac:dyDescent="0.15"/>
    <row r="68249" ht="13.5" customHeight="1" x14ac:dyDescent="0.15"/>
    <row r="68251" ht="13.5" customHeight="1" x14ac:dyDescent="0.15"/>
    <row r="68253" ht="13.5" customHeight="1" x14ac:dyDescent="0.15"/>
    <row r="68255" ht="13.5" customHeight="1" x14ac:dyDescent="0.15"/>
    <row r="68257" ht="13.5" customHeight="1" x14ac:dyDescent="0.15"/>
    <row r="68259" ht="13.5" customHeight="1" x14ac:dyDescent="0.15"/>
    <row r="68261" ht="13.5" customHeight="1" x14ac:dyDescent="0.15"/>
    <row r="68263" ht="13.5" customHeight="1" x14ac:dyDescent="0.15"/>
    <row r="68265" ht="13.5" customHeight="1" x14ac:dyDescent="0.15"/>
    <row r="68267" ht="13.5" customHeight="1" x14ac:dyDescent="0.15"/>
    <row r="68269" ht="13.5" customHeight="1" x14ac:dyDescent="0.15"/>
    <row r="68271" ht="13.5" customHeight="1" x14ac:dyDescent="0.15"/>
    <row r="68273" ht="13.5" customHeight="1" x14ac:dyDescent="0.15"/>
    <row r="68275" ht="13.5" customHeight="1" x14ac:dyDescent="0.15"/>
    <row r="68277" ht="13.5" customHeight="1" x14ac:dyDescent="0.15"/>
    <row r="68279" ht="13.5" customHeight="1" x14ac:dyDescent="0.15"/>
    <row r="68281" ht="13.5" customHeight="1" x14ac:dyDescent="0.15"/>
    <row r="68283" ht="13.5" customHeight="1" x14ac:dyDescent="0.15"/>
    <row r="68285" ht="13.5" customHeight="1" x14ac:dyDescent="0.15"/>
    <row r="68287" ht="13.5" customHeight="1" x14ac:dyDescent="0.15"/>
    <row r="68289" ht="13.5" customHeight="1" x14ac:dyDescent="0.15"/>
    <row r="68291" ht="13.5" customHeight="1" x14ac:dyDescent="0.15"/>
    <row r="68293" ht="13.5" customHeight="1" x14ac:dyDescent="0.15"/>
    <row r="68295" ht="13.5" customHeight="1" x14ac:dyDescent="0.15"/>
    <row r="68297" ht="13.5" customHeight="1" x14ac:dyDescent="0.15"/>
    <row r="68299" ht="13.5" customHeight="1" x14ac:dyDescent="0.15"/>
    <row r="68301" ht="13.5" customHeight="1" x14ac:dyDescent="0.15"/>
    <row r="68303" ht="13.5" customHeight="1" x14ac:dyDescent="0.15"/>
    <row r="68305" ht="13.5" customHeight="1" x14ac:dyDescent="0.15"/>
    <row r="68307" ht="13.5" customHeight="1" x14ac:dyDescent="0.15"/>
    <row r="68309" ht="13.5" customHeight="1" x14ac:dyDescent="0.15"/>
    <row r="68311" ht="13.5" customHeight="1" x14ac:dyDescent="0.15"/>
    <row r="68313" ht="13.5" customHeight="1" x14ac:dyDescent="0.15"/>
    <row r="68315" ht="13.5" customHeight="1" x14ac:dyDescent="0.15"/>
    <row r="68317" ht="13.5" customHeight="1" x14ac:dyDescent="0.15"/>
    <row r="68319" ht="13.5" customHeight="1" x14ac:dyDescent="0.15"/>
    <row r="68321" ht="13.5" customHeight="1" x14ac:dyDescent="0.15"/>
    <row r="68323" ht="13.5" customHeight="1" x14ac:dyDescent="0.15"/>
    <row r="68325" ht="13.5" customHeight="1" x14ac:dyDescent="0.15"/>
    <row r="68327" ht="13.5" customHeight="1" x14ac:dyDescent="0.15"/>
    <row r="68329" ht="13.5" customHeight="1" x14ac:dyDescent="0.15"/>
    <row r="68331" ht="13.5" customHeight="1" x14ac:dyDescent="0.15"/>
    <row r="68333" ht="13.5" customHeight="1" x14ac:dyDescent="0.15"/>
    <row r="68335" ht="13.5" customHeight="1" x14ac:dyDescent="0.15"/>
    <row r="68337" ht="13.5" customHeight="1" x14ac:dyDescent="0.15"/>
    <row r="68339" ht="13.5" customHeight="1" x14ac:dyDescent="0.15"/>
    <row r="68341" ht="13.5" customHeight="1" x14ac:dyDescent="0.15"/>
    <row r="68343" ht="13.5" customHeight="1" x14ac:dyDescent="0.15"/>
    <row r="68345" ht="13.5" customHeight="1" x14ac:dyDescent="0.15"/>
    <row r="68347" ht="13.5" customHeight="1" x14ac:dyDescent="0.15"/>
    <row r="68349" ht="13.5" customHeight="1" x14ac:dyDescent="0.15"/>
    <row r="68351" ht="13.5" customHeight="1" x14ac:dyDescent="0.15"/>
    <row r="68353" ht="13.5" customHeight="1" x14ac:dyDescent="0.15"/>
    <row r="68355" ht="13.5" customHeight="1" x14ac:dyDescent="0.15"/>
    <row r="68357" ht="13.5" customHeight="1" x14ac:dyDescent="0.15"/>
    <row r="68359" ht="13.5" customHeight="1" x14ac:dyDescent="0.15"/>
    <row r="68361" ht="13.5" customHeight="1" x14ac:dyDescent="0.15"/>
    <row r="68363" ht="13.5" customHeight="1" x14ac:dyDescent="0.15"/>
    <row r="68365" ht="13.5" customHeight="1" x14ac:dyDescent="0.15"/>
    <row r="68367" ht="13.5" customHeight="1" x14ac:dyDescent="0.15"/>
    <row r="68369" ht="13.5" customHeight="1" x14ac:dyDescent="0.15"/>
    <row r="68371" ht="13.5" customHeight="1" x14ac:dyDescent="0.15"/>
    <row r="68373" ht="13.5" customHeight="1" x14ac:dyDescent="0.15"/>
    <row r="68375" ht="13.5" customHeight="1" x14ac:dyDescent="0.15"/>
    <row r="68377" ht="13.5" customHeight="1" x14ac:dyDescent="0.15"/>
    <row r="68379" ht="13.5" customHeight="1" x14ac:dyDescent="0.15"/>
    <row r="68381" ht="13.5" customHeight="1" x14ac:dyDescent="0.15"/>
    <row r="68383" ht="13.5" customHeight="1" x14ac:dyDescent="0.15"/>
    <row r="68385" ht="13.5" customHeight="1" x14ac:dyDescent="0.15"/>
    <row r="68387" ht="13.5" customHeight="1" x14ac:dyDescent="0.15"/>
    <row r="68389" ht="13.5" customHeight="1" x14ac:dyDescent="0.15"/>
    <row r="68391" ht="13.5" customHeight="1" x14ac:dyDescent="0.15"/>
    <row r="68393" ht="13.5" customHeight="1" x14ac:dyDescent="0.15"/>
    <row r="68395" ht="13.5" customHeight="1" x14ac:dyDescent="0.15"/>
    <row r="68397" ht="13.5" customHeight="1" x14ac:dyDescent="0.15"/>
    <row r="68399" ht="13.5" customHeight="1" x14ac:dyDescent="0.15"/>
    <row r="68401" ht="13.5" customHeight="1" x14ac:dyDescent="0.15"/>
    <row r="68403" ht="13.5" customHeight="1" x14ac:dyDescent="0.15"/>
    <row r="68405" ht="13.5" customHeight="1" x14ac:dyDescent="0.15"/>
    <row r="68407" ht="13.5" customHeight="1" x14ac:dyDescent="0.15"/>
    <row r="68409" ht="13.5" customHeight="1" x14ac:dyDescent="0.15"/>
    <row r="68411" ht="13.5" customHeight="1" x14ac:dyDescent="0.15"/>
    <row r="68413" ht="13.5" customHeight="1" x14ac:dyDescent="0.15"/>
    <row r="68415" ht="13.5" customHeight="1" x14ac:dyDescent="0.15"/>
    <row r="68417" ht="13.5" customHeight="1" x14ac:dyDescent="0.15"/>
    <row r="68419" ht="13.5" customHeight="1" x14ac:dyDescent="0.15"/>
    <row r="68421" ht="13.5" customHeight="1" x14ac:dyDescent="0.15"/>
    <row r="68423" ht="13.5" customHeight="1" x14ac:dyDescent="0.15"/>
    <row r="68425" ht="13.5" customHeight="1" x14ac:dyDescent="0.15"/>
    <row r="68427" ht="13.5" customHeight="1" x14ac:dyDescent="0.15"/>
    <row r="68429" ht="13.5" customHeight="1" x14ac:dyDescent="0.15"/>
    <row r="68431" ht="13.5" customHeight="1" x14ac:dyDescent="0.15"/>
    <row r="68433" ht="13.5" customHeight="1" x14ac:dyDescent="0.15"/>
    <row r="68435" ht="13.5" customHeight="1" x14ac:dyDescent="0.15"/>
    <row r="68437" ht="13.5" customHeight="1" x14ac:dyDescent="0.15"/>
    <row r="68439" ht="13.5" customHeight="1" x14ac:dyDescent="0.15"/>
    <row r="68441" ht="13.5" customHeight="1" x14ac:dyDescent="0.15"/>
    <row r="68443" ht="13.5" customHeight="1" x14ac:dyDescent="0.15"/>
    <row r="68445" ht="13.5" customHeight="1" x14ac:dyDescent="0.15"/>
    <row r="68447" ht="13.5" customHeight="1" x14ac:dyDescent="0.15"/>
    <row r="68449" ht="13.5" customHeight="1" x14ac:dyDescent="0.15"/>
    <row r="68451" ht="13.5" customHeight="1" x14ac:dyDescent="0.15"/>
    <row r="68453" ht="13.5" customHeight="1" x14ac:dyDescent="0.15"/>
    <row r="68455" ht="13.5" customHeight="1" x14ac:dyDescent="0.15"/>
    <row r="68457" ht="13.5" customHeight="1" x14ac:dyDescent="0.15"/>
    <row r="68459" ht="13.5" customHeight="1" x14ac:dyDescent="0.15"/>
    <row r="68461" ht="13.5" customHeight="1" x14ac:dyDescent="0.15"/>
    <row r="68463" ht="13.5" customHeight="1" x14ac:dyDescent="0.15"/>
    <row r="68465" ht="13.5" customHeight="1" x14ac:dyDescent="0.15"/>
    <row r="68467" ht="13.5" customHeight="1" x14ac:dyDescent="0.15"/>
    <row r="68469" ht="13.5" customHeight="1" x14ac:dyDescent="0.15"/>
    <row r="68471" ht="13.5" customHeight="1" x14ac:dyDescent="0.15"/>
    <row r="68473" ht="13.5" customHeight="1" x14ac:dyDescent="0.15"/>
    <row r="68475" ht="13.5" customHeight="1" x14ac:dyDescent="0.15"/>
    <row r="68477" ht="13.5" customHeight="1" x14ac:dyDescent="0.15"/>
    <row r="68479" ht="13.5" customHeight="1" x14ac:dyDescent="0.15"/>
    <row r="68481" ht="13.5" customHeight="1" x14ac:dyDescent="0.15"/>
    <row r="68483" ht="13.5" customHeight="1" x14ac:dyDescent="0.15"/>
    <row r="68485" ht="13.5" customHeight="1" x14ac:dyDescent="0.15"/>
    <row r="68487" ht="13.5" customHeight="1" x14ac:dyDescent="0.15"/>
    <row r="68489" ht="13.5" customHeight="1" x14ac:dyDescent="0.15"/>
    <row r="68491" ht="13.5" customHeight="1" x14ac:dyDescent="0.15"/>
    <row r="68493" ht="13.5" customHeight="1" x14ac:dyDescent="0.15"/>
    <row r="68495" ht="13.5" customHeight="1" x14ac:dyDescent="0.15"/>
    <row r="68497" ht="13.5" customHeight="1" x14ac:dyDescent="0.15"/>
    <row r="68499" ht="13.5" customHeight="1" x14ac:dyDescent="0.15"/>
    <row r="68501" ht="13.5" customHeight="1" x14ac:dyDescent="0.15"/>
    <row r="68503" ht="13.5" customHeight="1" x14ac:dyDescent="0.15"/>
    <row r="68505" ht="13.5" customHeight="1" x14ac:dyDescent="0.15"/>
    <row r="68507" ht="13.5" customHeight="1" x14ac:dyDescent="0.15"/>
    <row r="68509" ht="13.5" customHeight="1" x14ac:dyDescent="0.15"/>
    <row r="68511" ht="13.5" customHeight="1" x14ac:dyDescent="0.15"/>
    <row r="68513" ht="13.5" customHeight="1" x14ac:dyDescent="0.15"/>
    <row r="68515" ht="13.5" customHeight="1" x14ac:dyDescent="0.15"/>
    <row r="68517" ht="13.5" customHeight="1" x14ac:dyDescent="0.15"/>
    <row r="68519" ht="13.5" customHeight="1" x14ac:dyDescent="0.15"/>
    <row r="68521" ht="13.5" customHeight="1" x14ac:dyDescent="0.15"/>
    <row r="68523" ht="13.5" customHeight="1" x14ac:dyDescent="0.15"/>
    <row r="68525" ht="13.5" customHeight="1" x14ac:dyDescent="0.15"/>
    <row r="68527" ht="13.5" customHeight="1" x14ac:dyDescent="0.15"/>
    <row r="68529" ht="13.5" customHeight="1" x14ac:dyDescent="0.15"/>
    <row r="68531" ht="13.5" customHeight="1" x14ac:dyDescent="0.15"/>
    <row r="68533" ht="13.5" customHeight="1" x14ac:dyDescent="0.15"/>
    <row r="68535" ht="13.5" customHeight="1" x14ac:dyDescent="0.15"/>
    <row r="68537" ht="13.5" customHeight="1" x14ac:dyDescent="0.15"/>
    <row r="68539" ht="13.5" customHeight="1" x14ac:dyDescent="0.15"/>
    <row r="68541" ht="13.5" customHeight="1" x14ac:dyDescent="0.15"/>
    <row r="68543" ht="13.5" customHeight="1" x14ac:dyDescent="0.15"/>
    <row r="68545" ht="13.5" customHeight="1" x14ac:dyDescent="0.15"/>
    <row r="68547" ht="13.5" customHeight="1" x14ac:dyDescent="0.15"/>
    <row r="68549" ht="13.5" customHeight="1" x14ac:dyDescent="0.15"/>
    <row r="68551" ht="13.5" customHeight="1" x14ac:dyDescent="0.15"/>
    <row r="68553" ht="13.5" customHeight="1" x14ac:dyDescent="0.15"/>
    <row r="68555" ht="13.5" customHeight="1" x14ac:dyDescent="0.15"/>
    <row r="68557" ht="13.5" customHeight="1" x14ac:dyDescent="0.15"/>
    <row r="68559" ht="13.5" customHeight="1" x14ac:dyDescent="0.15"/>
    <row r="68561" ht="13.5" customHeight="1" x14ac:dyDescent="0.15"/>
    <row r="68563" ht="13.5" customHeight="1" x14ac:dyDescent="0.15"/>
    <row r="68565" ht="13.5" customHeight="1" x14ac:dyDescent="0.15"/>
    <row r="68567" ht="13.5" customHeight="1" x14ac:dyDescent="0.15"/>
    <row r="68569" ht="13.5" customHeight="1" x14ac:dyDescent="0.15"/>
    <row r="68571" ht="13.5" customHeight="1" x14ac:dyDescent="0.15"/>
    <row r="68573" ht="13.5" customHeight="1" x14ac:dyDescent="0.15"/>
    <row r="68575" ht="13.5" customHeight="1" x14ac:dyDescent="0.15"/>
    <row r="68577" ht="13.5" customHeight="1" x14ac:dyDescent="0.15"/>
    <row r="68579" ht="13.5" customHeight="1" x14ac:dyDescent="0.15"/>
    <row r="68581" ht="13.5" customHeight="1" x14ac:dyDescent="0.15"/>
    <row r="68583" ht="13.5" customHeight="1" x14ac:dyDescent="0.15"/>
    <row r="68585" ht="13.5" customHeight="1" x14ac:dyDescent="0.15"/>
    <row r="68587" ht="13.5" customHeight="1" x14ac:dyDescent="0.15"/>
    <row r="68589" ht="13.5" customHeight="1" x14ac:dyDescent="0.15"/>
    <row r="68591" ht="13.5" customHeight="1" x14ac:dyDescent="0.15"/>
    <row r="68593" ht="13.5" customHeight="1" x14ac:dyDescent="0.15"/>
    <row r="68595" ht="13.5" customHeight="1" x14ac:dyDescent="0.15"/>
    <row r="68597" ht="13.5" customHeight="1" x14ac:dyDescent="0.15"/>
    <row r="68599" ht="13.5" customHeight="1" x14ac:dyDescent="0.15"/>
    <row r="68601" ht="13.5" customHeight="1" x14ac:dyDescent="0.15"/>
    <row r="68603" ht="13.5" customHeight="1" x14ac:dyDescent="0.15"/>
    <row r="68605" ht="13.5" customHeight="1" x14ac:dyDescent="0.15"/>
    <row r="68607" ht="13.5" customHeight="1" x14ac:dyDescent="0.15"/>
    <row r="68609" ht="13.5" customHeight="1" x14ac:dyDescent="0.15"/>
    <row r="68611" ht="13.5" customHeight="1" x14ac:dyDescent="0.15"/>
    <row r="68613" ht="13.5" customHeight="1" x14ac:dyDescent="0.15"/>
    <row r="68615" ht="13.5" customHeight="1" x14ac:dyDescent="0.15"/>
    <row r="68617" ht="13.5" customHeight="1" x14ac:dyDescent="0.15"/>
    <row r="68619" ht="13.5" customHeight="1" x14ac:dyDescent="0.15"/>
    <row r="68621" ht="13.5" customHeight="1" x14ac:dyDescent="0.15"/>
    <row r="68623" ht="13.5" customHeight="1" x14ac:dyDescent="0.15"/>
    <row r="68625" ht="13.5" customHeight="1" x14ac:dyDescent="0.15"/>
    <row r="68627" ht="13.5" customHeight="1" x14ac:dyDescent="0.15"/>
    <row r="68629" ht="13.5" customHeight="1" x14ac:dyDescent="0.15"/>
    <row r="68631" ht="13.5" customHeight="1" x14ac:dyDescent="0.15"/>
    <row r="68633" ht="13.5" customHeight="1" x14ac:dyDescent="0.15"/>
    <row r="68635" ht="13.5" customHeight="1" x14ac:dyDescent="0.15"/>
    <row r="68637" ht="13.5" customHeight="1" x14ac:dyDescent="0.15"/>
    <row r="68639" ht="13.5" customHeight="1" x14ac:dyDescent="0.15"/>
    <row r="68641" ht="13.5" customHeight="1" x14ac:dyDescent="0.15"/>
    <row r="68643" ht="13.5" customHeight="1" x14ac:dyDescent="0.15"/>
    <row r="68645" ht="13.5" customHeight="1" x14ac:dyDescent="0.15"/>
    <row r="68647" ht="13.5" customHeight="1" x14ac:dyDescent="0.15"/>
    <row r="68649" ht="13.5" customHeight="1" x14ac:dyDescent="0.15"/>
    <row r="68651" ht="13.5" customHeight="1" x14ac:dyDescent="0.15"/>
    <row r="68653" ht="13.5" customHeight="1" x14ac:dyDescent="0.15"/>
    <row r="68655" ht="13.5" customHeight="1" x14ac:dyDescent="0.15"/>
    <row r="68657" ht="13.5" customHeight="1" x14ac:dyDescent="0.15"/>
    <row r="68659" ht="13.5" customHeight="1" x14ac:dyDescent="0.15"/>
    <row r="68661" ht="13.5" customHeight="1" x14ac:dyDescent="0.15"/>
    <row r="68663" ht="13.5" customHeight="1" x14ac:dyDescent="0.15"/>
    <row r="68665" ht="13.5" customHeight="1" x14ac:dyDescent="0.15"/>
    <row r="68667" ht="13.5" customHeight="1" x14ac:dyDescent="0.15"/>
    <row r="68669" ht="13.5" customHeight="1" x14ac:dyDescent="0.15"/>
    <row r="68671" ht="13.5" customHeight="1" x14ac:dyDescent="0.15"/>
    <row r="68673" ht="13.5" customHeight="1" x14ac:dyDescent="0.15"/>
    <row r="68675" ht="13.5" customHeight="1" x14ac:dyDescent="0.15"/>
    <row r="68677" ht="13.5" customHeight="1" x14ac:dyDescent="0.15"/>
    <row r="68679" ht="13.5" customHeight="1" x14ac:dyDescent="0.15"/>
    <row r="68681" ht="13.5" customHeight="1" x14ac:dyDescent="0.15"/>
    <row r="68683" ht="13.5" customHeight="1" x14ac:dyDescent="0.15"/>
    <row r="68685" ht="13.5" customHeight="1" x14ac:dyDescent="0.15"/>
    <row r="68687" ht="13.5" customHeight="1" x14ac:dyDescent="0.15"/>
    <row r="68689" ht="13.5" customHeight="1" x14ac:dyDescent="0.15"/>
    <row r="68691" ht="13.5" customHeight="1" x14ac:dyDescent="0.15"/>
    <row r="68693" ht="13.5" customHeight="1" x14ac:dyDescent="0.15"/>
    <row r="68695" ht="13.5" customHeight="1" x14ac:dyDescent="0.15"/>
    <row r="68697" ht="13.5" customHeight="1" x14ac:dyDescent="0.15"/>
    <row r="68699" ht="13.5" customHeight="1" x14ac:dyDescent="0.15"/>
    <row r="68701" ht="13.5" customHeight="1" x14ac:dyDescent="0.15"/>
    <row r="68703" ht="13.5" customHeight="1" x14ac:dyDescent="0.15"/>
    <row r="68705" ht="13.5" customHeight="1" x14ac:dyDescent="0.15"/>
    <row r="68707" ht="13.5" customHeight="1" x14ac:dyDescent="0.15"/>
    <row r="68709" ht="13.5" customHeight="1" x14ac:dyDescent="0.15"/>
    <row r="68711" ht="13.5" customHeight="1" x14ac:dyDescent="0.15"/>
    <row r="68713" ht="13.5" customHeight="1" x14ac:dyDescent="0.15"/>
    <row r="68715" ht="13.5" customHeight="1" x14ac:dyDescent="0.15"/>
    <row r="68717" ht="13.5" customHeight="1" x14ac:dyDescent="0.15"/>
    <row r="68719" ht="13.5" customHeight="1" x14ac:dyDescent="0.15"/>
    <row r="68721" ht="13.5" customHeight="1" x14ac:dyDescent="0.15"/>
    <row r="68723" ht="13.5" customHeight="1" x14ac:dyDescent="0.15"/>
    <row r="68725" ht="13.5" customHeight="1" x14ac:dyDescent="0.15"/>
    <row r="68727" ht="13.5" customHeight="1" x14ac:dyDescent="0.15"/>
    <row r="68729" ht="13.5" customHeight="1" x14ac:dyDescent="0.15"/>
    <row r="68731" ht="13.5" customHeight="1" x14ac:dyDescent="0.15"/>
    <row r="68733" ht="13.5" customHeight="1" x14ac:dyDescent="0.15"/>
    <row r="68735" ht="13.5" customHeight="1" x14ac:dyDescent="0.15"/>
    <row r="68737" ht="13.5" customHeight="1" x14ac:dyDescent="0.15"/>
    <row r="68739" ht="13.5" customHeight="1" x14ac:dyDescent="0.15"/>
    <row r="68741" ht="13.5" customHeight="1" x14ac:dyDescent="0.15"/>
    <row r="68743" ht="13.5" customHeight="1" x14ac:dyDescent="0.15"/>
    <row r="68745" ht="13.5" customHeight="1" x14ac:dyDescent="0.15"/>
    <row r="68747" ht="13.5" customHeight="1" x14ac:dyDescent="0.15"/>
    <row r="68749" ht="13.5" customHeight="1" x14ac:dyDescent="0.15"/>
    <row r="68751" ht="13.5" customHeight="1" x14ac:dyDescent="0.15"/>
    <row r="68753" ht="13.5" customHeight="1" x14ac:dyDescent="0.15"/>
    <row r="68755" ht="13.5" customHeight="1" x14ac:dyDescent="0.15"/>
    <row r="68757" ht="13.5" customHeight="1" x14ac:dyDescent="0.15"/>
    <row r="68759" ht="13.5" customHeight="1" x14ac:dyDescent="0.15"/>
    <row r="68761" ht="13.5" customHeight="1" x14ac:dyDescent="0.15"/>
    <row r="68763" ht="13.5" customHeight="1" x14ac:dyDescent="0.15"/>
    <row r="68765" ht="13.5" customHeight="1" x14ac:dyDescent="0.15"/>
    <row r="68767" ht="13.5" customHeight="1" x14ac:dyDescent="0.15"/>
    <row r="68769" ht="13.5" customHeight="1" x14ac:dyDescent="0.15"/>
    <row r="68771" ht="13.5" customHeight="1" x14ac:dyDescent="0.15"/>
    <row r="68773" ht="13.5" customHeight="1" x14ac:dyDescent="0.15"/>
    <row r="68775" ht="13.5" customHeight="1" x14ac:dyDescent="0.15"/>
    <row r="68777" ht="13.5" customHeight="1" x14ac:dyDescent="0.15"/>
    <row r="68779" ht="13.5" customHeight="1" x14ac:dyDescent="0.15"/>
    <row r="68781" ht="13.5" customHeight="1" x14ac:dyDescent="0.15"/>
    <row r="68783" ht="13.5" customHeight="1" x14ac:dyDescent="0.15"/>
    <row r="68785" ht="13.5" customHeight="1" x14ac:dyDescent="0.15"/>
    <row r="68787" ht="13.5" customHeight="1" x14ac:dyDescent="0.15"/>
    <row r="68789" ht="13.5" customHeight="1" x14ac:dyDescent="0.15"/>
    <row r="68791" ht="13.5" customHeight="1" x14ac:dyDescent="0.15"/>
    <row r="68793" ht="13.5" customHeight="1" x14ac:dyDescent="0.15"/>
    <row r="68795" ht="13.5" customHeight="1" x14ac:dyDescent="0.15"/>
    <row r="68797" ht="13.5" customHeight="1" x14ac:dyDescent="0.15"/>
    <row r="68799" ht="13.5" customHeight="1" x14ac:dyDescent="0.15"/>
    <row r="68801" ht="13.5" customHeight="1" x14ac:dyDescent="0.15"/>
    <row r="68803" ht="13.5" customHeight="1" x14ac:dyDescent="0.15"/>
    <row r="68805" ht="13.5" customHeight="1" x14ac:dyDescent="0.15"/>
    <row r="68807" ht="13.5" customHeight="1" x14ac:dyDescent="0.15"/>
    <row r="68809" ht="13.5" customHeight="1" x14ac:dyDescent="0.15"/>
    <row r="68811" ht="13.5" customHeight="1" x14ac:dyDescent="0.15"/>
    <row r="68813" ht="13.5" customHeight="1" x14ac:dyDescent="0.15"/>
    <row r="68815" ht="13.5" customHeight="1" x14ac:dyDescent="0.15"/>
    <row r="68817" ht="13.5" customHeight="1" x14ac:dyDescent="0.15"/>
    <row r="68819" ht="13.5" customHeight="1" x14ac:dyDescent="0.15"/>
    <row r="68821" ht="13.5" customHeight="1" x14ac:dyDescent="0.15"/>
    <row r="68823" ht="13.5" customHeight="1" x14ac:dyDescent="0.15"/>
    <row r="68825" ht="13.5" customHeight="1" x14ac:dyDescent="0.15"/>
    <row r="68827" ht="13.5" customHeight="1" x14ac:dyDescent="0.15"/>
    <row r="68829" ht="13.5" customHeight="1" x14ac:dyDescent="0.15"/>
    <row r="68831" ht="13.5" customHeight="1" x14ac:dyDescent="0.15"/>
    <row r="68833" ht="13.5" customHeight="1" x14ac:dyDescent="0.15"/>
    <row r="68835" ht="13.5" customHeight="1" x14ac:dyDescent="0.15"/>
    <row r="68837" ht="13.5" customHeight="1" x14ac:dyDescent="0.15"/>
    <row r="68839" ht="13.5" customHeight="1" x14ac:dyDescent="0.15"/>
    <row r="68841" ht="13.5" customHeight="1" x14ac:dyDescent="0.15"/>
    <row r="68843" ht="13.5" customHeight="1" x14ac:dyDescent="0.15"/>
    <row r="68845" ht="13.5" customHeight="1" x14ac:dyDescent="0.15"/>
    <row r="68847" ht="13.5" customHeight="1" x14ac:dyDescent="0.15"/>
    <row r="68849" ht="13.5" customHeight="1" x14ac:dyDescent="0.15"/>
    <row r="68851" ht="13.5" customHeight="1" x14ac:dyDescent="0.15"/>
    <row r="68853" ht="13.5" customHeight="1" x14ac:dyDescent="0.15"/>
    <row r="68855" ht="13.5" customHeight="1" x14ac:dyDescent="0.15"/>
    <row r="68857" ht="13.5" customHeight="1" x14ac:dyDescent="0.15"/>
    <row r="68859" ht="13.5" customHeight="1" x14ac:dyDescent="0.15"/>
    <row r="68861" ht="13.5" customHeight="1" x14ac:dyDescent="0.15"/>
    <row r="68863" ht="13.5" customHeight="1" x14ac:dyDescent="0.15"/>
    <row r="68865" ht="13.5" customHeight="1" x14ac:dyDescent="0.15"/>
    <row r="68867" ht="13.5" customHeight="1" x14ac:dyDescent="0.15"/>
    <row r="68869" ht="13.5" customHeight="1" x14ac:dyDescent="0.15"/>
    <row r="68871" ht="13.5" customHeight="1" x14ac:dyDescent="0.15"/>
    <row r="68873" ht="13.5" customHeight="1" x14ac:dyDescent="0.15"/>
    <row r="68875" ht="13.5" customHeight="1" x14ac:dyDescent="0.15"/>
    <row r="68877" ht="13.5" customHeight="1" x14ac:dyDescent="0.15"/>
    <row r="68879" ht="13.5" customHeight="1" x14ac:dyDescent="0.15"/>
    <row r="68881" ht="13.5" customHeight="1" x14ac:dyDescent="0.15"/>
    <row r="68883" ht="13.5" customHeight="1" x14ac:dyDescent="0.15"/>
    <row r="68885" ht="13.5" customHeight="1" x14ac:dyDescent="0.15"/>
    <row r="68887" ht="13.5" customHeight="1" x14ac:dyDescent="0.15"/>
    <row r="68889" ht="13.5" customHeight="1" x14ac:dyDescent="0.15"/>
    <row r="68891" ht="13.5" customHeight="1" x14ac:dyDescent="0.15"/>
    <row r="68893" ht="13.5" customHeight="1" x14ac:dyDescent="0.15"/>
    <row r="68895" ht="13.5" customHeight="1" x14ac:dyDescent="0.15"/>
    <row r="68897" ht="13.5" customHeight="1" x14ac:dyDescent="0.15"/>
    <row r="68899" ht="13.5" customHeight="1" x14ac:dyDescent="0.15"/>
    <row r="68901" ht="13.5" customHeight="1" x14ac:dyDescent="0.15"/>
    <row r="68903" ht="13.5" customHeight="1" x14ac:dyDescent="0.15"/>
    <row r="68905" ht="13.5" customHeight="1" x14ac:dyDescent="0.15"/>
    <row r="68907" ht="13.5" customHeight="1" x14ac:dyDescent="0.15"/>
    <row r="68909" ht="13.5" customHeight="1" x14ac:dyDescent="0.15"/>
    <row r="68911" ht="13.5" customHeight="1" x14ac:dyDescent="0.15"/>
    <row r="68913" ht="13.5" customHeight="1" x14ac:dyDescent="0.15"/>
    <row r="68915" ht="13.5" customHeight="1" x14ac:dyDescent="0.15"/>
    <row r="68917" ht="13.5" customHeight="1" x14ac:dyDescent="0.15"/>
    <row r="68919" ht="13.5" customHeight="1" x14ac:dyDescent="0.15"/>
    <row r="68921" ht="13.5" customHeight="1" x14ac:dyDescent="0.15"/>
    <row r="68923" ht="13.5" customHeight="1" x14ac:dyDescent="0.15"/>
    <row r="68925" ht="13.5" customHeight="1" x14ac:dyDescent="0.15"/>
    <row r="68927" ht="13.5" customHeight="1" x14ac:dyDescent="0.15"/>
    <row r="68929" ht="13.5" customHeight="1" x14ac:dyDescent="0.15"/>
    <row r="68931" ht="13.5" customHeight="1" x14ac:dyDescent="0.15"/>
    <row r="68933" ht="13.5" customHeight="1" x14ac:dyDescent="0.15"/>
    <row r="68935" ht="13.5" customHeight="1" x14ac:dyDescent="0.15"/>
    <row r="68937" ht="13.5" customHeight="1" x14ac:dyDescent="0.15"/>
    <row r="68939" ht="13.5" customHeight="1" x14ac:dyDescent="0.15"/>
    <row r="68941" ht="13.5" customHeight="1" x14ac:dyDescent="0.15"/>
    <row r="68943" ht="13.5" customHeight="1" x14ac:dyDescent="0.15"/>
    <row r="68945" ht="13.5" customHeight="1" x14ac:dyDescent="0.15"/>
    <row r="68947" ht="13.5" customHeight="1" x14ac:dyDescent="0.15"/>
    <row r="68949" ht="13.5" customHeight="1" x14ac:dyDescent="0.15"/>
    <row r="68951" ht="13.5" customHeight="1" x14ac:dyDescent="0.15"/>
    <row r="68953" ht="13.5" customHeight="1" x14ac:dyDescent="0.15"/>
    <row r="68955" ht="13.5" customHeight="1" x14ac:dyDescent="0.15"/>
    <row r="68957" ht="13.5" customHeight="1" x14ac:dyDescent="0.15"/>
    <row r="68959" ht="13.5" customHeight="1" x14ac:dyDescent="0.15"/>
    <row r="68961" ht="13.5" customHeight="1" x14ac:dyDescent="0.15"/>
    <row r="68963" ht="13.5" customHeight="1" x14ac:dyDescent="0.15"/>
    <row r="68965" ht="13.5" customHeight="1" x14ac:dyDescent="0.15"/>
    <row r="68967" ht="13.5" customHeight="1" x14ac:dyDescent="0.15"/>
    <row r="68969" ht="13.5" customHeight="1" x14ac:dyDescent="0.15"/>
    <row r="68971" ht="13.5" customHeight="1" x14ac:dyDescent="0.15"/>
    <row r="68973" ht="13.5" customHeight="1" x14ac:dyDescent="0.15"/>
    <row r="68975" ht="13.5" customHeight="1" x14ac:dyDescent="0.15"/>
    <row r="68977" ht="13.5" customHeight="1" x14ac:dyDescent="0.15"/>
    <row r="68979" ht="13.5" customHeight="1" x14ac:dyDescent="0.15"/>
    <row r="68981" ht="13.5" customHeight="1" x14ac:dyDescent="0.15"/>
    <row r="68983" ht="13.5" customHeight="1" x14ac:dyDescent="0.15"/>
    <row r="68985" ht="13.5" customHeight="1" x14ac:dyDescent="0.15"/>
    <row r="68987" ht="13.5" customHeight="1" x14ac:dyDescent="0.15"/>
    <row r="68989" ht="13.5" customHeight="1" x14ac:dyDescent="0.15"/>
    <row r="68991" ht="13.5" customHeight="1" x14ac:dyDescent="0.15"/>
    <row r="68993" ht="13.5" customHeight="1" x14ac:dyDescent="0.15"/>
    <row r="68995" ht="13.5" customHeight="1" x14ac:dyDescent="0.15"/>
    <row r="68997" ht="13.5" customHeight="1" x14ac:dyDescent="0.15"/>
    <row r="68999" ht="13.5" customHeight="1" x14ac:dyDescent="0.15"/>
    <row r="69001" ht="13.5" customHeight="1" x14ac:dyDescent="0.15"/>
    <row r="69003" ht="13.5" customHeight="1" x14ac:dyDescent="0.15"/>
    <row r="69005" ht="13.5" customHeight="1" x14ac:dyDescent="0.15"/>
    <row r="69007" ht="13.5" customHeight="1" x14ac:dyDescent="0.15"/>
    <row r="69009" ht="13.5" customHeight="1" x14ac:dyDescent="0.15"/>
    <row r="69011" ht="13.5" customHeight="1" x14ac:dyDescent="0.15"/>
    <row r="69013" ht="13.5" customHeight="1" x14ac:dyDescent="0.15"/>
    <row r="69015" ht="13.5" customHeight="1" x14ac:dyDescent="0.15"/>
    <row r="69017" ht="13.5" customHeight="1" x14ac:dyDescent="0.15"/>
    <row r="69019" ht="13.5" customHeight="1" x14ac:dyDescent="0.15"/>
    <row r="69021" ht="13.5" customHeight="1" x14ac:dyDescent="0.15"/>
    <row r="69023" ht="13.5" customHeight="1" x14ac:dyDescent="0.15"/>
    <row r="69025" ht="13.5" customHeight="1" x14ac:dyDescent="0.15"/>
    <row r="69027" ht="13.5" customHeight="1" x14ac:dyDescent="0.15"/>
    <row r="69029" ht="13.5" customHeight="1" x14ac:dyDescent="0.15"/>
    <row r="69031" ht="13.5" customHeight="1" x14ac:dyDescent="0.15"/>
    <row r="69033" ht="13.5" customHeight="1" x14ac:dyDescent="0.15"/>
    <row r="69035" ht="13.5" customHeight="1" x14ac:dyDescent="0.15"/>
    <row r="69037" ht="13.5" customHeight="1" x14ac:dyDescent="0.15"/>
    <row r="69039" ht="13.5" customHeight="1" x14ac:dyDescent="0.15"/>
    <row r="69041" ht="13.5" customHeight="1" x14ac:dyDescent="0.15"/>
    <row r="69043" ht="13.5" customHeight="1" x14ac:dyDescent="0.15"/>
    <row r="69045" ht="13.5" customHeight="1" x14ac:dyDescent="0.15"/>
    <row r="69047" ht="13.5" customHeight="1" x14ac:dyDescent="0.15"/>
    <row r="69049" ht="13.5" customHeight="1" x14ac:dyDescent="0.15"/>
    <row r="69051" ht="13.5" customHeight="1" x14ac:dyDescent="0.15"/>
    <row r="69053" ht="13.5" customHeight="1" x14ac:dyDescent="0.15"/>
    <row r="69055" ht="13.5" customHeight="1" x14ac:dyDescent="0.15"/>
    <row r="69057" ht="13.5" customHeight="1" x14ac:dyDescent="0.15"/>
    <row r="69059" ht="13.5" customHeight="1" x14ac:dyDescent="0.15"/>
    <row r="69061" ht="13.5" customHeight="1" x14ac:dyDescent="0.15"/>
    <row r="69063" ht="13.5" customHeight="1" x14ac:dyDescent="0.15"/>
    <row r="69065" ht="13.5" customHeight="1" x14ac:dyDescent="0.15"/>
    <row r="69067" ht="13.5" customHeight="1" x14ac:dyDescent="0.15"/>
    <row r="69069" ht="13.5" customHeight="1" x14ac:dyDescent="0.15"/>
    <row r="69071" ht="13.5" customHeight="1" x14ac:dyDescent="0.15"/>
    <row r="69073" ht="13.5" customHeight="1" x14ac:dyDescent="0.15"/>
    <row r="69075" ht="13.5" customHeight="1" x14ac:dyDescent="0.15"/>
    <row r="69077" ht="13.5" customHeight="1" x14ac:dyDescent="0.15"/>
    <row r="69079" ht="13.5" customHeight="1" x14ac:dyDescent="0.15"/>
    <row r="69081" ht="13.5" customHeight="1" x14ac:dyDescent="0.15"/>
    <row r="69083" ht="13.5" customHeight="1" x14ac:dyDescent="0.15"/>
    <row r="69085" ht="13.5" customHeight="1" x14ac:dyDescent="0.15"/>
    <row r="69087" ht="13.5" customHeight="1" x14ac:dyDescent="0.15"/>
    <row r="69089" ht="13.5" customHeight="1" x14ac:dyDescent="0.15"/>
    <row r="69091" ht="13.5" customHeight="1" x14ac:dyDescent="0.15"/>
    <row r="69093" ht="13.5" customHeight="1" x14ac:dyDescent="0.15"/>
    <row r="69095" ht="13.5" customHeight="1" x14ac:dyDescent="0.15"/>
    <row r="69097" ht="13.5" customHeight="1" x14ac:dyDescent="0.15"/>
    <row r="69099" ht="13.5" customHeight="1" x14ac:dyDescent="0.15"/>
    <row r="69101" ht="13.5" customHeight="1" x14ac:dyDescent="0.15"/>
    <row r="69103" ht="13.5" customHeight="1" x14ac:dyDescent="0.15"/>
    <row r="69105" ht="13.5" customHeight="1" x14ac:dyDescent="0.15"/>
    <row r="69107" ht="13.5" customHeight="1" x14ac:dyDescent="0.15"/>
    <row r="69109" ht="13.5" customHeight="1" x14ac:dyDescent="0.15"/>
    <row r="69111" ht="13.5" customHeight="1" x14ac:dyDescent="0.15"/>
    <row r="69113" ht="13.5" customHeight="1" x14ac:dyDescent="0.15"/>
    <row r="69115" ht="13.5" customHeight="1" x14ac:dyDescent="0.15"/>
    <row r="69117" ht="13.5" customHeight="1" x14ac:dyDescent="0.15"/>
    <row r="69119" ht="13.5" customHeight="1" x14ac:dyDescent="0.15"/>
    <row r="69121" ht="13.5" customHeight="1" x14ac:dyDescent="0.15"/>
    <row r="69123" ht="13.5" customHeight="1" x14ac:dyDescent="0.15"/>
    <row r="69125" ht="13.5" customHeight="1" x14ac:dyDescent="0.15"/>
    <row r="69127" ht="13.5" customHeight="1" x14ac:dyDescent="0.15"/>
    <row r="69129" ht="13.5" customHeight="1" x14ac:dyDescent="0.15"/>
    <row r="69131" ht="13.5" customHeight="1" x14ac:dyDescent="0.15"/>
    <row r="69133" ht="13.5" customHeight="1" x14ac:dyDescent="0.15"/>
    <row r="69135" ht="13.5" customHeight="1" x14ac:dyDescent="0.15"/>
    <row r="69137" ht="13.5" customHeight="1" x14ac:dyDescent="0.15"/>
    <row r="69139" ht="13.5" customHeight="1" x14ac:dyDescent="0.15"/>
    <row r="69141" ht="13.5" customHeight="1" x14ac:dyDescent="0.15"/>
    <row r="69143" ht="13.5" customHeight="1" x14ac:dyDescent="0.15"/>
    <row r="69145" ht="13.5" customHeight="1" x14ac:dyDescent="0.15"/>
    <row r="69147" ht="13.5" customHeight="1" x14ac:dyDescent="0.15"/>
    <row r="69149" ht="13.5" customHeight="1" x14ac:dyDescent="0.15"/>
    <row r="69151" ht="13.5" customHeight="1" x14ac:dyDescent="0.15"/>
    <row r="69153" ht="13.5" customHeight="1" x14ac:dyDescent="0.15"/>
    <row r="69155" ht="13.5" customHeight="1" x14ac:dyDescent="0.15"/>
    <row r="69157" ht="13.5" customHeight="1" x14ac:dyDescent="0.15"/>
    <row r="69159" ht="13.5" customHeight="1" x14ac:dyDescent="0.15"/>
    <row r="69161" ht="13.5" customHeight="1" x14ac:dyDescent="0.15"/>
    <row r="69163" ht="13.5" customHeight="1" x14ac:dyDescent="0.15"/>
    <row r="69165" ht="13.5" customHeight="1" x14ac:dyDescent="0.15"/>
    <row r="69167" ht="13.5" customHeight="1" x14ac:dyDescent="0.15"/>
    <row r="69169" ht="13.5" customHeight="1" x14ac:dyDescent="0.15"/>
    <row r="69171" ht="13.5" customHeight="1" x14ac:dyDescent="0.15"/>
    <row r="69173" ht="13.5" customHeight="1" x14ac:dyDescent="0.15"/>
    <row r="69175" ht="13.5" customHeight="1" x14ac:dyDescent="0.15"/>
    <row r="69177" ht="13.5" customHeight="1" x14ac:dyDescent="0.15"/>
    <row r="69179" ht="13.5" customHeight="1" x14ac:dyDescent="0.15"/>
    <row r="69181" ht="13.5" customHeight="1" x14ac:dyDescent="0.15"/>
    <row r="69183" ht="13.5" customHeight="1" x14ac:dyDescent="0.15"/>
    <row r="69185" ht="13.5" customHeight="1" x14ac:dyDescent="0.15"/>
    <row r="69187" ht="13.5" customHeight="1" x14ac:dyDescent="0.15"/>
    <row r="69189" ht="13.5" customHeight="1" x14ac:dyDescent="0.15"/>
    <row r="69191" ht="13.5" customHeight="1" x14ac:dyDescent="0.15"/>
    <row r="69193" ht="13.5" customHeight="1" x14ac:dyDescent="0.15"/>
    <row r="69195" ht="13.5" customHeight="1" x14ac:dyDescent="0.15"/>
    <row r="69197" ht="13.5" customHeight="1" x14ac:dyDescent="0.15"/>
    <row r="69199" ht="13.5" customHeight="1" x14ac:dyDescent="0.15"/>
    <row r="69201" ht="13.5" customHeight="1" x14ac:dyDescent="0.15"/>
    <row r="69203" ht="13.5" customHeight="1" x14ac:dyDescent="0.15"/>
    <row r="69205" ht="13.5" customHeight="1" x14ac:dyDescent="0.15"/>
    <row r="69207" ht="13.5" customHeight="1" x14ac:dyDescent="0.15"/>
    <row r="69209" ht="13.5" customHeight="1" x14ac:dyDescent="0.15"/>
    <row r="69211" ht="13.5" customHeight="1" x14ac:dyDescent="0.15"/>
    <row r="69213" ht="13.5" customHeight="1" x14ac:dyDescent="0.15"/>
    <row r="69215" ht="13.5" customHeight="1" x14ac:dyDescent="0.15"/>
    <row r="69217" ht="13.5" customHeight="1" x14ac:dyDescent="0.15"/>
    <row r="69219" ht="13.5" customHeight="1" x14ac:dyDescent="0.15"/>
    <row r="69221" ht="13.5" customHeight="1" x14ac:dyDescent="0.15"/>
    <row r="69223" ht="13.5" customHeight="1" x14ac:dyDescent="0.15"/>
    <row r="69225" ht="13.5" customHeight="1" x14ac:dyDescent="0.15"/>
    <row r="69227" ht="13.5" customHeight="1" x14ac:dyDescent="0.15"/>
    <row r="69229" ht="13.5" customHeight="1" x14ac:dyDescent="0.15"/>
    <row r="69231" ht="13.5" customHeight="1" x14ac:dyDescent="0.15"/>
    <row r="69233" ht="13.5" customHeight="1" x14ac:dyDescent="0.15"/>
    <row r="69235" ht="13.5" customHeight="1" x14ac:dyDescent="0.15"/>
    <row r="69237" ht="13.5" customHeight="1" x14ac:dyDescent="0.15"/>
    <row r="69239" ht="13.5" customHeight="1" x14ac:dyDescent="0.15"/>
    <row r="69241" ht="13.5" customHeight="1" x14ac:dyDescent="0.15"/>
    <row r="69243" ht="13.5" customHeight="1" x14ac:dyDescent="0.15"/>
    <row r="69245" ht="13.5" customHeight="1" x14ac:dyDescent="0.15"/>
    <row r="69247" ht="13.5" customHeight="1" x14ac:dyDescent="0.15"/>
    <row r="69249" ht="13.5" customHeight="1" x14ac:dyDescent="0.15"/>
    <row r="69251" ht="13.5" customHeight="1" x14ac:dyDescent="0.15"/>
    <row r="69253" ht="13.5" customHeight="1" x14ac:dyDescent="0.15"/>
    <row r="69255" ht="13.5" customHeight="1" x14ac:dyDescent="0.15"/>
    <row r="69257" ht="13.5" customHeight="1" x14ac:dyDescent="0.15"/>
    <row r="69259" ht="13.5" customHeight="1" x14ac:dyDescent="0.15"/>
    <row r="69261" ht="13.5" customHeight="1" x14ac:dyDescent="0.15"/>
    <row r="69263" ht="13.5" customHeight="1" x14ac:dyDescent="0.15"/>
    <row r="69265" ht="13.5" customHeight="1" x14ac:dyDescent="0.15"/>
    <row r="69267" ht="13.5" customHeight="1" x14ac:dyDescent="0.15"/>
    <row r="69269" ht="13.5" customHeight="1" x14ac:dyDescent="0.15"/>
    <row r="69271" ht="13.5" customHeight="1" x14ac:dyDescent="0.15"/>
    <row r="69273" ht="13.5" customHeight="1" x14ac:dyDescent="0.15"/>
    <row r="69275" ht="13.5" customHeight="1" x14ac:dyDescent="0.15"/>
    <row r="69277" ht="13.5" customHeight="1" x14ac:dyDescent="0.15"/>
    <row r="69279" ht="13.5" customHeight="1" x14ac:dyDescent="0.15"/>
    <row r="69281" ht="13.5" customHeight="1" x14ac:dyDescent="0.15"/>
    <row r="69283" ht="13.5" customHeight="1" x14ac:dyDescent="0.15"/>
    <row r="69285" ht="13.5" customHeight="1" x14ac:dyDescent="0.15"/>
    <row r="69287" ht="13.5" customHeight="1" x14ac:dyDescent="0.15"/>
    <row r="69289" ht="13.5" customHeight="1" x14ac:dyDescent="0.15"/>
    <row r="69291" ht="13.5" customHeight="1" x14ac:dyDescent="0.15"/>
    <row r="69293" ht="13.5" customHeight="1" x14ac:dyDescent="0.15"/>
    <row r="69295" ht="13.5" customHeight="1" x14ac:dyDescent="0.15"/>
    <row r="69297" ht="13.5" customHeight="1" x14ac:dyDescent="0.15"/>
    <row r="69299" ht="13.5" customHeight="1" x14ac:dyDescent="0.15"/>
    <row r="69301" ht="13.5" customHeight="1" x14ac:dyDescent="0.15"/>
    <row r="69303" ht="13.5" customHeight="1" x14ac:dyDescent="0.15"/>
    <row r="69305" ht="13.5" customHeight="1" x14ac:dyDescent="0.15"/>
    <row r="69307" ht="13.5" customHeight="1" x14ac:dyDescent="0.15"/>
    <row r="69309" ht="13.5" customHeight="1" x14ac:dyDescent="0.15"/>
    <row r="69311" ht="13.5" customHeight="1" x14ac:dyDescent="0.15"/>
    <row r="69313" ht="13.5" customHeight="1" x14ac:dyDescent="0.15"/>
    <row r="69315" ht="13.5" customHeight="1" x14ac:dyDescent="0.15"/>
    <row r="69317" ht="13.5" customHeight="1" x14ac:dyDescent="0.15"/>
    <row r="69319" ht="13.5" customHeight="1" x14ac:dyDescent="0.15"/>
    <row r="69321" ht="13.5" customHeight="1" x14ac:dyDescent="0.15"/>
    <row r="69323" ht="13.5" customHeight="1" x14ac:dyDescent="0.15"/>
    <row r="69325" ht="13.5" customHeight="1" x14ac:dyDescent="0.15"/>
    <row r="69327" ht="13.5" customHeight="1" x14ac:dyDescent="0.15"/>
    <row r="69329" ht="13.5" customHeight="1" x14ac:dyDescent="0.15"/>
    <row r="69331" ht="13.5" customHeight="1" x14ac:dyDescent="0.15"/>
    <row r="69333" ht="13.5" customHeight="1" x14ac:dyDescent="0.15"/>
    <row r="69335" ht="13.5" customHeight="1" x14ac:dyDescent="0.15"/>
    <row r="69337" ht="13.5" customHeight="1" x14ac:dyDescent="0.15"/>
    <row r="69339" ht="13.5" customHeight="1" x14ac:dyDescent="0.15"/>
    <row r="69341" ht="13.5" customHeight="1" x14ac:dyDescent="0.15"/>
    <row r="69343" ht="13.5" customHeight="1" x14ac:dyDescent="0.15"/>
    <row r="69345" ht="13.5" customHeight="1" x14ac:dyDescent="0.15"/>
    <row r="69347" ht="13.5" customHeight="1" x14ac:dyDescent="0.15"/>
    <row r="69349" ht="13.5" customHeight="1" x14ac:dyDescent="0.15"/>
    <row r="69351" ht="13.5" customHeight="1" x14ac:dyDescent="0.15"/>
    <row r="69353" ht="13.5" customHeight="1" x14ac:dyDescent="0.15"/>
    <row r="69355" ht="13.5" customHeight="1" x14ac:dyDescent="0.15"/>
    <row r="69357" ht="13.5" customHeight="1" x14ac:dyDescent="0.15"/>
    <row r="69359" ht="13.5" customHeight="1" x14ac:dyDescent="0.15"/>
    <row r="69361" ht="13.5" customHeight="1" x14ac:dyDescent="0.15"/>
    <row r="69363" ht="13.5" customHeight="1" x14ac:dyDescent="0.15"/>
    <row r="69365" ht="13.5" customHeight="1" x14ac:dyDescent="0.15"/>
    <row r="69367" ht="13.5" customHeight="1" x14ac:dyDescent="0.15"/>
    <row r="69369" ht="13.5" customHeight="1" x14ac:dyDescent="0.15"/>
    <row r="69371" ht="13.5" customHeight="1" x14ac:dyDescent="0.15"/>
    <row r="69373" ht="13.5" customHeight="1" x14ac:dyDescent="0.15"/>
    <row r="69375" ht="13.5" customHeight="1" x14ac:dyDescent="0.15"/>
    <row r="69377" ht="13.5" customHeight="1" x14ac:dyDescent="0.15"/>
    <row r="69379" ht="13.5" customHeight="1" x14ac:dyDescent="0.15"/>
    <row r="69381" ht="13.5" customHeight="1" x14ac:dyDescent="0.15"/>
    <row r="69383" ht="13.5" customHeight="1" x14ac:dyDescent="0.15"/>
    <row r="69385" ht="13.5" customHeight="1" x14ac:dyDescent="0.15"/>
    <row r="69387" ht="13.5" customHeight="1" x14ac:dyDescent="0.15"/>
    <row r="69389" ht="13.5" customHeight="1" x14ac:dyDescent="0.15"/>
    <row r="69391" ht="13.5" customHeight="1" x14ac:dyDescent="0.15"/>
    <row r="69393" ht="13.5" customHeight="1" x14ac:dyDescent="0.15"/>
    <row r="69395" ht="13.5" customHeight="1" x14ac:dyDescent="0.15"/>
    <row r="69397" ht="13.5" customHeight="1" x14ac:dyDescent="0.15"/>
    <row r="69399" ht="13.5" customHeight="1" x14ac:dyDescent="0.15"/>
    <row r="69401" ht="13.5" customHeight="1" x14ac:dyDescent="0.15"/>
    <row r="69403" ht="13.5" customHeight="1" x14ac:dyDescent="0.15"/>
    <row r="69405" ht="13.5" customHeight="1" x14ac:dyDescent="0.15"/>
    <row r="69407" ht="13.5" customHeight="1" x14ac:dyDescent="0.15"/>
    <row r="69409" ht="13.5" customHeight="1" x14ac:dyDescent="0.15"/>
    <row r="69411" ht="13.5" customHeight="1" x14ac:dyDescent="0.15"/>
    <row r="69413" ht="13.5" customHeight="1" x14ac:dyDescent="0.15"/>
    <row r="69415" ht="13.5" customHeight="1" x14ac:dyDescent="0.15"/>
    <row r="69417" ht="13.5" customHeight="1" x14ac:dyDescent="0.15"/>
    <row r="69419" ht="13.5" customHeight="1" x14ac:dyDescent="0.15"/>
    <row r="69421" ht="13.5" customHeight="1" x14ac:dyDescent="0.15"/>
    <row r="69423" ht="13.5" customHeight="1" x14ac:dyDescent="0.15"/>
    <row r="69425" ht="13.5" customHeight="1" x14ac:dyDescent="0.15"/>
    <row r="69427" ht="13.5" customHeight="1" x14ac:dyDescent="0.15"/>
    <row r="69429" ht="13.5" customHeight="1" x14ac:dyDescent="0.15"/>
    <row r="69431" ht="13.5" customHeight="1" x14ac:dyDescent="0.15"/>
    <row r="69433" ht="13.5" customHeight="1" x14ac:dyDescent="0.15"/>
    <row r="69435" ht="13.5" customHeight="1" x14ac:dyDescent="0.15"/>
    <row r="69437" ht="13.5" customHeight="1" x14ac:dyDescent="0.15"/>
    <row r="69439" ht="13.5" customHeight="1" x14ac:dyDescent="0.15"/>
    <row r="69441" ht="13.5" customHeight="1" x14ac:dyDescent="0.15"/>
    <row r="69443" ht="13.5" customHeight="1" x14ac:dyDescent="0.15"/>
    <row r="69445" ht="13.5" customHeight="1" x14ac:dyDescent="0.15"/>
    <row r="69447" ht="13.5" customHeight="1" x14ac:dyDescent="0.15"/>
    <row r="69449" ht="13.5" customHeight="1" x14ac:dyDescent="0.15"/>
    <row r="69451" ht="13.5" customHeight="1" x14ac:dyDescent="0.15"/>
    <row r="69453" ht="13.5" customHeight="1" x14ac:dyDescent="0.15"/>
    <row r="69455" ht="13.5" customHeight="1" x14ac:dyDescent="0.15"/>
    <row r="69457" ht="13.5" customHeight="1" x14ac:dyDescent="0.15"/>
    <row r="69459" ht="13.5" customHeight="1" x14ac:dyDescent="0.15"/>
    <row r="69461" ht="13.5" customHeight="1" x14ac:dyDescent="0.15"/>
    <row r="69463" ht="13.5" customHeight="1" x14ac:dyDescent="0.15"/>
    <row r="69465" ht="13.5" customHeight="1" x14ac:dyDescent="0.15"/>
    <row r="69467" ht="13.5" customHeight="1" x14ac:dyDescent="0.15"/>
    <row r="69469" ht="13.5" customHeight="1" x14ac:dyDescent="0.15"/>
    <row r="69471" ht="13.5" customHeight="1" x14ac:dyDescent="0.15"/>
    <row r="69473" ht="13.5" customHeight="1" x14ac:dyDescent="0.15"/>
    <row r="69475" ht="13.5" customHeight="1" x14ac:dyDescent="0.15"/>
    <row r="69477" ht="13.5" customHeight="1" x14ac:dyDescent="0.15"/>
    <row r="69479" ht="13.5" customHeight="1" x14ac:dyDescent="0.15"/>
    <row r="69481" ht="13.5" customHeight="1" x14ac:dyDescent="0.15"/>
    <row r="69483" ht="13.5" customHeight="1" x14ac:dyDescent="0.15"/>
    <row r="69485" ht="13.5" customHeight="1" x14ac:dyDescent="0.15"/>
    <row r="69487" ht="13.5" customHeight="1" x14ac:dyDescent="0.15"/>
    <row r="69489" ht="13.5" customHeight="1" x14ac:dyDescent="0.15"/>
    <row r="69491" ht="13.5" customHeight="1" x14ac:dyDescent="0.15"/>
    <row r="69493" ht="13.5" customHeight="1" x14ac:dyDescent="0.15"/>
    <row r="69495" ht="13.5" customHeight="1" x14ac:dyDescent="0.15"/>
    <row r="69497" ht="13.5" customHeight="1" x14ac:dyDescent="0.15"/>
    <row r="69499" ht="13.5" customHeight="1" x14ac:dyDescent="0.15"/>
    <row r="69501" ht="13.5" customHeight="1" x14ac:dyDescent="0.15"/>
    <row r="69503" ht="13.5" customHeight="1" x14ac:dyDescent="0.15"/>
    <row r="69505" ht="13.5" customHeight="1" x14ac:dyDescent="0.15"/>
    <row r="69507" ht="13.5" customHeight="1" x14ac:dyDescent="0.15"/>
    <row r="69509" ht="13.5" customHeight="1" x14ac:dyDescent="0.15"/>
    <row r="69511" ht="13.5" customHeight="1" x14ac:dyDescent="0.15"/>
    <row r="69513" ht="13.5" customHeight="1" x14ac:dyDescent="0.15"/>
    <row r="69515" ht="13.5" customHeight="1" x14ac:dyDescent="0.15"/>
    <row r="69517" ht="13.5" customHeight="1" x14ac:dyDescent="0.15"/>
    <row r="69519" ht="13.5" customHeight="1" x14ac:dyDescent="0.15"/>
    <row r="69521" ht="13.5" customHeight="1" x14ac:dyDescent="0.15"/>
    <row r="69523" ht="13.5" customHeight="1" x14ac:dyDescent="0.15"/>
    <row r="69525" ht="13.5" customHeight="1" x14ac:dyDescent="0.15"/>
    <row r="69527" ht="13.5" customHeight="1" x14ac:dyDescent="0.15"/>
    <row r="69529" ht="13.5" customHeight="1" x14ac:dyDescent="0.15"/>
    <row r="69531" ht="13.5" customHeight="1" x14ac:dyDescent="0.15"/>
    <row r="69533" ht="13.5" customHeight="1" x14ac:dyDescent="0.15"/>
    <row r="69535" ht="13.5" customHeight="1" x14ac:dyDescent="0.15"/>
    <row r="69537" ht="13.5" customHeight="1" x14ac:dyDescent="0.15"/>
    <row r="69539" ht="13.5" customHeight="1" x14ac:dyDescent="0.15"/>
    <row r="69541" ht="13.5" customHeight="1" x14ac:dyDescent="0.15"/>
    <row r="69543" ht="13.5" customHeight="1" x14ac:dyDescent="0.15"/>
    <row r="69545" ht="13.5" customHeight="1" x14ac:dyDescent="0.15"/>
    <row r="69547" ht="13.5" customHeight="1" x14ac:dyDescent="0.15"/>
    <row r="69549" ht="13.5" customHeight="1" x14ac:dyDescent="0.15"/>
    <row r="69551" ht="13.5" customHeight="1" x14ac:dyDescent="0.15"/>
    <row r="69553" ht="13.5" customHeight="1" x14ac:dyDescent="0.15"/>
    <row r="69555" ht="13.5" customHeight="1" x14ac:dyDescent="0.15"/>
    <row r="69557" ht="13.5" customHeight="1" x14ac:dyDescent="0.15"/>
    <row r="69559" ht="13.5" customHeight="1" x14ac:dyDescent="0.15"/>
    <row r="69561" ht="13.5" customHeight="1" x14ac:dyDescent="0.15"/>
    <row r="69563" ht="13.5" customHeight="1" x14ac:dyDescent="0.15"/>
    <row r="69565" ht="13.5" customHeight="1" x14ac:dyDescent="0.15"/>
    <row r="69567" ht="13.5" customHeight="1" x14ac:dyDescent="0.15"/>
    <row r="69569" ht="13.5" customHeight="1" x14ac:dyDescent="0.15"/>
    <row r="69571" ht="13.5" customHeight="1" x14ac:dyDescent="0.15"/>
    <row r="69573" ht="13.5" customHeight="1" x14ac:dyDescent="0.15"/>
    <row r="69575" ht="13.5" customHeight="1" x14ac:dyDescent="0.15"/>
    <row r="69577" ht="13.5" customHeight="1" x14ac:dyDescent="0.15"/>
    <row r="69579" ht="13.5" customHeight="1" x14ac:dyDescent="0.15"/>
    <row r="69581" ht="13.5" customHeight="1" x14ac:dyDescent="0.15"/>
    <row r="69583" ht="13.5" customHeight="1" x14ac:dyDescent="0.15"/>
    <row r="69585" ht="13.5" customHeight="1" x14ac:dyDescent="0.15"/>
    <row r="69587" ht="13.5" customHeight="1" x14ac:dyDescent="0.15"/>
    <row r="69589" ht="13.5" customHeight="1" x14ac:dyDescent="0.15"/>
    <row r="69591" ht="13.5" customHeight="1" x14ac:dyDescent="0.15"/>
    <row r="69593" ht="13.5" customHeight="1" x14ac:dyDescent="0.15"/>
    <row r="69595" ht="13.5" customHeight="1" x14ac:dyDescent="0.15"/>
    <row r="69597" ht="13.5" customHeight="1" x14ac:dyDescent="0.15"/>
    <row r="69599" ht="13.5" customHeight="1" x14ac:dyDescent="0.15"/>
    <row r="69601" ht="13.5" customHeight="1" x14ac:dyDescent="0.15"/>
    <row r="69603" ht="13.5" customHeight="1" x14ac:dyDescent="0.15"/>
    <row r="69605" ht="13.5" customHeight="1" x14ac:dyDescent="0.15"/>
    <row r="69607" ht="13.5" customHeight="1" x14ac:dyDescent="0.15"/>
    <row r="69609" ht="13.5" customHeight="1" x14ac:dyDescent="0.15"/>
    <row r="69611" ht="13.5" customHeight="1" x14ac:dyDescent="0.15"/>
    <row r="69613" ht="13.5" customHeight="1" x14ac:dyDescent="0.15"/>
    <row r="69615" ht="13.5" customHeight="1" x14ac:dyDescent="0.15"/>
    <row r="69617" ht="13.5" customHeight="1" x14ac:dyDescent="0.15"/>
    <row r="69619" ht="13.5" customHeight="1" x14ac:dyDescent="0.15"/>
    <row r="69621" ht="13.5" customHeight="1" x14ac:dyDescent="0.15"/>
    <row r="69623" ht="13.5" customHeight="1" x14ac:dyDescent="0.15"/>
    <row r="69625" ht="13.5" customHeight="1" x14ac:dyDescent="0.15"/>
    <row r="69627" ht="13.5" customHeight="1" x14ac:dyDescent="0.15"/>
    <row r="69629" ht="13.5" customHeight="1" x14ac:dyDescent="0.15"/>
    <row r="69631" ht="13.5" customHeight="1" x14ac:dyDescent="0.15"/>
    <row r="69633" ht="13.5" customHeight="1" x14ac:dyDescent="0.15"/>
    <row r="69635" ht="13.5" customHeight="1" x14ac:dyDescent="0.15"/>
    <row r="69637" ht="13.5" customHeight="1" x14ac:dyDescent="0.15"/>
    <row r="69639" ht="13.5" customHeight="1" x14ac:dyDescent="0.15"/>
    <row r="69641" ht="13.5" customHeight="1" x14ac:dyDescent="0.15"/>
    <row r="69643" ht="13.5" customHeight="1" x14ac:dyDescent="0.15"/>
    <row r="69645" ht="13.5" customHeight="1" x14ac:dyDescent="0.15"/>
    <row r="69647" ht="13.5" customHeight="1" x14ac:dyDescent="0.15"/>
    <row r="69649" ht="13.5" customHeight="1" x14ac:dyDescent="0.15"/>
    <row r="69651" ht="13.5" customHeight="1" x14ac:dyDescent="0.15"/>
    <row r="69653" ht="13.5" customHeight="1" x14ac:dyDescent="0.15"/>
    <row r="69655" ht="13.5" customHeight="1" x14ac:dyDescent="0.15"/>
    <row r="69657" ht="13.5" customHeight="1" x14ac:dyDescent="0.15"/>
    <row r="69659" ht="13.5" customHeight="1" x14ac:dyDescent="0.15"/>
    <row r="69661" ht="13.5" customHeight="1" x14ac:dyDescent="0.15"/>
    <row r="69663" ht="13.5" customHeight="1" x14ac:dyDescent="0.15"/>
    <row r="69665" ht="13.5" customHeight="1" x14ac:dyDescent="0.15"/>
    <row r="69667" ht="13.5" customHeight="1" x14ac:dyDescent="0.15"/>
    <row r="69669" ht="13.5" customHeight="1" x14ac:dyDescent="0.15"/>
    <row r="69671" ht="13.5" customHeight="1" x14ac:dyDescent="0.15"/>
    <row r="69673" ht="13.5" customHeight="1" x14ac:dyDescent="0.15"/>
    <row r="69675" ht="13.5" customHeight="1" x14ac:dyDescent="0.15"/>
    <row r="69677" ht="13.5" customHeight="1" x14ac:dyDescent="0.15"/>
    <row r="69679" ht="13.5" customHeight="1" x14ac:dyDescent="0.15"/>
    <row r="69681" ht="13.5" customHeight="1" x14ac:dyDescent="0.15"/>
    <row r="69683" ht="13.5" customHeight="1" x14ac:dyDescent="0.15"/>
    <row r="69685" ht="13.5" customHeight="1" x14ac:dyDescent="0.15"/>
    <row r="69687" ht="13.5" customHeight="1" x14ac:dyDescent="0.15"/>
    <row r="69689" ht="13.5" customHeight="1" x14ac:dyDescent="0.15"/>
    <row r="69691" ht="13.5" customHeight="1" x14ac:dyDescent="0.15"/>
    <row r="69693" ht="13.5" customHeight="1" x14ac:dyDescent="0.15"/>
    <row r="69695" ht="13.5" customHeight="1" x14ac:dyDescent="0.15"/>
    <row r="69697" ht="13.5" customHeight="1" x14ac:dyDescent="0.15"/>
    <row r="69699" ht="13.5" customHeight="1" x14ac:dyDescent="0.15"/>
    <row r="69701" ht="13.5" customHeight="1" x14ac:dyDescent="0.15"/>
    <row r="69703" ht="13.5" customHeight="1" x14ac:dyDescent="0.15"/>
    <row r="69705" ht="13.5" customHeight="1" x14ac:dyDescent="0.15"/>
    <row r="69707" ht="13.5" customHeight="1" x14ac:dyDescent="0.15"/>
    <row r="69709" ht="13.5" customHeight="1" x14ac:dyDescent="0.15"/>
    <row r="69711" ht="13.5" customHeight="1" x14ac:dyDescent="0.15"/>
    <row r="69713" ht="13.5" customHeight="1" x14ac:dyDescent="0.15"/>
    <row r="69715" ht="13.5" customHeight="1" x14ac:dyDescent="0.15"/>
    <row r="69717" ht="13.5" customHeight="1" x14ac:dyDescent="0.15"/>
    <row r="69719" ht="13.5" customHeight="1" x14ac:dyDescent="0.15"/>
    <row r="69721" ht="13.5" customHeight="1" x14ac:dyDescent="0.15"/>
    <row r="69723" ht="13.5" customHeight="1" x14ac:dyDescent="0.15"/>
    <row r="69725" ht="13.5" customHeight="1" x14ac:dyDescent="0.15"/>
    <row r="69727" ht="13.5" customHeight="1" x14ac:dyDescent="0.15"/>
    <row r="69729" ht="13.5" customHeight="1" x14ac:dyDescent="0.15"/>
    <row r="69731" ht="13.5" customHeight="1" x14ac:dyDescent="0.15"/>
    <row r="69733" ht="13.5" customHeight="1" x14ac:dyDescent="0.15"/>
    <row r="69735" ht="13.5" customHeight="1" x14ac:dyDescent="0.15"/>
    <row r="69737" ht="13.5" customHeight="1" x14ac:dyDescent="0.15"/>
    <row r="69739" ht="13.5" customHeight="1" x14ac:dyDescent="0.15"/>
    <row r="69741" ht="13.5" customHeight="1" x14ac:dyDescent="0.15"/>
    <row r="69743" ht="13.5" customHeight="1" x14ac:dyDescent="0.15"/>
    <row r="69745" ht="13.5" customHeight="1" x14ac:dyDescent="0.15"/>
    <row r="69747" ht="13.5" customHeight="1" x14ac:dyDescent="0.15"/>
    <row r="69749" ht="13.5" customHeight="1" x14ac:dyDescent="0.15"/>
    <row r="69751" ht="13.5" customHeight="1" x14ac:dyDescent="0.15"/>
    <row r="69753" ht="13.5" customHeight="1" x14ac:dyDescent="0.15"/>
    <row r="69755" ht="13.5" customHeight="1" x14ac:dyDescent="0.15"/>
    <row r="69757" ht="13.5" customHeight="1" x14ac:dyDescent="0.15"/>
    <row r="69759" ht="13.5" customHeight="1" x14ac:dyDescent="0.15"/>
    <row r="69761" ht="13.5" customHeight="1" x14ac:dyDescent="0.15"/>
    <row r="69763" ht="13.5" customHeight="1" x14ac:dyDescent="0.15"/>
    <row r="69765" ht="13.5" customHeight="1" x14ac:dyDescent="0.15"/>
    <row r="69767" ht="13.5" customHeight="1" x14ac:dyDescent="0.15"/>
    <row r="69769" ht="13.5" customHeight="1" x14ac:dyDescent="0.15"/>
    <row r="69771" ht="13.5" customHeight="1" x14ac:dyDescent="0.15"/>
    <row r="69773" ht="13.5" customHeight="1" x14ac:dyDescent="0.15"/>
    <row r="69775" ht="13.5" customHeight="1" x14ac:dyDescent="0.15"/>
    <row r="69777" ht="13.5" customHeight="1" x14ac:dyDescent="0.15"/>
    <row r="69779" ht="13.5" customHeight="1" x14ac:dyDescent="0.15"/>
    <row r="69781" ht="13.5" customHeight="1" x14ac:dyDescent="0.15"/>
    <row r="69783" ht="13.5" customHeight="1" x14ac:dyDescent="0.15"/>
    <row r="69785" ht="13.5" customHeight="1" x14ac:dyDescent="0.15"/>
    <row r="69787" ht="13.5" customHeight="1" x14ac:dyDescent="0.15"/>
    <row r="69789" ht="13.5" customHeight="1" x14ac:dyDescent="0.15"/>
    <row r="69791" ht="13.5" customHeight="1" x14ac:dyDescent="0.15"/>
    <row r="69793" ht="13.5" customHeight="1" x14ac:dyDescent="0.15"/>
    <row r="69795" ht="13.5" customHeight="1" x14ac:dyDescent="0.15"/>
    <row r="69797" ht="13.5" customHeight="1" x14ac:dyDescent="0.15"/>
    <row r="69799" ht="13.5" customHeight="1" x14ac:dyDescent="0.15"/>
    <row r="69801" ht="13.5" customHeight="1" x14ac:dyDescent="0.15"/>
    <row r="69803" ht="13.5" customHeight="1" x14ac:dyDescent="0.15"/>
    <row r="69805" ht="13.5" customHeight="1" x14ac:dyDescent="0.15"/>
    <row r="69807" ht="13.5" customHeight="1" x14ac:dyDescent="0.15"/>
    <row r="69809" ht="13.5" customHeight="1" x14ac:dyDescent="0.15"/>
    <row r="69811" ht="13.5" customHeight="1" x14ac:dyDescent="0.15"/>
    <row r="69813" ht="13.5" customHeight="1" x14ac:dyDescent="0.15"/>
    <row r="69815" ht="13.5" customHeight="1" x14ac:dyDescent="0.15"/>
    <row r="69817" ht="13.5" customHeight="1" x14ac:dyDescent="0.15"/>
    <row r="69819" ht="13.5" customHeight="1" x14ac:dyDescent="0.15"/>
    <row r="69821" ht="13.5" customHeight="1" x14ac:dyDescent="0.15"/>
    <row r="69823" ht="13.5" customHeight="1" x14ac:dyDescent="0.15"/>
    <row r="69825" ht="13.5" customHeight="1" x14ac:dyDescent="0.15"/>
    <row r="69827" ht="13.5" customHeight="1" x14ac:dyDescent="0.15"/>
    <row r="69829" ht="13.5" customHeight="1" x14ac:dyDescent="0.15"/>
    <row r="69831" ht="13.5" customHeight="1" x14ac:dyDescent="0.15"/>
    <row r="69833" ht="13.5" customHeight="1" x14ac:dyDescent="0.15"/>
    <row r="69835" ht="13.5" customHeight="1" x14ac:dyDescent="0.15"/>
    <row r="69837" ht="13.5" customHeight="1" x14ac:dyDescent="0.15"/>
    <row r="69839" ht="13.5" customHeight="1" x14ac:dyDescent="0.15"/>
    <row r="69841" ht="13.5" customHeight="1" x14ac:dyDescent="0.15"/>
    <row r="69843" ht="13.5" customHeight="1" x14ac:dyDescent="0.15"/>
    <row r="69845" ht="13.5" customHeight="1" x14ac:dyDescent="0.15"/>
    <row r="69847" ht="13.5" customHeight="1" x14ac:dyDescent="0.15"/>
    <row r="69849" ht="13.5" customHeight="1" x14ac:dyDescent="0.15"/>
    <row r="69851" ht="13.5" customHeight="1" x14ac:dyDescent="0.15"/>
    <row r="69853" ht="13.5" customHeight="1" x14ac:dyDescent="0.15"/>
    <row r="69855" ht="13.5" customHeight="1" x14ac:dyDescent="0.15"/>
    <row r="69857" ht="13.5" customHeight="1" x14ac:dyDescent="0.15"/>
    <row r="69859" ht="13.5" customHeight="1" x14ac:dyDescent="0.15"/>
    <row r="69861" ht="13.5" customHeight="1" x14ac:dyDescent="0.15"/>
    <row r="69863" ht="13.5" customHeight="1" x14ac:dyDescent="0.15"/>
    <row r="69865" ht="13.5" customHeight="1" x14ac:dyDescent="0.15"/>
    <row r="69867" ht="13.5" customHeight="1" x14ac:dyDescent="0.15"/>
    <row r="69869" ht="13.5" customHeight="1" x14ac:dyDescent="0.15"/>
    <row r="69871" ht="13.5" customHeight="1" x14ac:dyDescent="0.15"/>
    <row r="69873" ht="13.5" customHeight="1" x14ac:dyDescent="0.15"/>
    <row r="69875" ht="13.5" customHeight="1" x14ac:dyDescent="0.15"/>
    <row r="69877" ht="13.5" customHeight="1" x14ac:dyDescent="0.15"/>
    <row r="69879" ht="13.5" customHeight="1" x14ac:dyDescent="0.15"/>
    <row r="69881" ht="13.5" customHeight="1" x14ac:dyDescent="0.15"/>
    <row r="69883" ht="13.5" customHeight="1" x14ac:dyDescent="0.15"/>
    <row r="69885" ht="13.5" customHeight="1" x14ac:dyDescent="0.15"/>
    <row r="69887" ht="13.5" customHeight="1" x14ac:dyDescent="0.15"/>
    <row r="69889" ht="13.5" customHeight="1" x14ac:dyDescent="0.15"/>
    <row r="69891" ht="13.5" customHeight="1" x14ac:dyDescent="0.15"/>
    <row r="69893" ht="13.5" customHeight="1" x14ac:dyDescent="0.15"/>
    <row r="69895" ht="13.5" customHeight="1" x14ac:dyDescent="0.15"/>
    <row r="69897" ht="13.5" customHeight="1" x14ac:dyDescent="0.15"/>
    <row r="69899" ht="13.5" customHeight="1" x14ac:dyDescent="0.15"/>
    <row r="69901" ht="13.5" customHeight="1" x14ac:dyDescent="0.15"/>
    <row r="69903" ht="13.5" customHeight="1" x14ac:dyDescent="0.15"/>
    <row r="69905" ht="13.5" customHeight="1" x14ac:dyDescent="0.15"/>
    <row r="69907" ht="13.5" customHeight="1" x14ac:dyDescent="0.15"/>
    <row r="69909" ht="13.5" customHeight="1" x14ac:dyDescent="0.15"/>
    <row r="69911" ht="13.5" customHeight="1" x14ac:dyDescent="0.15"/>
    <row r="69913" ht="13.5" customHeight="1" x14ac:dyDescent="0.15"/>
    <row r="69915" ht="13.5" customHeight="1" x14ac:dyDescent="0.15"/>
    <row r="69917" ht="13.5" customHeight="1" x14ac:dyDescent="0.15"/>
    <row r="69919" ht="13.5" customHeight="1" x14ac:dyDescent="0.15"/>
    <row r="69921" ht="13.5" customHeight="1" x14ac:dyDescent="0.15"/>
    <row r="69923" ht="13.5" customHeight="1" x14ac:dyDescent="0.15"/>
    <row r="69925" ht="13.5" customHeight="1" x14ac:dyDescent="0.15"/>
    <row r="69927" ht="13.5" customHeight="1" x14ac:dyDescent="0.15"/>
    <row r="69929" ht="13.5" customHeight="1" x14ac:dyDescent="0.15"/>
    <row r="69931" ht="13.5" customHeight="1" x14ac:dyDescent="0.15"/>
    <row r="69933" ht="13.5" customHeight="1" x14ac:dyDescent="0.15"/>
    <row r="69935" ht="13.5" customHeight="1" x14ac:dyDescent="0.15"/>
    <row r="69937" ht="13.5" customHeight="1" x14ac:dyDescent="0.15"/>
    <row r="69939" ht="13.5" customHeight="1" x14ac:dyDescent="0.15"/>
    <row r="69941" ht="13.5" customHeight="1" x14ac:dyDescent="0.15"/>
    <row r="69943" ht="13.5" customHeight="1" x14ac:dyDescent="0.15"/>
    <row r="69945" ht="13.5" customHeight="1" x14ac:dyDescent="0.15"/>
    <row r="69947" ht="13.5" customHeight="1" x14ac:dyDescent="0.15"/>
    <row r="69949" ht="13.5" customHeight="1" x14ac:dyDescent="0.15"/>
    <row r="69951" ht="13.5" customHeight="1" x14ac:dyDescent="0.15"/>
    <row r="69953" ht="13.5" customHeight="1" x14ac:dyDescent="0.15"/>
    <row r="69955" ht="13.5" customHeight="1" x14ac:dyDescent="0.15"/>
    <row r="69957" ht="13.5" customHeight="1" x14ac:dyDescent="0.15"/>
    <row r="69959" ht="13.5" customHeight="1" x14ac:dyDescent="0.15"/>
    <row r="69961" ht="13.5" customHeight="1" x14ac:dyDescent="0.15"/>
    <row r="69963" ht="13.5" customHeight="1" x14ac:dyDescent="0.15"/>
    <row r="69965" ht="13.5" customHeight="1" x14ac:dyDescent="0.15"/>
    <row r="69967" ht="13.5" customHeight="1" x14ac:dyDescent="0.15"/>
    <row r="69969" ht="13.5" customHeight="1" x14ac:dyDescent="0.15"/>
    <row r="69971" ht="13.5" customHeight="1" x14ac:dyDescent="0.15"/>
    <row r="69973" ht="13.5" customHeight="1" x14ac:dyDescent="0.15"/>
    <row r="69975" ht="13.5" customHeight="1" x14ac:dyDescent="0.15"/>
    <row r="69977" ht="13.5" customHeight="1" x14ac:dyDescent="0.15"/>
    <row r="69979" ht="13.5" customHeight="1" x14ac:dyDescent="0.15"/>
    <row r="69981" ht="13.5" customHeight="1" x14ac:dyDescent="0.15"/>
    <row r="69983" ht="13.5" customHeight="1" x14ac:dyDescent="0.15"/>
    <row r="69985" ht="13.5" customHeight="1" x14ac:dyDescent="0.15"/>
    <row r="69987" ht="13.5" customHeight="1" x14ac:dyDescent="0.15"/>
    <row r="69989" ht="13.5" customHeight="1" x14ac:dyDescent="0.15"/>
    <row r="69991" ht="13.5" customHeight="1" x14ac:dyDescent="0.15"/>
    <row r="69993" ht="13.5" customHeight="1" x14ac:dyDescent="0.15"/>
    <row r="69995" ht="13.5" customHeight="1" x14ac:dyDescent="0.15"/>
    <row r="69997" ht="13.5" customHeight="1" x14ac:dyDescent="0.15"/>
    <row r="69999" ht="13.5" customHeight="1" x14ac:dyDescent="0.15"/>
    <row r="70001" ht="13.5" customHeight="1" x14ac:dyDescent="0.15"/>
    <row r="70003" ht="13.5" customHeight="1" x14ac:dyDescent="0.15"/>
    <row r="70005" ht="13.5" customHeight="1" x14ac:dyDescent="0.15"/>
    <row r="70007" ht="13.5" customHeight="1" x14ac:dyDescent="0.15"/>
    <row r="70009" ht="13.5" customHeight="1" x14ac:dyDescent="0.15"/>
    <row r="70011" ht="13.5" customHeight="1" x14ac:dyDescent="0.15"/>
    <row r="70013" ht="13.5" customHeight="1" x14ac:dyDescent="0.15"/>
    <row r="70015" ht="13.5" customHeight="1" x14ac:dyDescent="0.15"/>
    <row r="70017" ht="13.5" customHeight="1" x14ac:dyDescent="0.15"/>
    <row r="70019" ht="13.5" customHeight="1" x14ac:dyDescent="0.15"/>
    <row r="70021" ht="13.5" customHeight="1" x14ac:dyDescent="0.15"/>
    <row r="70023" ht="13.5" customHeight="1" x14ac:dyDescent="0.15"/>
    <row r="70025" ht="13.5" customHeight="1" x14ac:dyDescent="0.15"/>
    <row r="70027" ht="13.5" customHeight="1" x14ac:dyDescent="0.15"/>
    <row r="70029" ht="13.5" customHeight="1" x14ac:dyDescent="0.15"/>
    <row r="70031" ht="13.5" customHeight="1" x14ac:dyDescent="0.15"/>
    <row r="70033" ht="13.5" customHeight="1" x14ac:dyDescent="0.15"/>
    <row r="70035" ht="13.5" customHeight="1" x14ac:dyDescent="0.15"/>
    <row r="70037" ht="13.5" customHeight="1" x14ac:dyDescent="0.15"/>
    <row r="70039" ht="13.5" customHeight="1" x14ac:dyDescent="0.15"/>
    <row r="70041" ht="13.5" customHeight="1" x14ac:dyDescent="0.15"/>
    <row r="70043" ht="13.5" customHeight="1" x14ac:dyDescent="0.15"/>
    <row r="70045" ht="13.5" customHeight="1" x14ac:dyDescent="0.15"/>
    <row r="70047" ht="13.5" customHeight="1" x14ac:dyDescent="0.15"/>
    <row r="70049" ht="13.5" customHeight="1" x14ac:dyDescent="0.15"/>
    <row r="70051" ht="13.5" customHeight="1" x14ac:dyDescent="0.15"/>
    <row r="70053" ht="13.5" customHeight="1" x14ac:dyDescent="0.15"/>
    <row r="70055" ht="13.5" customHeight="1" x14ac:dyDescent="0.15"/>
    <row r="70057" ht="13.5" customHeight="1" x14ac:dyDescent="0.15"/>
    <row r="70059" ht="13.5" customHeight="1" x14ac:dyDescent="0.15"/>
    <row r="70061" ht="13.5" customHeight="1" x14ac:dyDescent="0.15"/>
    <row r="70063" ht="13.5" customHeight="1" x14ac:dyDescent="0.15"/>
    <row r="70065" ht="13.5" customHeight="1" x14ac:dyDescent="0.15"/>
    <row r="70067" ht="13.5" customHeight="1" x14ac:dyDescent="0.15"/>
    <row r="70069" ht="13.5" customHeight="1" x14ac:dyDescent="0.15"/>
    <row r="70071" ht="13.5" customHeight="1" x14ac:dyDescent="0.15"/>
    <row r="70073" ht="13.5" customHeight="1" x14ac:dyDescent="0.15"/>
    <row r="70075" ht="13.5" customHeight="1" x14ac:dyDescent="0.15"/>
    <row r="70077" ht="13.5" customHeight="1" x14ac:dyDescent="0.15"/>
    <row r="70079" ht="13.5" customHeight="1" x14ac:dyDescent="0.15"/>
    <row r="70081" ht="13.5" customHeight="1" x14ac:dyDescent="0.15"/>
    <row r="70083" ht="13.5" customHeight="1" x14ac:dyDescent="0.15"/>
    <row r="70085" ht="13.5" customHeight="1" x14ac:dyDescent="0.15"/>
    <row r="70087" ht="13.5" customHeight="1" x14ac:dyDescent="0.15"/>
    <row r="70089" ht="13.5" customHeight="1" x14ac:dyDescent="0.15"/>
    <row r="70091" ht="13.5" customHeight="1" x14ac:dyDescent="0.15"/>
    <row r="70093" ht="13.5" customHeight="1" x14ac:dyDescent="0.15"/>
    <row r="70095" ht="13.5" customHeight="1" x14ac:dyDescent="0.15"/>
    <row r="70097" ht="13.5" customHeight="1" x14ac:dyDescent="0.15"/>
    <row r="70099" ht="13.5" customHeight="1" x14ac:dyDescent="0.15"/>
    <row r="70101" ht="13.5" customHeight="1" x14ac:dyDescent="0.15"/>
    <row r="70103" ht="13.5" customHeight="1" x14ac:dyDescent="0.15"/>
    <row r="70105" ht="13.5" customHeight="1" x14ac:dyDescent="0.15"/>
    <row r="70107" ht="13.5" customHeight="1" x14ac:dyDescent="0.15"/>
    <row r="70109" ht="13.5" customHeight="1" x14ac:dyDescent="0.15"/>
    <row r="70111" ht="13.5" customHeight="1" x14ac:dyDescent="0.15"/>
    <row r="70113" ht="13.5" customHeight="1" x14ac:dyDescent="0.15"/>
    <row r="70115" ht="13.5" customHeight="1" x14ac:dyDescent="0.15"/>
    <row r="70117" ht="13.5" customHeight="1" x14ac:dyDescent="0.15"/>
    <row r="70119" ht="13.5" customHeight="1" x14ac:dyDescent="0.15"/>
    <row r="70121" ht="13.5" customHeight="1" x14ac:dyDescent="0.15"/>
    <row r="70123" ht="13.5" customHeight="1" x14ac:dyDescent="0.15"/>
    <row r="70125" ht="13.5" customHeight="1" x14ac:dyDescent="0.15"/>
    <row r="70127" ht="13.5" customHeight="1" x14ac:dyDescent="0.15"/>
    <row r="70129" ht="13.5" customHeight="1" x14ac:dyDescent="0.15"/>
    <row r="70131" ht="13.5" customHeight="1" x14ac:dyDescent="0.15"/>
    <row r="70133" ht="13.5" customHeight="1" x14ac:dyDescent="0.15"/>
    <row r="70135" ht="13.5" customHeight="1" x14ac:dyDescent="0.15"/>
    <row r="70137" ht="13.5" customHeight="1" x14ac:dyDescent="0.15"/>
    <row r="70139" ht="13.5" customHeight="1" x14ac:dyDescent="0.15"/>
    <row r="70141" ht="13.5" customHeight="1" x14ac:dyDescent="0.15"/>
    <row r="70143" ht="13.5" customHeight="1" x14ac:dyDescent="0.15"/>
    <row r="70145" ht="13.5" customHeight="1" x14ac:dyDescent="0.15"/>
    <row r="70147" ht="13.5" customHeight="1" x14ac:dyDescent="0.15"/>
    <row r="70149" ht="13.5" customHeight="1" x14ac:dyDescent="0.15"/>
    <row r="70151" ht="13.5" customHeight="1" x14ac:dyDescent="0.15"/>
    <row r="70153" ht="13.5" customHeight="1" x14ac:dyDescent="0.15"/>
    <row r="70155" ht="13.5" customHeight="1" x14ac:dyDescent="0.15"/>
    <row r="70157" ht="13.5" customHeight="1" x14ac:dyDescent="0.15"/>
    <row r="70159" ht="13.5" customHeight="1" x14ac:dyDescent="0.15"/>
    <row r="70161" ht="13.5" customHeight="1" x14ac:dyDescent="0.15"/>
    <row r="70163" ht="13.5" customHeight="1" x14ac:dyDescent="0.15"/>
    <row r="70165" ht="13.5" customHeight="1" x14ac:dyDescent="0.15"/>
    <row r="70167" ht="13.5" customHeight="1" x14ac:dyDescent="0.15"/>
    <row r="70169" ht="13.5" customHeight="1" x14ac:dyDescent="0.15"/>
    <row r="70171" ht="13.5" customHeight="1" x14ac:dyDescent="0.15"/>
    <row r="70173" ht="13.5" customHeight="1" x14ac:dyDescent="0.15"/>
    <row r="70175" ht="13.5" customHeight="1" x14ac:dyDescent="0.15"/>
    <row r="70177" ht="13.5" customHeight="1" x14ac:dyDescent="0.15"/>
    <row r="70179" ht="13.5" customHeight="1" x14ac:dyDescent="0.15"/>
    <row r="70181" ht="13.5" customHeight="1" x14ac:dyDescent="0.15"/>
    <row r="70183" ht="13.5" customHeight="1" x14ac:dyDescent="0.15"/>
    <row r="70185" ht="13.5" customHeight="1" x14ac:dyDescent="0.15"/>
    <row r="70187" ht="13.5" customHeight="1" x14ac:dyDescent="0.15"/>
    <row r="70189" ht="13.5" customHeight="1" x14ac:dyDescent="0.15"/>
    <row r="70191" ht="13.5" customHeight="1" x14ac:dyDescent="0.15"/>
    <row r="70193" ht="13.5" customHeight="1" x14ac:dyDescent="0.15"/>
    <row r="70195" ht="13.5" customHeight="1" x14ac:dyDescent="0.15"/>
    <row r="70197" ht="13.5" customHeight="1" x14ac:dyDescent="0.15"/>
    <row r="70199" ht="13.5" customHeight="1" x14ac:dyDescent="0.15"/>
    <row r="70201" ht="13.5" customHeight="1" x14ac:dyDescent="0.15"/>
    <row r="70203" ht="13.5" customHeight="1" x14ac:dyDescent="0.15"/>
    <row r="70205" ht="13.5" customHeight="1" x14ac:dyDescent="0.15"/>
    <row r="70207" ht="13.5" customHeight="1" x14ac:dyDescent="0.15"/>
    <row r="70209" ht="13.5" customHeight="1" x14ac:dyDescent="0.15"/>
    <row r="70211" ht="13.5" customHeight="1" x14ac:dyDescent="0.15"/>
    <row r="70213" ht="13.5" customHeight="1" x14ac:dyDescent="0.15"/>
    <row r="70215" ht="13.5" customHeight="1" x14ac:dyDescent="0.15"/>
    <row r="70217" ht="13.5" customHeight="1" x14ac:dyDescent="0.15"/>
    <row r="70219" ht="13.5" customHeight="1" x14ac:dyDescent="0.15"/>
    <row r="70221" ht="13.5" customHeight="1" x14ac:dyDescent="0.15"/>
    <row r="70223" ht="13.5" customHeight="1" x14ac:dyDescent="0.15"/>
    <row r="70225" ht="13.5" customHeight="1" x14ac:dyDescent="0.15"/>
    <row r="70227" ht="13.5" customHeight="1" x14ac:dyDescent="0.15"/>
    <row r="70229" ht="13.5" customHeight="1" x14ac:dyDescent="0.15"/>
    <row r="70231" ht="13.5" customHeight="1" x14ac:dyDescent="0.15"/>
    <row r="70233" ht="13.5" customHeight="1" x14ac:dyDescent="0.15"/>
    <row r="70235" ht="13.5" customHeight="1" x14ac:dyDescent="0.15"/>
    <row r="70237" ht="13.5" customHeight="1" x14ac:dyDescent="0.15"/>
    <row r="70239" ht="13.5" customHeight="1" x14ac:dyDescent="0.15"/>
    <row r="70241" ht="13.5" customHeight="1" x14ac:dyDescent="0.15"/>
    <row r="70243" ht="13.5" customHeight="1" x14ac:dyDescent="0.15"/>
    <row r="70245" ht="13.5" customHeight="1" x14ac:dyDescent="0.15"/>
    <row r="70247" ht="13.5" customHeight="1" x14ac:dyDescent="0.15"/>
    <row r="70249" ht="13.5" customHeight="1" x14ac:dyDescent="0.15"/>
    <row r="70251" ht="13.5" customHeight="1" x14ac:dyDescent="0.15"/>
    <row r="70253" ht="13.5" customHeight="1" x14ac:dyDescent="0.15"/>
    <row r="70255" ht="13.5" customHeight="1" x14ac:dyDescent="0.15"/>
    <row r="70257" ht="13.5" customHeight="1" x14ac:dyDescent="0.15"/>
    <row r="70259" ht="13.5" customHeight="1" x14ac:dyDescent="0.15"/>
    <row r="70261" ht="13.5" customHeight="1" x14ac:dyDescent="0.15"/>
    <row r="70263" ht="13.5" customHeight="1" x14ac:dyDescent="0.15"/>
    <row r="70265" ht="13.5" customHeight="1" x14ac:dyDescent="0.15"/>
    <row r="70267" ht="13.5" customHeight="1" x14ac:dyDescent="0.15"/>
    <row r="70269" ht="13.5" customHeight="1" x14ac:dyDescent="0.15"/>
    <row r="70271" ht="13.5" customHeight="1" x14ac:dyDescent="0.15"/>
    <row r="70273" ht="13.5" customHeight="1" x14ac:dyDescent="0.15"/>
    <row r="70275" ht="13.5" customHeight="1" x14ac:dyDescent="0.15"/>
    <row r="70277" ht="13.5" customHeight="1" x14ac:dyDescent="0.15"/>
    <row r="70279" ht="13.5" customHeight="1" x14ac:dyDescent="0.15"/>
    <row r="70281" ht="13.5" customHeight="1" x14ac:dyDescent="0.15"/>
    <row r="70283" ht="13.5" customHeight="1" x14ac:dyDescent="0.15"/>
    <row r="70285" ht="13.5" customHeight="1" x14ac:dyDescent="0.15"/>
    <row r="70287" ht="13.5" customHeight="1" x14ac:dyDescent="0.15"/>
    <row r="70289" ht="13.5" customHeight="1" x14ac:dyDescent="0.15"/>
    <row r="70291" ht="13.5" customHeight="1" x14ac:dyDescent="0.15"/>
    <row r="70293" ht="13.5" customHeight="1" x14ac:dyDescent="0.15"/>
    <row r="70295" ht="13.5" customHeight="1" x14ac:dyDescent="0.15"/>
    <row r="70297" ht="13.5" customHeight="1" x14ac:dyDescent="0.15"/>
    <row r="70299" ht="13.5" customHeight="1" x14ac:dyDescent="0.15"/>
    <row r="70301" ht="13.5" customHeight="1" x14ac:dyDescent="0.15"/>
    <row r="70303" ht="13.5" customHeight="1" x14ac:dyDescent="0.15"/>
    <row r="70305" ht="13.5" customHeight="1" x14ac:dyDescent="0.15"/>
    <row r="70307" ht="13.5" customHeight="1" x14ac:dyDescent="0.15"/>
    <row r="70309" ht="13.5" customHeight="1" x14ac:dyDescent="0.15"/>
    <row r="70311" ht="13.5" customHeight="1" x14ac:dyDescent="0.15"/>
    <row r="70313" ht="13.5" customHeight="1" x14ac:dyDescent="0.15"/>
    <row r="70315" ht="13.5" customHeight="1" x14ac:dyDescent="0.15"/>
    <row r="70317" ht="13.5" customHeight="1" x14ac:dyDescent="0.15"/>
    <row r="70319" ht="13.5" customHeight="1" x14ac:dyDescent="0.15"/>
    <row r="70321" ht="13.5" customHeight="1" x14ac:dyDescent="0.15"/>
    <row r="70323" ht="13.5" customHeight="1" x14ac:dyDescent="0.15"/>
    <row r="70325" ht="13.5" customHeight="1" x14ac:dyDescent="0.15"/>
    <row r="70327" ht="13.5" customHeight="1" x14ac:dyDescent="0.15"/>
    <row r="70329" ht="13.5" customHeight="1" x14ac:dyDescent="0.15"/>
    <row r="70331" ht="13.5" customHeight="1" x14ac:dyDescent="0.15"/>
    <row r="70333" ht="13.5" customHeight="1" x14ac:dyDescent="0.15"/>
    <row r="70335" ht="13.5" customHeight="1" x14ac:dyDescent="0.15"/>
    <row r="70337" ht="13.5" customHeight="1" x14ac:dyDescent="0.15"/>
    <row r="70339" ht="13.5" customHeight="1" x14ac:dyDescent="0.15"/>
    <row r="70341" ht="13.5" customHeight="1" x14ac:dyDescent="0.15"/>
    <row r="70343" ht="13.5" customHeight="1" x14ac:dyDescent="0.15"/>
    <row r="70345" ht="13.5" customHeight="1" x14ac:dyDescent="0.15"/>
    <row r="70347" ht="13.5" customHeight="1" x14ac:dyDescent="0.15"/>
    <row r="70349" ht="13.5" customHeight="1" x14ac:dyDescent="0.15"/>
    <row r="70351" ht="13.5" customHeight="1" x14ac:dyDescent="0.15"/>
    <row r="70353" ht="13.5" customHeight="1" x14ac:dyDescent="0.15"/>
    <row r="70355" ht="13.5" customHeight="1" x14ac:dyDescent="0.15"/>
    <row r="70357" ht="13.5" customHeight="1" x14ac:dyDescent="0.15"/>
    <row r="70359" ht="13.5" customHeight="1" x14ac:dyDescent="0.15"/>
    <row r="70361" ht="13.5" customHeight="1" x14ac:dyDescent="0.15"/>
    <row r="70363" ht="13.5" customHeight="1" x14ac:dyDescent="0.15"/>
    <row r="70365" ht="13.5" customHeight="1" x14ac:dyDescent="0.15"/>
    <row r="70367" ht="13.5" customHeight="1" x14ac:dyDescent="0.15"/>
    <row r="70369" ht="13.5" customHeight="1" x14ac:dyDescent="0.15"/>
    <row r="70371" ht="13.5" customHeight="1" x14ac:dyDescent="0.15"/>
    <row r="70373" ht="13.5" customHeight="1" x14ac:dyDescent="0.15"/>
    <row r="70375" ht="13.5" customHeight="1" x14ac:dyDescent="0.15"/>
    <row r="70377" ht="13.5" customHeight="1" x14ac:dyDescent="0.15"/>
    <row r="70379" ht="13.5" customHeight="1" x14ac:dyDescent="0.15"/>
    <row r="70381" ht="13.5" customHeight="1" x14ac:dyDescent="0.15"/>
    <row r="70383" ht="13.5" customHeight="1" x14ac:dyDescent="0.15"/>
    <row r="70385" ht="13.5" customHeight="1" x14ac:dyDescent="0.15"/>
    <row r="70387" ht="13.5" customHeight="1" x14ac:dyDescent="0.15"/>
    <row r="70389" ht="13.5" customHeight="1" x14ac:dyDescent="0.15"/>
    <row r="70391" ht="13.5" customHeight="1" x14ac:dyDescent="0.15"/>
    <row r="70393" ht="13.5" customHeight="1" x14ac:dyDescent="0.15"/>
    <row r="70395" ht="13.5" customHeight="1" x14ac:dyDescent="0.15"/>
    <row r="70397" ht="13.5" customHeight="1" x14ac:dyDescent="0.15"/>
    <row r="70399" ht="13.5" customHeight="1" x14ac:dyDescent="0.15"/>
    <row r="70401" ht="13.5" customHeight="1" x14ac:dyDescent="0.15"/>
    <row r="70403" ht="13.5" customHeight="1" x14ac:dyDescent="0.15"/>
    <row r="70405" ht="13.5" customHeight="1" x14ac:dyDescent="0.15"/>
    <row r="70407" ht="13.5" customHeight="1" x14ac:dyDescent="0.15"/>
    <row r="70409" ht="13.5" customHeight="1" x14ac:dyDescent="0.15"/>
    <row r="70411" ht="13.5" customHeight="1" x14ac:dyDescent="0.15"/>
    <row r="70413" ht="13.5" customHeight="1" x14ac:dyDescent="0.15"/>
    <row r="70415" ht="13.5" customHeight="1" x14ac:dyDescent="0.15"/>
    <row r="70417" ht="13.5" customHeight="1" x14ac:dyDescent="0.15"/>
    <row r="70419" ht="13.5" customHeight="1" x14ac:dyDescent="0.15"/>
    <row r="70421" ht="13.5" customHeight="1" x14ac:dyDescent="0.15"/>
    <row r="70423" ht="13.5" customHeight="1" x14ac:dyDescent="0.15"/>
    <row r="70425" ht="13.5" customHeight="1" x14ac:dyDescent="0.15"/>
    <row r="70427" ht="13.5" customHeight="1" x14ac:dyDescent="0.15"/>
    <row r="70429" ht="13.5" customHeight="1" x14ac:dyDescent="0.15"/>
    <row r="70431" ht="13.5" customHeight="1" x14ac:dyDescent="0.15"/>
    <row r="70433" ht="13.5" customHeight="1" x14ac:dyDescent="0.15"/>
    <row r="70435" ht="13.5" customHeight="1" x14ac:dyDescent="0.15"/>
    <row r="70437" ht="13.5" customHeight="1" x14ac:dyDescent="0.15"/>
    <row r="70439" ht="13.5" customHeight="1" x14ac:dyDescent="0.15"/>
    <row r="70441" ht="13.5" customHeight="1" x14ac:dyDescent="0.15"/>
    <row r="70443" ht="13.5" customHeight="1" x14ac:dyDescent="0.15"/>
    <row r="70445" ht="13.5" customHeight="1" x14ac:dyDescent="0.15"/>
    <row r="70447" ht="13.5" customHeight="1" x14ac:dyDescent="0.15"/>
    <row r="70449" ht="13.5" customHeight="1" x14ac:dyDescent="0.15"/>
    <row r="70451" ht="13.5" customHeight="1" x14ac:dyDescent="0.15"/>
    <row r="70453" ht="13.5" customHeight="1" x14ac:dyDescent="0.15"/>
    <row r="70455" ht="13.5" customHeight="1" x14ac:dyDescent="0.15"/>
    <row r="70457" ht="13.5" customHeight="1" x14ac:dyDescent="0.15"/>
    <row r="70459" ht="13.5" customHeight="1" x14ac:dyDescent="0.15"/>
    <row r="70461" ht="13.5" customHeight="1" x14ac:dyDescent="0.15"/>
    <row r="70463" ht="13.5" customHeight="1" x14ac:dyDescent="0.15"/>
    <row r="70465" ht="13.5" customHeight="1" x14ac:dyDescent="0.15"/>
    <row r="70467" ht="13.5" customHeight="1" x14ac:dyDescent="0.15"/>
    <row r="70469" ht="13.5" customHeight="1" x14ac:dyDescent="0.15"/>
    <row r="70471" ht="13.5" customHeight="1" x14ac:dyDescent="0.15"/>
    <row r="70473" ht="13.5" customHeight="1" x14ac:dyDescent="0.15"/>
    <row r="70475" ht="13.5" customHeight="1" x14ac:dyDescent="0.15"/>
    <row r="70477" ht="13.5" customHeight="1" x14ac:dyDescent="0.15"/>
    <row r="70479" ht="13.5" customHeight="1" x14ac:dyDescent="0.15"/>
    <row r="70481" ht="13.5" customHeight="1" x14ac:dyDescent="0.15"/>
    <row r="70483" ht="13.5" customHeight="1" x14ac:dyDescent="0.15"/>
    <row r="70485" ht="13.5" customHeight="1" x14ac:dyDescent="0.15"/>
    <row r="70487" ht="13.5" customHeight="1" x14ac:dyDescent="0.15"/>
    <row r="70489" ht="13.5" customHeight="1" x14ac:dyDescent="0.15"/>
    <row r="70491" ht="13.5" customHeight="1" x14ac:dyDescent="0.15"/>
    <row r="70493" ht="13.5" customHeight="1" x14ac:dyDescent="0.15"/>
    <row r="70495" ht="13.5" customHeight="1" x14ac:dyDescent="0.15"/>
    <row r="70497" ht="13.5" customHeight="1" x14ac:dyDescent="0.15"/>
    <row r="70499" ht="13.5" customHeight="1" x14ac:dyDescent="0.15"/>
    <row r="70501" ht="13.5" customHeight="1" x14ac:dyDescent="0.15"/>
    <row r="70503" ht="13.5" customHeight="1" x14ac:dyDescent="0.15"/>
    <row r="70505" ht="13.5" customHeight="1" x14ac:dyDescent="0.15"/>
    <row r="70507" ht="13.5" customHeight="1" x14ac:dyDescent="0.15"/>
    <row r="70509" ht="13.5" customHeight="1" x14ac:dyDescent="0.15"/>
    <row r="70511" ht="13.5" customHeight="1" x14ac:dyDescent="0.15"/>
    <row r="70513" ht="13.5" customHeight="1" x14ac:dyDescent="0.15"/>
    <row r="70515" ht="13.5" customHeight="1" x14ac:dyDescent="0.15"/>
    <row r="70517" ht="13.5" customHeight="1" x14ac:dyDescent="0.15"/>
    <row r="70519" ht="13.5" customHeight="1" x14ac:dyDescent="0.15"/>
    <row r="70521" ht="13.5" customHeight="1" x14ac:dyDescent="0.15"/>
    <row r="70523" ht="13.5" customHeight="1" x14ac:dyDescent="0.15"/>
    <row r="70525" ht="13.5" customHeight="1" x14ac:dyDescent="0.15"/>
    <row r="70527" ht="13.5" customHeight="1" x14ac:dyDescent="0.15"/>
    <row r="70529" ht="13.5" customHeight="1" x14ac:dyDescent="0.15"/>
    <row r="70531" ht="13.5" customHeight="1" x14ac:dyDescent="0.15"/>
    <row r="70533" ht="13.5" customHeight="1" x14ac:dyDescent="0.15"/>
    <row r="70535" ht="13.5" customHeight="1" x14ac:dyDescent="0.15"/>
    <row r="70537" ht="13.5" customHeight="1" x14ac:dyDescent="0.15"/>
    <row r="70539" ht="13.5" customHeight="1" x14ac:dyDescent="0.15"/>
    <row r="70541" ht="13.5" customHeight="1" x14ac:dyDescent="0.15"/>
    <row r="70543" ht="13.5" customHeight="1" x14ac:dyDescent="0.15"/>
    <row r="70545" ht="13.5" customHeight="1" x14ac:dyDescent="0.15"/>
    <row r="70547" ht="13.5" customHeight="1" x14ac:dyDescent="0.15"/>
    <row r="70549" ht="13.5" customHeight="1" x14ac:dyDescent="0.15"/>
    <row r="70551" ht="13.5" customHeight="1" x14ac:dyDescent="0.15"/>
    <row r="70553" ht="13.5" customHeight="1" x14ac:dyDescent="0.15"/>
    <row r="70555" ht="13.5" customHeight="1" x14ac:dyDescent="0.15"/>
    <row r="70557" ht="13.5" customHeight="1" x14ac:dyDescent="0.15"/>
    <row r="70559" ht="13.5" customHeight="1" x14ac:dyDescent="0.15"/>
    <row r="70561" ht="13.5" customHeight="1" x14ac:dyDescent="0.15"/>
    <row r="70563" ht="13.5" customHeight="1" x14ac:dyDescent="0.15"/>
    <row r="70565" ht="13.5" customHeight="1" x14ac:dyDescent="0.15"/>
    <row r="70567" ht="13.5" customHeight="1" x14ac:dyDescent="0.15"/>
    <row r="70569" ht="13.5" customHeight="1" x14ac:dyDescent="0.15"/>
    <row r="70571" ht="13.5" customHeight="1" x14ac:dyDescent="0.15"/>
    <row r="70573" ht="13.5" customHeight="1" x14ac:dyDescent="0.15"/>
    <row r="70575" ht="13.5" customHeight="1" x14ac:dyDescent="0.15"/>
    <row r="70577" ht="13.5" customHeight="1" x14ac:dyDescent="0.15"/>
    <row r="70579" ht="13.5" customHeight="1" x14ac:dyDescent="0.15"/>
    <row r="70581" ht="13.5" customHeight="1" x14ac:dyDescent="0.15"/>
    <row r="70583" ht="13.5" customHeight="1" x14ac:dyDescent="0.15"/>
    <row r="70585" ht="13.5" customHeight="1" x14ac:dyDescent="0.15"/>
    <row r="70587" ht="13.5" customHeight="1" x14ac:dyDescent="0.15"/>
    <row r="70589" ht="13.5" customHeight="1" x14ac:dyDescent="0.15"/>
    <row r="70591" ht="13.5" customHeight="1" x14ac:dyDescent="0.15"/>
    <row r="70593" ht="13.5" customHeight="1" x14ac:dyDescent="0.15"/>
    <row r="70595" ht="13.5" customHeight="1" x14ac:dyDescent="0.15"/>
    <row r="70597" ht="13.5" customHeight="1" x14ac:dyDescent="0.15"/>
    <row r="70599" ht="13.5" customHeight="1" x14ac:dyDescent="0.15"/>
    <row r="70601" ht="13.5" customHeight="1" x14ac:dyDescent="0.15"/>
    <row r="70603" ht="13.5" customHeight="1" x14ac:dyDescent="0.15"/>
    <row r="70605" ht="13.5" customHeight="1" x14ac:dyDescent="0.15"/>
    <row r="70607" ht="13.5" customHeight="1" x14ac:dyDescent="0.15"/>
    <row r="70609" ht="13.5" customHeight="1" x14ac:dyDescent="0.15"/>
    <row r="70611" ht="13.5" customHeight="1" x14ac:dyDescent="0.15"/>
    <row r="70613" ht="13.5" customHeight="1" x14ac:dyDescent="0.15"/>
    <row r="70615" ht="13.5" customHeight="1" x14ac:dyDescent="0.15"/>
    <row r="70617" ht="13.5" customHeight="1" x14ac:dyDescent="0.15"/>
    <row r="70619" ht="13.5" customHeight="1" x14ac:dyDescent="0.15"/>
    <row r="70621" ht="13.5" customHeight="1" x14ac:dyDescent="0.15"/>
    <row r="70623" ht="13.5" customHeight="1" x14ac:dyDescent="0.15"/>
    <row r="70625" ht="13.5" customHeight="1" x14ac:dyDescent="0.15"/>
    <row r="70627" ht="13.5" customHeight="1" x14ac:dyDescent="0.15"/>
    <row r="70629" ht="13.5" customHeight="1" x14ac:dyDescent="0.15"/>
    <row r="70631" ht="13.5" customHeight="1" x14ac:dyDescent="0.15"/>
    <row r="70633" ht="13.5" customHeight="1" x14ac:dyDescent="0.15"/>
    <row r="70635" ht="13.5" customHeight="1" x14ac:dyDescent="0.15"/>
    <row r="70637" ht="13.5" customHeight="1" x14ac:dyDescent="0.15"/>
    <row r="70639" ht="13.5" customHeight="1" x14ac:dyDescent="0.15"/>
    <row r="70641" ht="13.5" customHeight="1" x14ac:dyDescent="0.15"/>
    <row r="70643" ht="13.5" customHeight="1" x14ac:dyDescent="0.15"/>
    <row r="70645" ht="13.5" customHeight="1" x14ac:dyDescent="0.15"/>
    <row r="70647" ht="13.5" customHeight="1" x14ac:dyDescent="0.15"/>
    <row r="70649" ht="13.5" customHeight="1" x14ac:dyDescent="0.15"/>
    <row r="70651" ht="13.5" customHeight="1" x14ac:dyDescent="0.15"/>
    <row r="70653" ht="13.5" customHeight="1" x14ac:dyDescent="0.15"/>
    <row r="70655" ht="13.5" customHeight="1" x14ac:dyDescent="0.15"/>
    <row r="70657" ht="13.5" customHeight="1" x14ac:dyDescent="0.15"/>
    <row r="70659" ht="13.5" customHeight="1" x14ac:dyDescent="0.15"/>
    <row r="70661" ht="13.5" customHeight="1" x14ac:dyDescent="0.15"/>
    <row r="70663" ht="13.5" customHeight="1" x14ac:dyDescent="0.15"/>
    <row r="70665" ht="13.5" customHeight="1" x14ac:dyDescent="0.15"/>
    <row r="70667" ht="13.5" customHeight="1" x14ac:dyDescent="0.15"/>
    <row r="70669" ht="13.5" customHeight="1" x14ac:dyDescent="0.15"/>
    <row r="70671" ht="13.5" customHeight="1" x14ac:dyDescent="0.15"/>
    <row r="70673" ht="13.5" customHeight="1" x14ac:dyDescent="0.15"/>
    <row r="70675" ht="13.5" customHeight="1" x14ac:dyDescent="0.15"/>
    <row r="70677" ht="13.5" customHeight="1" x14ac:dyDescent="0.15"/>
    <row r="70679" ht="13.5" customHeight="1" x14ac:dyDescent="0.15"/>
    <row r="70681" ht="13.5" customHeight="1" x14ac:dyDescent="0.15"/>
    <row r="70683" ht="13.5" customHeight="1" x14ac:dyDescent="0.15"/>
    <row r="70685" ht="13.5" customHeight="1" x14ac:dyDescent="0.15"/>
    <row r="70687" ht="13.5" customHeight="1" x14ac:dyDescent="0.15"/>
    <row r="70689" ht="13.5" customHeight="1" x14ac:dyDescent="0.15"/>
    <row r="70691" ht="13.5" customHeight="1" x14ac:dyDescent="0.15"/>
    <row r="70693" ht="13.5" customHeight="1" x14ac:dyDescent="0.15"/>
    <row r="70695" ht="13.5" customHeight="1" x14ac:dyDescent="0.15"/>
    <row r="70697" ht="13.5" customHeight="1" x14ac:dyDescent="0.15"/>
    <row r="70699" ht="13.5" customHeight="1" x14ac:dyDescent="0.15"/>
    <row r="70701" ht="13.5" customHeight="1" x14ac:dyDescent="0.15"/>
    <row r="70703" ht="13.5" customHeight="1" x14ac:dyDescent="0.15"/>
    <row r="70705" ht="13.5" customHeight="1" x14ac:dyDescent="0.15"/>
    <row r="70707" ht="13.5" customHeight="1" x14ac:dyDescent="0.15"/>
    <row r="70709" ht="13.5" customHeight="1" x14ac:dyDescent="0.15"/>
    <row r="70711" ht="13.5" customHeight="1" x14ac:dyDescent="0.15"/>
    <row r="70713" ht="13.5" customHeight="1" x14ac:dyDescent="0.15"/>
    <row r="70715" ht="13.5" customHeight="1" x14ac:dyDescent="0.15"/>
    <row r="70717" ht="13.5" customHeight="1" x14ac:dyDescent="0.15"/>
    <row r="70719" ht="13.5" customHeight="1" x14ac:dyDescent="0.15"/>
    <row r="70721" ht="13.5" customHeight="1" x14ac:dyDescent="0.15"/>
    <row r="70723" ht="13.5" customHeight="1" x14ac:dyDescent="0.15"/>
    <row r="70725" ht="13.5" customHeight="1" x14ac:dyDescent="0.15"/>
    <row r="70727" ht="13.5" customHeight="1" x14ac:dyDescent="0.15"/>
    <row r="70729" ht="13.5" customHeight="1" x14ac:dyDescent="0.15"/>
    <row r="70731" ht="13.5" customHeight="1" x14ac:dyDescent="0.15"/>
    <row r="70733" ht="13.5" customHeight="1" x14ac:dyDescent="0.15"/>
    <row r="70735" ht="13.5" customHeight="1" x14ac:dyDescent="0.15"/>
    <row r="70737" ht="13.5" customHeight="1" x14ac:dyDescent="0.15"/>
    <row r="70739" ht="13.5" customHeight="1" x14ac:dyDescent="0.15"/>
    <row r="70741" ht="13.5" customHeight="1" x14ac:dyDescent="0.15"/>
    <row r="70743" ht="13.5" customHeight="1" x14ac:dyDescent="0.15"/>
    <row r="70745" ht="13.5" customHeight="1" x14ac:dyDescent="0.15"/>
    <row r="70747" ht="13.5" customHeight="1" x14ac:dyDescent="0.15"/>
    <row r="70749" ht="13.5" customHeight="1" x14ac:dyDescent="0.15"/>
    <row r="70751" ht="13.5" customHeight="1" x14ac:dyDescent="0.15"/>
    <row r="70753" ht="13.5" customHeight="1" x14ac:dyDescent="0.15"/>
    <row r="70755" ht="13.5" customHeight="1" x14ac:dyDescent="0.15"/>
    <row r="70757" ht="13.5" customHeight="1" x14ac:dyDescent="0.15"/>
    <row r="70759" ht="13.5" customHeight="1" x14ac:dyDescent="0.15"/>
    <row r="70761" ht="13.5" customHeight="1" x14ac:dyDescent="0.15"/>
    <row r="70763" ht="13.5" customHeight="1" x14ac:dyDescent="0.15"/>
    <row r="70765" ht="13.5" customHeight="1" x14ac:dyDescent="0.15"/>
    <row r="70767" ht="13.5" customHeight="1" x14ac:dyDescent="0.15"/>
    <row r="70769" ht="13.5" customHeight="1" x14ac:dyDescent="0.15"/>
    <row r="70771" ht="13.5" customHeight="1" x14ac:dyDescent="0.15"/>
    <row r="70773" ht="13.5" customHeight="1" x14ac:dyDescent="0.15"/>
    <row r="70775" ht="13.5" customHeight="1" x14ac:dyDescent="0.15"/>
    <row r="70777" ht="13.5" customHeight="1" x14ac:dyDescent="0.15"/>
    <row r="70779" ht="13.5" customHeight="1" x14ac:dyDescent="0.15"/>
    <row r="70781" ht="13.5" customHeight="1" x14ac:dyDescent="0.15"/>
    <row r="70783" ht="13.5" customHeight="1" x14ac:dyDescent="0.15"/>
    <row r="70785" ht="13.5" customHeight="1" x14ac:dyDescent="0.15"/>
    <row r="70787" ht="13.5" customHeight="1" x14ac:dyDescent="0.15"/>
    <row r="70789" ht="13.5" customHeight="1" x14ac:dyDescent="0.15"/>
    <row r="70791" ht="13.5" customHeight="1" x14ac:dyDescent="0.15"/>
    <row r="70793" ht="13.5" customHeight="1" x14ac:dyDescent="0.15"/>
    <row r="70795" ht="13.5" customHeight="1" x14ac:dyDescent="0.15"/>
    <row r="70797" ht="13.5" customHeight="1" x14ac:dyDescent="0.15"/>
    <row r="70799" ht="13.5" customHeight="1" x14ac:dyDescent="0.15"/>
    <row r="70801" ht="13.5" customHeight="1" x14ac:dyDescent="0.15"/>
    <row r="70803" ht="13.5" customHeight="1" x14ac:dyDescent="0.15"/>
    <row r="70805" ht="13.5" customHeight="1" x14ac:dyDescent="0.15"/>
    <row r="70807" ht="13.5" customHeight="1" x14ac:dyDescent="0.15"/>
    <row r="70809" ht="13.5" customHeight="1" x14ac:dyDescent="0.15"/>
    <row r="70811" ht="13.5" customHeight="1" x14ac:dyDescent="0.15"/>
    <row r="70813" ht="13.5" customHeight="1" x14ac:dyDescent="0.15"/>
    <row r="70815" ht="13.5" customHeight="1" x14ac:dyDescent="0.15"/>
    <row r="70817" ht="13.5" customHeight="1" x14ac:dyDescent="0.15"/>
    <row r="70819" ht="13.5" customHeight="1" x14ac:dyDescent="0.15"/>
    <row r="70821" ht="13.5" customHeight="1" x14ac:dyDescent="0.15"/>
    <row r="70823" ht="13.5" customHeight="1" x14ac:dyDescent="0.15"/>
    <row r="70825" ht="13.5" customHeight="1" x14ac:dyDescent="0.15"/>
    <row r="70827" ht="13.5" customHeight="1" x14ac:dyDescent="0.15"/>
    <row r="70829" ht="13.5" customHeight="1" x14ac:dyDescent="0.15"/>
    <row r="70831" ht="13.5" customHeight="1" x14ac:dyDescent="0.15"/>
    <row r="70833" ht="13.5" customHeight="1" x14ac:dyDescent="0.15"/>
    <row r="70835" ht="13.5" customHeight="1" x14ac:dyDescent="0.15"/>
    <row r="70837" ht="13.5" customHeight="1" x14ac:dyDescent="0.15"/>
    <row r="70839" ht="13.5" customHeight="1" x14ac:dyDescent="0.15"/>
    <row r="70841" ht="13.5" customHeight="1" x14ac:dyDescent="0.15"/>
    <row r="70843" ht="13.5" customHeight="1" x14ac:dyDescent="0.15"/>
    <row r="70845" ht="13.5" customHeight="1" x14ac:dyDescent="0.15"/>
    <row r="70847" ht="13.5" customHeight="1" x14ac:dyDescent="0.15"/>
    <row r="70849" ht="13.5" customHeight="1" x14ac:dyDescent="0.15"/>
    <row r="70851" ht="13.5" customHeight="1" x14ac:dyDescent="0.15"/>
    <row r="70853" ht="13.5" customHeight="1" x14ac:dyDescent="0.15"/>
    <row r="70855" ht="13.5" customHeight="1" x14ac:dyDescent="0.15"/>
    <row r="70857" ht="13.5" customHeight="1" x14ac:dyDescent="0.15"/>
    <row r="70859" ht="13.5" customHeight="1" x14ac:dyDescent="0.15"/>
    <row r="70861" ht="13.5" customHeight="1" x14ac:dyDescent="0.15"/>
    <row r="70863" ht="13.5" customHeight="1" x14ac:dyDescent="0.15"/>
    <row r="70865" ht="13.5" customHeight="1" x14ac:dyDescent="0.15"/>
    <row r="70867" ht="13.5" customHeight="1" x14ac:dyDescent="0.15"/>
    <row r="70869" ht="13.5" customHeight="1" x14ac:dyDescent="0.15"/>
    <row r="70871" ht="13.5" customHeight="1" x14ac:dyDescent="0.15"/>
    <row r="70873" ht="13.5" customHeight="1" x14ac:dyDescent="0.15"/>
    <row r="70875" ht="13.5" customHeight="1" x14ac:dyDescent="0.15"/>
    <row r="70877" ht="13.5" customHeight="1" x14ac:dyDescent="0.15"/>
    <row r="70879" ht="13.5" customHeight="1" x14ac:dyDescent="0.15"/>
    <row r="70881" ht="13.5" customHeight="1" x14ac:dyDescent="0.15"/>
    <row r="70883" ht="13.5" customHeight="1" x14ac:dyDescent="0.15"/>
    <row r="70885" ht="13.5" customHeight="1" x14ac:dyDescent="0.15"/>
    <row r="70887" ht="13.5" customHeight="1" x14ac:dyDescent="0.15"/>
    <row r="70889" ht="13.5" customHeight="1" x14ac:dyDescent="0.15"/>
    <row r="70891" ht="13.5" customHeight="1" x14ac:dyDescent="0.15"/>
    <row r="70893" ht="13.5" customHeight="1" x14ac:dyDescent="0.15"/>
    <row r="70895" ht="13.5" customHeight="1" x14ac:dyDescent="0.15"/>
    <row r="70897" ht="13.5" customHeight="1" x14ac:dyDescent="0.15"/>
    <row r="70899" ht="13.5" customHeight="1" x14ac:dyDescent="0.15"/>
    <row r="70901" ht="13.5" customHeight="1" x14ac:dyDescent="0.15"/>
    <row r="70903" ht="13.5" customHeight="1" x14ac:dyDescent="0.15"/>
    <row r="70905" ht="13.5" customHeight="1" x14ac:dyDescent="0.15"/>
    <row r="70907" ht="13.5" customHeight="1" x14ac:dyDescent="0.15"/>
    <row r="70909" ht="13.5" customHeight="1" x14ac:dyDescent="0.15"/>
    <row r="70911" ht="13.5" customHeight="1" x14ac:dyDescent="0.15"/>
    <row r="70913" ht="13.5" customHeight="1" x14ac:dyDescent="0.15"/>
    <row r="70915" ht="13.5" customHeight="1" x14ac:dyDescent="0.15"/>
    <row r="70917" ht="13.5" customHeight="1" x14ac:dyDescent="0.15"/>
    <row r="70919" ht="13.5" customHeight="1" x14ac:dyDescent="0.15"/>
    <row r="70921" ht="13.5" customHeight="1" x14ac:dyDescent="0.15"/>
    <row r="70923" ht="13.5" customHeight="1" x14ac:dyDescent="0.15"/>
    <row r="70925" ht="13.5" customHeight="1" x14ac:dyDescent="0.15"/>
    <row r="70927" ht="13.5" customHeight="1" x14ac:dyDescent="0.15"/>
    <row r="70929" ht="13.5" customHeight="1" x14ac:dyDescent="0.15"/>
    <row r="70931" ht="13.5" customHeight="1" x14ac:dyDescent="0.15"/>
    <row r="70933" ht="13.5" customHeight="1" x14ac:dyDescent="0.15"/>
    <row r="70935" ht="13.5" customHeight="1" x14ac:dyDescent="0.15"/>
    <row r="70937" ht="13.5" customHeight="1" x14ac:dyDescent="0.15"/>
    <row r="70939" ht="13.5" customHeight="1" x14ac:dyDescent="0.15"/>
    <row r="70941" ht="13.5" customHeight="1" x14ac:dyDescent="0.15"/>
    <row r="70943" ht="13.5" customHeight="1" x14ac:dyDescent="0.15"/>
    <row r="70945" ht="13.5" customHeight="1" x14ac:dyDescent="0.15"/>
    <row r="70947" ht="13.5" customHeight="1" x14ac:dyDescent="0.15"/>
    <row r="70949" ht="13.5" customHeight="1" x14ac:dyDescent="0.15"/>
    <row r="70951" ht="13.5" customHeight="1" x14ac:dyDescent="0.15"/>
    <row r="70953" ht="13.5" customHeight="1" x14ac:dyDescent="0.15"/>
    <row r="70955" ht="13.5" customHeight="1" x14ac:dyDescent="0.15"/>
    <row r="70957" ht="13.5" customHeight="1" x14ac:dyDescent="0.15"/>
    <row r="70959" ht="13.5" customHeight="1" x14ac:dyDescent="0.15"/>
    <row r="70961" ht="13.5" customHeight="1" x14ac:dyDescent="0.15"/>
    <row r="70963" ht="13.5" customHeight="1" x14ac:dyDescent="0.15"/>
    <row r="70965" ht="13.5" customHeight="1" x14ac:dyDescent="0.15"/>
    <row r="70967" ht="13.5" customHeight="1" x14ac:dyDescent="0.15"/>
    <row r="70969" ht="13.5" customHeight="1" x14ac:dyDescent="0.15"/>
    <row r="70971" ht="13.5" customHeight="1" x14ac:dyDescent="0.15"/>
    <row r="70973" ht="13.5" customHeight="1" x14ac:dyDescent="0.15"/>
    <row r="70975" ht="13.5" customHeight="1" x14ac:dyDescent="0.15"/>
    <row r="70977" ht="13.5" customHeight="1" x14ac:dyDescent="0.15"/>
    <row r="70979" ht="13.5" customHeight="1" x14ac:dyDescent="0.15"/>
    <row r="70981" ht="13.5" customHeight="1" x14ac:dyDescent="0.15"/>
    <row r="70983" ht="13.5" customHeight="1" x14ac:dyDescent="0.15"/>
    <row r="70985" ht="13.5" customHeight="1" x14ac:dyDescent="0.15"/>
    <row r="70987" ht="13.5" customHeight="1" x14ac:dyDescent="0.15"/>
    <row r="70989" ht="13.5" customHeight="1" x14ac:dyDescent="0.15"/>
    <row r="70991" ht="13.5" customHeight="1" x14ac:dyDescent="0.15"/>
    <row r="70993" ht="13.5" customHeight="1" x14ac:dyDescent="0.15"/>
    <row r="70995" ht="13.5" customHeight="1" x14ac:dyDescent="0.15"/>
    <row r="70997" ht="13.5" customHeight="1" x14ac:dyDescent="0.15"/>
    <row r="70999" ht="13.5" customHeight="1" x14ac:dyDescent="0.15"/>
    <row r="71001" ht="13.5" customHeight="1" x14ac:dyDescent="0.15"/>
    <row r="71003" ht="13.5" customHeight="1" x14ac:dyDescent="0.15"/>
    <row r="71005" ht="13.5" customHeight="1" x14ac:dyDescent="0.15"/>
    <row r="71007" ht="13.5" customHeight="1" x14ac:dyDescent="0.15"/>
    <row r="71009" ht="13.5" customHeight="1" x14ac:dyDescent="0.15"/>
    <row r="71011" ht="13.5" customHeight="1" x14ac:dyDescent="0.15"/>
    <row r="71013" ht="13.5" customHeight="1" x14ac:dyDescent="0.15"/>
    <row r="71015" ht="13.5" customHeight="1" x14ac:dyDescent="0.15"/>
    <row r="71017" ht="13.5" customHeight="1" x14ac:dyDescent="0.15"/>
    <row r="71019" ht="13.5" customHeight="1" x14ac:dyDescent="0.15"/>
    <row r="71021" ht="13.5" customHeight="1" x14ac:dyDescent="0.15"/>
    <row r="71023" ht="13.5" customHeight="1" x14ac:dyDescent="0.15"/>
    <row r="71025" ht="13.5" customHeight="1" x14ac:dyDescent="0.15"/>
    <row r="71027" ht="13.5" customHeight="1" x14ac:dyDescent="0.15"/>
    <row r="71029" ht="13.5" customHeight="1" x14ac:dyDescent="0.15"/>
    <row r="71031" ht="13.5" customHeight="1" x14ac:dyDescent="0.15"/>
    <row r="71033" ht="13.5" customHeight="1" x14ac:dyDescent="0.15"/>
    <row r="71035" ht="13.5" customHeight="1" x14ac:dyDescent="0.15"/>
    <row r="71037" ht="13.5" customHeight="1" x14ac:dyDescent="0.15"/>
    <row r="71039" ht="13.5" customHeight="1" x14ac:dyDescent="0.15"/>
    <row r="71041" ht="13.5" customHeight="1" x14ac:dyDescent="0.15"/>
    <row r="71043" ht="13.5" customHeight="1" x14ac:dyDescent="0.15"/>
    <row r="71045" ht="13.5" customHeight="1" x14ac:dyDescent="0.15"/>
    <row r="71047" ht="13.5" customHeight="1" x14ac:dyDescent="0.15"/>
    <row r="71049" ht="13.5" customHeight="1" x14ac:dyDescent="0.15"/>
    <row r="71051" ht="13.5" customHeight="1" x14ac:dyDescent="0.15"/>
    <row r="71053" ht="13.5" customHeight="1" x14ac:dyDescent="0.15"/>
    <row r="71055" ht="13.5" customHeight="1" x14ac:dyDescent="0.15"/>
    <row r="71057" ht="13.5" customHeight="1" x14ac:dyDescent="0.15"/>
    <row r="71059" ht="13.5" customHeight="1" x14ac:dyDescent="0.15"/>
    <row r="71061" ht="13.5" customHeight="1" x14ac:dyDescent="0.15"/>
    <row r="71063" ht="13.5" customHeight="1" x14ac:dyDescent="0.15"/>
    <row r="71065" ht="13.5" customHeight="1" x14ac:dyDescent="0.15"/>
    <row r="71067" ht="13.5" customHeight="1" x14ac:dyDescent="0.15"/>
    <row r="71069" ht="13.5" customHeight="1" x14ac:dyDescent="0.15"/>
    <row r="71071" ht="13.5" customHeight="1" x14ac:dyDescent="0.15"/>
    <row r="71073" ht="13.5" customHeight="1" x14ac:dyDescent="0.15"/>
    <row r="71075" ht="13.5" customHeight="1" x14ac:dyDescent="0.15"/>
    <row r="71077" ht="13.5" customHeight="1" x14ac:dyDescent="0.15"/>
    <row r="71079" ht="13.5" customHeight="1" x14ac:dyDescent="0.15"/>
    <row r="71081" ht="13.5" customHeight="1" x14ac:dyDescent="0.15"/>
    <row r="71083" ht="13.5" customHeight="1" x14ac:dyDescent="0.15"/>
    <row r="71085" ht="13.5" customHeight="1" x14ac:dyDescent="0.15"/>
    <row r="71087" ht="13.5" customHeight="1" x14ac:dyDescent="0.15"/>
    <row r="71089" ht="13.5" customHeight="1" x14ac:dyDescent="0.15"/>
    <row r="71091" ht="13.5" customHeight="1" x14ac:dyDescent="0.15"/>
    <row r="71093" ht="13.5" customHeight="1" x14ac:dyDescent="0.15"/>
    <row r="71095" ht="13.5" customHeight="1" x14ac:dyDescent="0.15"/>
    <row r="71097" ht="13.5" customHeight="1" x14ac:dyDescent="0.15"/>
    <row r="71099" ht="13.5" customHeight="1" x14ac:dyDescent="0.15"/>
    <row r="71101" ht="13.5" customHeight="1" x14ac:dyDescent="0.15"/>
    <row r="71103" ht="13.5" customHeight="1" x14ac:dyDescent="0.15"/>
    <row r="71105" ht="13.5" customHeight="1" x14ac:dyDescent="0.15"/>
    <row r="71107" ht="13.5" customHeight="1" x14ac:dyDescent="0.15"/>
    <row r="71109" ht="13.5" customHeight="1" x14ac:dyDescent="0.15"/>
    <row r="71111" ht="13.5" customHeight="1" x14ac:dyDescent="0.15"/>
    <row r="71113" ht="13.5" customHeight="1" x14ac:dyDescent="0.15"/>
    <row r="71115" ht="13.5" customHeight="1" x14ac:dyDescent="0.15"/>
    <row r="71117" ht="13.5" customHeight="1" x14ac:dyDescent="0.15"/>
    <row r="71119" ht="13.5" customHeight="1" x14ac:dyDescent="0.15"/>
    <row r="71121" ht="13.5" customHeight="1" x14ac:dyDescent="0.15"/>
    <row r="71123" ht="13.5" customHeight="1" x14ac:dyDescent="0.15"/>
    <row r="71125" ht="13.5" customHeight="1" x14ac:dyDescent="0.15"/>
    <row r="71127" ht="13.5" customHeight="1" x14ac:dyDescent="0.15"/>
    <row r="71129" ht="13.5" customHeight="1" x14ac:dyDescent="0.15"/>
    <row r="71131" ht="13.5" customHeight="1" x14ac:dyDescent="0.15"/>
    <row r="71133" ht="13.5" customHeight="1" x14ac:dyDescent="0.15"/>
    <row r="71135" ht="13.5" customHeight="1" x14ac:dyDescent="0.15"/>
    <row r="71137" ht="13.5" customHeight="1" x14ac:dyDescent="0.15"/>
    <row r="71139" ht="13.5" customHeight="1" x14ac:dyDescent="0.15"/>
    <row r="71141" ht="13.5" customHeight="1" x14ac:dyDescent="0.15"/>
    <row r="71143" ht="13.5" customHeight="1" x14ac:dyDescent="0.15"/>
    <row r="71145" ht="13.5" customHeight="1" x14ac:dyDescent="0.15"/>
    <row r="71147" ht="13.5" customHeight="1" x14ac:dyDescent="0.15"/>
    <row r="71149" ht="13.5" customHeight="1" x14ac:dyDescent="0.15"/>
    <row r="71151" ht="13.5" customHeight="1" x14ac:dyDescent="0.15"/>
    <row r="71153" ht="13.5" customHeight="1" x14ac:dyDescent="0.15"/>
    <row r="71155" ht="13.5" customHeight="1" x14ac:dyDescent="0.15"/>
    <row r="71157" ht="13.5" customHeight="1" x14ac:dyDescent="0.15"/>
    <row r="71159" ht="13.5" customHeight="1" x14ac:dyDescent="0.15"/>
    <row r="71161" ht="13.5" customHeight="1" x14ac:dyDescent="0.15"/>
    <row r="71163" ht="13.5" customHeight="1" x14ac:dyDescent="0.15"/>
    <row r="71165" ht="13.5" customHeight="1" x14ac:dyDescent="0.15"/>
    <row r="71167" ht="13.5" customHeight="1" x14ac:dyDescent="0.15"/>
    <row r="71169" ht="13.5" customHeight="1" x14ac:dyDescent="0.15"/>
    <row r="71171" ht="13.5" customHeight="1" x14ac:dyDescent="0.15"/>
    <row r="71173" ht="13.5" customHeight="1" x14ac:dyDescent="0.15"/>
    <row r="71175" ht="13.5" customHeight="1" x14ac:dyDescent="0.15"/>
    <row r="71177" ht="13.5" customHeight="1" x14ac:dyDescent="0.15"/>
    <row r="71179" ht="13.5" customHeight="1" x14ac:dyDescent="0.15"/>
    <row r="71181" ht="13.5" customHeight="1" x14ac:dyDescent="0.15"/>
    <row r="71183" ht="13.5" customHeight="1" x14ac:dyDescent="0.15"/>
    <row r="71185" ht="13.5" customHeight="1" x14ac:dyDescent="0.15"/>
    <row r="71187" ht="13.5" customHeight="1" x14ac:dyDescent="0.15"/>
    <row r="71189" ht="13.5" customHeight="1" x14ac:dyDescent="0.15"/>
    <row r="71191" ht="13.5" customHeight="1" x14ac:dyDescent="0.15"/>
    <row r="71193" ht="13.5" customHeight="1" x14ac:dyDescent="0.15"/>
    <row r="71195" ht="13.5" customHeight="1" x14ac:dyDescent="0.15"/>
    <row r="71197" ht="13.5" customHeight="1" x14ac:dyDescent="0.15"/>
    <row r="71199" ht="13.5" customHeight="1" x14ac:dyDescent="0.15"/>
    <row r="71201" ht="13.5" customHeight="1" x14ac:dyDescent="0.15"/>
    <row r="71203" ht="13.5" customHeight="1" x14ac:dyDescent="0.15"/>
    <row r="71205" ht="13.5" customHeight="1" x14ac:dyDescent="0.15"/>
    <row r="71207" ht="13.5" customHeight="1" x14ac:dyDescent="0.15"/>
    <row r="71209" ht="13.5" customHeight="1" x14ac:dyDescent="0.15"/>
    <row r="71211" ht="13.5" customHeight="1" x14ac:dyDescent="0.15"/>
    <row r="71213" ht="13.5" customHeight="1" x14ac:dyDescent="0.15"/>
    <row r="71215" ht="13.5" customHeight="1" x14ac:dyDescent="0.15"/>
    <row r="71217" ht="13.5" customHeight="1" x14ac:dyDescent="0.15"/>
    <row r="71219" ht="13.5" customHeight="1" x14ac:dyDescent="0.15"/>
    <row r="71221" ht="13.5" customHeight="1" x14ac:dyDescent="0.15"/>
    <row r="71223" ht="13.5" customHeight="1" x14ac:dyDescent="0.15"/>
    <row r="71225" ht="13.5" customHeight="1" x14ac:dyDescent="0.15"/>
    <row r="71227" ht="13.5" customHeight="1" x14ac:dyDescent="0.15"/>
    <row r="71229" ht="13.5" customHeight="1" x14ac:dyDescent="0.15"/>
    <row r="71231" ht="13.5" customHeight="1" x14ac:dyDescent="0.15"/>
    <row r="71233" ht="13.5" customHeight="1" x14ac:dyDescent="0.15"/>
    <row r="71235" ht="13.5" customHeight="1" x14ac:dyDescent="0.15"/>
    <row r="71237" ht="13.5" customHeight="1" x14ac:dyDescent="0.15"/>
    <row r="71239" ht="13.5" customHeight="1" x14ac:dyDescent="0.15"/>
    <row r="71241" ht="13.5" customHeight="1" x14ac:dyDescent="0.15"/>
    <row r="71243" ht="13.5" customHeight="1" x14ac:dyDescent="0.15"/>
    <row r="71245" ht="13.5" customHeight="1" x14ac:dyDescent="0.15"/>
    <row r="71247" ht="13.5" customHeight="1" x14ac:dyDescent="0.15"/>
    <row r="71249" ht="13.5" customHeight="1" x14ac:dyDescent="0.15"/>
    <row r="71251" ht="13.5" customHeight="1" x14ac:dyDescent="0.15"/>
    <row r="71253" ht="13.5" customHeight="1" x14ac:dyDescent="0.15"/>
    <row r="71255" ht="13.5" customHeight="1" x14ac:dyDescent="0.15"/>
    <row r="71257" ht="13.5" customHeight="1" x14ac:dyDescent="0.15"/>
    <row r="71259" ht="13.5" customHeight="1" x14ac:dyDescent="0.15"/>
    <row r="71261" ht="13.5" customHeight="1" x14ac:dyDescent="0.15"/>
    <row r="71263" ht="13.5" customHeight="1" x14ac:dyDescent="0.15"/>
    <row r="71265" ht="13.5" customHeight="1" x14ac:dyDescent="0.15"/>
    <row r="71267" ht="13.5" customHeight="1" x14ac:dyDescent="0.15"/>
    <row r="71269" ht="13.5" customHeight="1" x14ac:dyDescent="0.15"/>
    <row r="71271" ht="13.5" customHeight="1" x14ac:dyDescent="0.15"/>
    <row r="71273" ht="13.5" customHeight="1" x14ac:dyDescent="0.15"/>
    <row r="71275" ht="13.5" customHeight="1" x14ac:dyDescent="0.15"/>
    <row r="71277" ht="13.5" customHeight="1" x14ac:dyDescent="0.15"/>
    <row r="71279" ht="13.5" customHeight="1" x14ac:dyDescent="0.15"/>
    <row r="71281" ht="13.5" customHeight="1" x14ac:dyDescent="0.15"/>
    <row r="71283" ht="13.5" customHeight="1" x14ac:dyDescent="0.15"/>
    <row r="71285" ht="13.5" customHeight="1" x14ac:dyDescent="0.15"/>
    <row r="71287" ht="13.5" customHeight="1" x14ac:dyDescent="0.15"/>
    <row r="71289" ht="13.5" customHeight="1" x14ac:dyDescent="0.15"/>
    <row r="71291" ht="13.5" customHeight="1" x14ac:dyDescent="0.15"/>
    <row r="71293" ht="13.5" customHeight="1" x14ac:dyDescent="0.15"/>
    <row r="71295" ht="13.5" customHeight="1" x14ac:dyDescent="0.15"/>
    <row r="71297" ht="13.5" customHeight="1" x14ac:dyDescent="0.15"/>
    <row r="71299" ht="13.5" customHeight="1" x14ac:dyDescent="0.15"/>
    <row r="71301" ht="13.5" customHeight="1" x14ac:dyDescent="0.15"/>
    <row r="71303" ht="13.5" customHeight="1" x14ac:dyDescent="0.15"/>
    <row r="71305" ht="13.5" customHeight="1" x14ac:dyDescent="0.15"/>
    <row r="71307" ht="13.5" customHeight="1" x14ac:dyDescent="0.15"/>
    <row r="71309" ht="13.5" customHeight="1" x14ac:dyDescent="0.15"/>
    <row r="71311" ht="13.5" customHeight="1" x14ac:dyDescent="0.15"/>
    <row r="71313" ht="13.5" customHeight="1" x14ac:dyDescent="0.15"/>
    <row r="71315" ht="13.5" customHeight="1" x14ac:dyDescent="0.15"/>
    <row r="71317" ht="13.5" customHeight="1" x14ac:dyDescent="0.15"/>
    <row r="71319" ht="13.5" customHeight="1" x14ac:dyDescent="0.15"/>
    <row r="71321" ht="13.5" customHeight="1" x14ac:dyDescent="0.15"/>
    <row r="71323" ht="13.5" customHeight="1" x14ac:dyDescent="0.15"/>
    <row r="71325" ht="13.5" customHeight="1" x14ac:dyDescent="0.15"/>
    <row r="71327" ht="13.5" customHeight="1" x14ac:dyDescent="0.15"/>
    <row r="71329" ht="13.5" customHeight="1" x14ac:dyDescent="0.15"/>
    <row r="71331" ht="13.5" customHeight="1" x14ac:dyDescent="0.15"/>
    <row r="71333" ht="13.5" customHeight="1" x14ac:dyDescent="0.15"/>
    <row r="71335" ht="13.5" customHeight="1" x14ac:dyDescent="0.15"/>
    <row r="71337" ht="13.5" customHeight="1" x14ac:dyDescent="0.15"/>
    <row r="71339" ht="13.5" customHeight="1" x14ac:dyDescent="0.15"/>
    <row r="71341" ht="13.5" customHeight="1" x14ac:dyDescent="0.15"/>
    <row r="71343" ht="13.5" customHeight="1" x14ac:dyDescent="0.15"/>
    <row r="71345" ht="13.5" customHeight="1" x14ac:dyDescent="0.15"/>
    <row r="71347" ht="13.5" customHeight="1" x14ac:dyDescent="0.15"/>
    <row r="71349" ht="13.5" customHeight="1" x14ac:dyDescent="0.15"/>
    <row r="71351" ht="13.5" customHeight="1" x14ac:dyDescent="0.15"/>
    <row r="71353" ht="13.5" customHeight="1" x14ac:dyDescent="0.15"/>
    <row r="71355" ht="13.5" customHeight="1" x14ac:dyDescent="0.15"/>
    <row r="71357" ht="13.5" customHeight="1" x14ac:dyDescent="0.15"/>
    <row r="71359" ht="13.5" customHeight="1" x14ac:dyDescent="0.15"/>
    <row r="71361" ht="13.5" customHeight="1" x14ac:dyDescent="0.15"/>
    <row r="71363" ht="13.5" customHeight="1" x14ac:dyDescent="0.15"/>
    <row r="71365" ht="13.5" customHeight="1" x14ac:dyDescent="0.15"/>
    <row r="71367" ht="13.5" customHeight="1" x14ac:dyDescent="0.15"/>
    <row r="71369" ht="13.5" customHeight="1" x14ac:dyDescent="0.15"/>
    <row r="71371" ht="13.5" customHeight="1" x14ac:dyDescent="0.15"/>
    <row r="71373" ht="13.5" customHeight="1" x14ac:dyDescent="0.15"/>
    <row r="71375" ht="13.5" customHeight="1" x14ac:dyDescent="0.15"/>
    <row r="71377" ht="13.5" customHeight="1" x14ac:dyDescent="0.15"/>
    <row r="71379" ht="13.5" customHeight="1" x14ac:dyDescent="0.15"/>
    <row r="71381" ht="13.5" customHeight="1" x14ac:dyDescent="0.15"/>
    <row r="71383" ht="13.5" customHeight="1" x14ac:dyDescent="0.15"/>
    <row r="71385" ht="13.5" customHeight="1" x14ac:dyDescent="0.15"/>
    <row r="71387" ht="13.5" customHeight="1" x14ac:dyDescent="0.15"/>
    <row r="71389" ht="13.5" customHeight="1" x14ac:dyDescent="0.15"/>
    <row r="71391" ht="13.5" customHeight="1" x14ac:dyDescent="0.15"/>
    <row r="71393" ht="13.5" customHeight="1" x14ac:dyDescent="0.15"/>
    <row r="71395" ht="13.5" customHeight="1" x14ac:dyDescent="0.15"/>
    <row r="71397" ht="13.5" customHeight="1" x14ac:dyDescent="0.15"/>
    <row r="71399" ht="13.5" customHeight="1" x14ac:dyDescent="0.15"/>
    <row r="71401" ht="13.5" customHeight="1" x14ac:dyDescent="0.15"/>
    <row r="71403" ht="13.5" customHeight="1" x14ac:dyDescent="0.15"/>
    <row r="71405" ht="13.5" customHeight="1" x14ac:dyDescent="0.15"/>
    <row r="71407" ht="13.5" customHeight="1" x14ac:dyDescent="0.15"/>
    <row r="71409" ht="13.5" customHeight="1" x14ac:dyDescent="0.15"/>
    <row r="71411" ht="13.5" customHeight="1" x14ac:dyDescent="0.15"/>
    <row r="71413" ht="13.5" customHeight="1" x14ac:dyDescent="0.15"/>
    <row r="71415" ht="13.5" customHeight="1" x14ac:dyDescent="0.15"/>
    <row r="71417" ht="13.5" customHeight="1" x14ac:dyDescent="0.15"/>
    <row r="71419" ht="13.5" customHeight="1" x14ac:dyDescent="0.15"/>
    <row r="71421" ht="13.5" customHeight="1" x14ac:dyDescent="0.15"/>
    <row r="71423" ht="13.5" customHeight="1" x14ac:dyDescent="0.15"/>
    <row r="71425" ht="13.5" customHeight="1" x14ac:dyDescent="0.15"/>
    <row r="71427" ht="13.5" customHeight="1" x14ac:dyDescent="0.15"/>
    <row r="71429" ht="13.5" customHeight="1" x14ac:dyDescent="0.15"/>
    <row r="71431" ht="13.5" customHeight="1" x14ac:dyDescent="0.15"/>
    <row r="71433" ht="13.5" customHeight="1" x14ac:dyDescent="0.15"/>
    <row r="71435" ht="13.5" customHeight="1" x14ac:dyDescent="0.15"/>
    <row r="71437" ht="13.5" customHeight="1" x14ac:dyDescent="0.15"/>
    <row r="71439" ht="13.5" customHeight="1" x14ac:dyDescent="0.15"/>
    <row r="71441" ht="13.5" customHeight="1" x14ac:dyDescent="0.15"/>
    <row r="71443" ht="13.5" customHeight="1" x14ac:dyDescent="0.15"/>
    <row r="71445" ht="13.5" customHeight="1" x14ac:dyDescent="0.15"/>
    <row r="71447" ht="13.5" customHeight="1" x14ac:dyDescent="0.15"/>
    <row r="71449" ht="13.5" customHeight="1" x14ac:dyDescent="0.15"/>
    <row r="71451" ht="13.5" customHeight="1" x14ac:dyDescent="0.15"/>
    <row r="71453" ht="13.5" customHeight="1" x14ac:dyDescent="0.15"/>
    <row r="71455" ht="13.5" customHeight="1" x14ac:dyDescent="0.15"/>
    <row r="71457" ht="13.5" customHeight="1" x14ac:dyDescent="0.15"/>
    <row r="71459" ht="13.5" customHeight="1" x14ac:dyDescent="0.15"/>
    <row r="71461" ht="13.5" customHeight="1" x14ac:dyDescent="0.15"/>
    <row r="71463" ht="13.5" customHeight="1" x14ac:dyDescent="0.15"/>
    <row r="71465" ht="13.5" customHeight="1" x14ac:dyDescent="0.15"/>
    <row r="71467" ht="13.5" customHeight="1" x14ac:dyDescent="0.15"/>
    <row r="71469" ht="13.5" customHeight="1" x14ac:dyDescent="0.15"/>
    <row r="71471" ht="13.5" customHeight="1" x14ac:dyDescent="0.15"/>
    <row r="71473" ht="13.5" customHeight="1" x14ac:dyDescent="0.15"/>
    <row r="71475" ht="13.5" customHeight="1" x14ac:dyDescent="0.15"/>
    <row r="71477" ht="13.5" customHeight="1" x14ac:dyDescent="0.15"/>
    <row r="71479" ht="13.5" customHeight="1" x14ac:dyDescent="0.15"/>
    <row r="71481" ht="13.5" customHeight="1" x14ac:dyDescent="0.15"/>
    <row r="71483" ht="13.5" customHeight="1" x14ac:dyDescent="0.15"/>
    <row r="71485" ht="13.5" customHeight="1" x14ac:dyDescent="0.15"/>
    <row r="71487" ht="13.5" customHeight="1" x14ac:dyDescent="0.15"/>
    <row r="71489" ht="13.5" customHeight="1" x14ac:dyDescent="0.15"/>
    <row r="71491" ht="13.5" customHeight="1" x14ac:dyDescent="0.15"/>
    <row r="71493" ht="13.5" customHeight="1" x14ac:dyDescent="0.15"/>
    <row r="71495" ht="13.5" customHeight="1" x14ac:dyDescent="0.15"/>
    <row r="71497" ht="13.5" customHeight="1" x14ac:dyDescent="0.15"/>
    <row r="71499" ht="13.5" customHeight="1" x14ac:dyDescent="0.15"/>
    <row r="71501" ht="13.5" customHeight="1" x14ac:dyDescent="0.15"/>
    <row r="71503" ht="13.5" customHeight="1" x14ac:dyDescent="0.15"/>
    <row r="71505" ht="13.5" customHeight="1" x14ac:dyDescent="0.15"/>
    <row r="71507" ht="13.5" customHeight="1" x14ac:dyDescent="0.15"/>
    <row r="71509" ht="13.5" customHeight="1" x14ac:dyDescent="0.15"/>
    <row r="71511" ht="13.5" customHeight="1" x14ac:dyDescent="0.15"/>
    <row r="71513" ht="13.5" customHeight="1" x14ac:dyDescent="0.15"/>
    <row r="71515" ht="13.5" customHeight="1" x14ac:dyDescent="0.15"/>
    <row r="71517" ht="13.5" customHeight="1" x14ac:dyDescent="0.15"/>
    <row r="71519" ht="13.5" customHeight="1" x14ac:dyDescent="0.15"/>
    <row r="71521" ht="13.5" customHeight="1" x14ac:dyDescent="0.15"/>
    <row r="71523" ht="13.5" customHeight="1" x14ac:dyDescent="0.15"/>
    <row r="71525" ht="13.5" customHeight="1" x14ac:dyDescent="0.15"/>
    <row r="71527" ht="13.5" customHeight="1" x14ac:dyDescent="0.15"/>
    <row r="71529" ht="13.5" customHeight="1" x14ac:dyDescent="0.15"/>
    <row r="71531" ht="13.5" customHeight="1" x14ac:dyDescent="0.15"/>
    <row r="71533" ht="13.5" customHeight="1" x14ac:dyDescent="0.15"/>
    <row r="71535" ht="13.5" customHeight="1" x14ac:dyDescent="0.15"/>
    <row r="71537" ht="13.5" customHeight="1" x14ac:dyDescent="0.15"/>
    <row r="71539" ht="13.5" customHeight="1" x14ac:dyDescent="0.15"/>
    <row r="71541" ht="13.5" customHeight="1" x14ac:dyDescent="0.15"/>
    <row r="71543" ht="13.5" customHeight="1" x14ac:dyDescent="0.15"/>
    <row r="71545" ht="13.5" customHeight="1" x14ac:dyDescent="0.15"/>
    <row r="71547" ht="13.5" customHeight="1" x14ac:dyDescent="0.15"/>
    <row r="71549" ht="13.5" customHeight="1" x14ac:dyDescent="0.15"/>
    <row r="71551" ht="13.5" customHeight="1" x14ac:dyDescent="0.15"/>
    <row r="71553" ht="13.5" customHeight="1" x14ac:dyDescent="0.15"/>
    <row r="71555" ht="13.5" customHeight="1" x14ac:dyDescent="0.15"/>
    <row r="71557" ht="13.5" customHeight="1" x14ac:dyDescent="0.15"/>
    <row r="71559" ht="13.5" customHeight="1" x14ac:dyDescent="0.15"/>
    <row r="71561" ht="13.5" customHeight="1" x14ac:dyDescent="0.15"/>
    <row r="71563" ht="13.5" customHeight="1" x14ac:dyDescent="0.15"/>
    <row r="71565" ht="13.5" customHeight="1" x14ac:dyDescent="0.15"/>
    <row r="71567" ht="13.5" customHeight="1" x14ac:dyDescent="0.15"/>
    <row r="71569" ht="13.5" customHeight="1" x14ac:dyDescent="0.15"/>
    <row r="71571" ht="13.5" customHeight="1" x14ac:dyDescent="0.15"/>
    <row r="71573" ht="13.5" customHeight="1" x14ac:dyDescent="0.15"/>
    <row r="71575" ht="13.5" customHeight="1" x14ac:dyDescent="0.15"/>
    <row r="71577" ht="13.5" customHeight="1" x14ac:dyDescent="0.15"/>
    <row r="71579" ht="13.5" customHeight="1" x14ac:dyDescent="0.15"/>
    <row r="71581" ht="13.5" customHeight="1" x14ac:dyDescent="0.15"/>
    <row r="71583" ht="13.5" customHeight="1" x14ac:dyDescent="0.15"/>
    <row r="71585" ht="13.5" customHeight="1" x14ac:dyDescent="0.15"/>
    <row r="71587" ht="13.5" customHeight="1" x14ac:dyDescent="0.15"/>
    <row r="71589" ht="13.5" customHeight="1" x14ac:dyDescent="0.15"/>
    <row r="71591" ht="13.5" customHeight="1" x14ac:dyDescent="0.15"/>
    <row r="71593" ht="13.5" customHeight="1" x14ac:dyDescent="0.15"/>
    <row r="71595" ht="13.5" customHeight="1" x14ac:dyDescent="0.15"/>
    <row r="71597" ht="13.5" customHeight="1" x14ac:dyDescent="0.15"/>
    <row r="71599" ht="13.5" customHeight="1" x14ac:dyDescent="0.15"/>
    <row r="71601" ht="13.5" customHeight="1" x14ac:dyDescent="0.15"/>
    <row r="71603" ht="13.5" customHeight="1" x14ac:dyDescent="0.15"/>
    <row r="71605" ht="13.5" customHeight="1" x14ac:dyDescent="0.15"/>
    <row r="71607" ht="13.5" customHeight="1" x14ac:dyDescent="0.15"/>
    <row r="71609" ht="13.5" customHeight="1" x14ac:dyDescent="0.15"/>
    <row r="71611" ht="13.5" customHeight="1" x14ac:dyDescent="0.15"/>
    <row r="71613" ht="13.5" customHeight="1" x14ac:dyDescent="0.15"/>
    <row r="71615" ht="13.5" customHeight="1" x14ac:dyDescent="0.15"/>
    <row r="71617" ht="13.5" customHeight="1" x14ac:dyDescent="0.15"/>
    <row r="71619" ht="13.5" customHeight="1" x14ac:dyDescent="0.15"/>
    <row r="71621" ht="13.5" customHeight="1" x14ac:dyDescent="0.15"/>
    <row r="71623" ht="13.5" customHeight="1" x14ac:dyDescent="0.15"/>
    <row r="71625" ht="13.5" customHeight="1" x14ac:dyDescent="0.15"/>
    <row r="71627" ht="13.5" customHeight="1" x14ac:dyDescent="0.15"/>
    <row r="71629" ht="13.5" customHeight="1" x14ac:dyDescent="0.15"/>
    <row r="71631" ht="13.5" customHeight="1" x14ac:dyDescent="0.15"/>
    <row r="71633" ht="13.5" customHeight="1" x14ac:dyDescent="0.15"/>
    <row r="71635" ht="13.5" customHeight="1" x14ac:dyDescent="0.15"/>
    <row r="71637" ht="13.5" customHeight="1" x14ac:dyDescent="0.15"/>
    <row r="71639" ht="13.5" customHeight="1" x14ac:dyDescent="0.15"/>
    <row r="71641" ht="13.5" customHeight="1" x14ac:dyDescent="0.15"/>
    <row r="71643" ht="13.5" customHeight="1" x14ac:dyDescent="0.15"/>
    <row r="71645" ht="13.5" customHeight="1" x14ac:dyDescent="0.15"/>
    <row r="71647" ht="13.5" customHeight="1" x14ac:dyDescent="0.15"/>
    <row r="71649" ht="13.5" customHeight="1" x14ac:dyDescent="0.15"/>
    <row r="71651" ht="13.5" customHeight="1" x14ac:dyDescent="0.15"/>
    <row r="71653" ht="13.5" customHeight="1" x14ac:dyDescent="0.15"/>
    <row r="71655" ht="13.5" customHeight="1" x14ac:dyDescent="0.15"/>
    <row r="71657" ht="13.5" customHeight="1" x14ac:dyDescent="0.15"/>
    <row r="71659" ht="13.5" customHeight="1" x14ac:dyDescent="0.15"/>
    <row r="71661" ht="13.5" customHeight="1" x14ac:dyDescent="0.15"/>
    <row r="71663" ht="13.5" customHeight="1" x14ac:dyDescent="0.15"/>
    <row r="71665" ht="13.5" customHeight="1" x14ac:dyDescent="0.15"/>
    <row r="71667" ht="13.5" customHeight="1" x14ac:dyDescent="0.15"/>
    <row r="71669" ht="13.5" customHeight="1" x14ac:dyDescent="0.15"/>
    <row r="71671" ht="13.5" customHeight="1" x14ac:dyDescent="0.15"/>
    <row r="71673" ht="13.5" customHeight="1" x14ac:dyDescent="0.15"/>
    <row r="71675" ht="13.5" customHeight="1" x14ac:dyDescent="0.15"/>
    <row r="71677" ht="13.5" customHeight="1" x14ac:dyDescent="0.15"/>
    <row r="71679" ht="13.5" customHeight="1" x14ac:dyDescent="0.15"/>
    <row r="71681" ht="13.5" customHeight="1" x14ac:dyDescent="0.15"/>
    <row r="71683" ht="13.5" customHeight="1" x14ac:dyDescent="0.15"/>
    <row r="71685" ht="13.5" customHeight="1" x14ac:dyDescent="0.15"/>
    <row r="71687" ht="13.5" customHeight="1" x14ac:dyDescent="0.15"/>
    <row r="71689" ht="13.5" customHeight="1" x14ac:dyDescent="0.15"/>
    <row r="71691" ht="13.5" customHeight="1" x14ac:dyDescent="0.15"/>
    <row r="71693" ht="13.5" customHeight="1" x14ac:dyDescent="0.15"/>
    <row r="71695" ht="13.5" customHeight="1" x14ac:dyDescent="0.15"/>
    <row r="71697" ht="13.5" customHeight="1" x14ac:dyDescent="0.15"/>
    <row r="71699" ht="13.5" customHeight="1" x14ac:dyDescent="0.15"/>
    <row r="71701" ht="13.5" customHeight="1" x14ac:dyDescent="0.15"/>
    <row r="71703" ht="13.5" customHeight="1" x14ac:dyDescent="0.15"/>
    <row r="71705" ht="13.5" customHeight="1" x14ac:dyDescent="0.15"/>
    <row r="71707" ht="13.5" customHeight="1" x14ac:dyDescent="0.15"/>
    <row r="71709" ht="13.5" customHeight="1" x14ac:dyDescent="0.15"/>
    <row r="71711" ht="13.5" customHeight="1" x14ac:dyDescent="0.15"/>
    <row r="71713" ht="13.5" customHeight="1" x14ac:dyDescent="0.15"/>
    <row r="71715" ht="13.5" customHeight="1" x14ac:dyDescent="0.15"/>
    <row r="71717" ht="13.5" customHeight="1" x14ac:dyDescent="0.15"/>
    <row r="71719" ht="13.5" customHeight="1" x14ac:dyDescent="0.15"/>
    <row r="71721" ht="13.5" customHeight="1" x14ac:dyDescent="0.15"/>
    <row r="71723" ht="13.5" customHeight="1" x14ac:dyDescent="0.15"/>
    <row r="71725" ht="13.5" customHeight="1" x14ac:dyDescent="0.15"/>
    <row r="71727" ht="13.5" customHeight="1" x14ac:dyDescent="0.15"/>
    <row r="71729" ht="13.5" customHeight="1" x14ac:dyDescent="0.15"/>
    <row r="71731" ht="13.5" customHeight="1" x14ac:dyDescent="0.15"/>
    <row r="71733" ht="13.5" customHeight="1" x14ac:dyDescent="0.15"/>
    <row r="71735" ht="13.5" customHeight="1" x14ac:dyDescent="0.15"/>
    <row r="71737" ht="13.5" customHeight="1" x14ac:dyDescent="0.15"/>
    <row r="71739" ht="13.5" customHeight="1" x14ac:dyDescent="0.15"/>
    <row r="71741" ht="13.5" customHeight="1" x14ac:dyDescent="0.15"/>
    <row r="71743" ht="13.5" customHeight="1" x14ac:dyDescent="0.15"/>
    <row r="71745" ht="13.5" customHeight="1" x14ac:dyDescent="0.15"/>
    <row r="71747" ht="13.5" customHeight="1" x14ac:dyDescent="0.15"/>
    <row r="71749" ht="13.5" customHeight="1" x14ac:dyDescent="0.15"/>
    <row r="71751" ht="13.5" customHeight="1" x14ac:dyDescent="0.15"/>
    <row r="71753" ht="13.5" customHeight="1" x14ac:dyDescent="0.15"/>
    <row r="71755" ht="13.5" customHeight="1" x14ac:dyDescent="0.15"/>
    <row r="71757" ht="13.5" customHeight="1" x14ac:dyDescent="0.15"/>
    <row r="71759" ht="13.5" customHeight="1" x14ac:dyDescent="0.15"/>
    <row r="71761" ht="13.5" customHeight="1" x14ac:dyDescent="0.15"/>
    <row r="71763" ht="13.5" customHeight="1" x14ac:dyDescent="0.15"/>
    <row r="71765" ht="13.5" customHeight="1" x14ac:dyDescent="0.15"/>
    <row r="71767" ht="13.5" customHeight="1" x14ac:dyDescent="0.15"/>
    <row r="71769" ht="13.5" customHeight="1" x14ac:dyDescent="0.15"/>
    <row r="71771" ht="13.5" customHeight="1" x14ac:dyDescent="0.15"/>
    <row r="71773" ht="13.5" customHeight="1" x14ac:dyDescent="0.15"/>
    <row r="71775" ht="13.5" customHeight="1" x14ac:dyDescent="0.15"/>
    <row r="71777" ht="13.5" customHeight="1" x14ac:dyDescent="0.15"/>
    <row r="71779" ht="13.5" customHeight="1" x14ac:dyDescent="0.15"/>
    <row r="71781" ht="13.5" customHeight="1" x14ac:dyDescent="0.15"/>
    <row r="71783" ht="13.5" customHeight="1" x14ac:dyDescent="0.15"/>
    <row r="71785" ht="13.5" customHeight="1" x14ac:dyDescent="0.15"/>
    <row r="71787" ht="13.5" customHeight="1" x14ac:dyDescent="0.15"/>
    <row r="71789" ht="13.5" customHeight="1" x14ac:dyDescent="0.15"/>
    <row r="71791" ht="13.5" customHeight="1" x14ac:dyDescent="0.15"/>
    <row r="71793" ht="13.5" customHeight="1" x14ac:dyDescent="0.15"/>
    <row r="71795" ht="13.5" customHeight="1" x14ac:dyDescent="0.15"/>
    <row r="71797" ht="13.5" customHeight="1" x14ac:dyDescent="0.15"/>
    <row r="71799" ht="13.5" customHeight="1" x14ac:dyDescent="0.15"/>
    <row r="71801" ht="13.5" customHeight="1" x14ac:dyDescent="0.15"/>
    <row r="71803" ht="13.5" customHeight="1" x14ac:dyDescent="0.15"/>
    <row r="71805" ht="13.5" customHeight="1" x14ac:dyDescent="0.15"/>
    <row r="71807" ht="13.5" customHeight="1" x14ac:dyDescent="0.15"/>
    <row r="71809" ht="13.5" customHeight="1" x14ac:dyDescent="0.15"/>
    <row r="71811" ht="13.5" customHeight="1" x14ac:dyDescent="0.15"/>
    <row r="71813" ht="13.5" customHeight="1" x14ac:dyDescent="0.15"/>
    <row r="71815" ht="13.5" customHeight="1" x14ac:dyDescent="0.15"/>
    <row r="71817" ht="13.5" customHeight="1" x14ac:dyDescent="0.15"/>
    <row r="71819" ht="13.5" customHeight="1" x14ac:dyDescent="0.15"/>
    <row r="71821" ht="13.5" customHeight="1" x14ac:dyDescent="0.15"/>
    <row r="71823" ht="13.5" customHeight="1" x14ac:dyDescent="0.15"/>
    <row r="71825" ht="13.5" customHeight="1" x14ac:dyDescent="0.15"/>
    <row r="71827" ht="13.5" customHeight="1" x14ac:dyDescent="0.15"/>
    <row r="71829" ht="13.5" customHeight="1" x14ac:dyDescent="0.15"/>
    <row r="71831" ht="13.5" customHeight="1" x14ac:dyDescent="0.15"/>
    <row r="71833" ht="13.5" customHeight="1" x14ac:dyDescent="0.15"/>
    <row r="71835" ht="13.5" customHeight="1" x14ac:dyDescent="0.15"/>
    <row r="71837" ht="13.5" customHeight="1" x14ac:dyDescent="0.15"/>
    <row r="71839" ht="13.5" customHeight="1" x14ac:dyDescent="0.15"/>
    <row r="71841" ht="13.5" customHeight="1" x14ac:dyDescent="0.15"/>
    <row r="71843" ht="13.5" customHeight="1" x14ac:dyDescent="0.15"/>
    <row r="71845" ht="13.5" customHeight="1" x14ac:dyDescent="0.15"/>
    <row r="71847" ht="13.5" customHeight="1" x14ac:dyDescent="0.15"/>
    <row r="71849" ht="13.5" customHeight="1" x14ac:dyDescent="0.15"/>
    <row r="71851" ht="13.5" customHeight="1" x14ac:dyDescent="0.15"/>
    <row r="71853" ht="13.5" customHeight="1" x14ac:dyDescent="0.15"/>
    <row r="71855" ht="13.5" customHeight="1" x14ac:dyDescent="0.15"/>
    <row r="71857" ht="13.5" customHeight="1" x14ac:dyDescent="0.15"/>
    <row r="71859" ht="13.5" customHeight="1" x14ac:dyDescent="0.15"/>
    <row r="71861" ht="13.5" customHeight="1" x14ac:dyDescent="0.15"/>
    <row r="71863" ht="13.5" customHeight="1" x14ac:dyDescent="0.15"/>
    <row r="71865" ht="13.5" customHeight="1" x14ac:dyDescent="0.15"/>
    <row r="71867" ht="13.5" customHeight="1" x14ac:dyDescent="0.15"/>
    <row r="71869" ht="13.5" customHeight="1" x14ac:dyDescent="0.15"/>
    <row r="71871" ht="13.5" customHeight="1" x14ac:dyDescent="0.15"/>
    <row r="71873" ht="13.5" customHeight="1" x14ac:dyDescent="0.15"/>
    <row r="71875" ht="13.5" customHeight="1" x14ac:dyDescent="0.15"/>
    <row r="71877" ht="13.5" customHeight="1" x14ac:dyDescent="0.15"/>
    <row r="71879" ht="13.5" customHeight="1" x14ac:dyDescent="0.15"/>
    <row r="71881" ht="13.5" customHeight="1" x14ac:dyDescent="0.15"/>
    <row r="71883" ht="13.5" customHeight="1" x14ac:dyDescent="0.15"/>
    <row r="71885" ht="13.5" customHeight="1" x14ac:dyDescent="0.15"/>
    <row r="71887" ht="13.5" customHeight="1" x14ac:dyDescent="0.15"/>
    <row r="71889" ht="13.5" customHeight="1" x14ac:dyDescent="0.15"/>
    <row r="71891" ht="13.5" customHeight="1" x14ac:dyDescent="0.15"/>
    <row r="71893" ht="13.5" customHeight="1" x14ac:dyDescent="0.15"/>
    <row r="71895" ht="13.5" customHeight="1" x14ac:dyDescent="0.15"/>
    <row r="71897" ht="13.5" customHeight="1" x14ac:dyDescent="0.15"/>
    <row r="71899" ht="13.5" customHeight="1" x14ac:dyDescent="0.15"/>
    <row r="71901" ht="13.5" customHeight="1" x14ac:dyDescent="0.15"/>
    <row r="71903" ht="13.5" customHeight="1" x14ac:dyDescent="0.15"/>
    <row r="71905" ht="13.5" customHeight="1" x14ac:dyDescent="0.15"/>
    <row r="71907" ht="13.5" customHeight="1" x14ac:dyDescent="0.15"/>
    <row r="71909" ht="13.5" customHeight="1" x14ac:dyDescent="0.15"/>
    <row r="71911" ht="13.5" customHeight="1" x14ac:dyDescent="0.15"/>
    <row r="71913" ht="13.5" customHeight="1" x14ac:dyDescent="0.15"/>
    <row r="71915" ht="13.5" customHeight="1" x14ac:dyDescent="0.15"/>
    <row r="71917" ht="13.5" customHeight="1" x14ac:dyDescent="0.15"/>
    <row r="71919" ht="13.5" customHeight="1" x14ac:dyDescent="0.15"/>
    <row r="71921" ht="13.5" customHeight="1" x14ac:dyDescent="0.15"/>
    <row r="71923" ht="13.5" customHeight="1" x14ac:dyDescent="0.15"/>
    <row r="71925" ht="13.5" customHeight="1" x14ac:dyDescent="0.15"/>
    <row r="71927" ht="13.5" customHeight="1" x14ac:dyDescent="0.15"/>
    <row r="71929" ht="13.5" customHeight="1" x14ac:dyDescent="0.15"/>
    <row r="71931" ht="13.5" customHeight="1" x14ac:dyDescent="0.15"/>
    <row r="71933" ht="13.5" customHeight="1" x14ac:dyDescent="0.15"/>
    <row r="71935" ht="13.5" customHeight="1" x14ac:dyDescent="0.15"/>
    <row r="71937" ht="13.5" customHeight="1" x14ac:dyDescent="0.15"/>
    <row r="71939" ht="13.5" customHeight="1" x14ac:dyDescent="0.15"/>
    <row r="71941" ht="13.5" customHeight="1" x14ac:dyDescent="0.15"/>
    <row r="71943" ht="13.5" customHeight="1" x14ac:dyDescent="0.15"/>
    <row r="71945" ht="13.5" customHeight="1" x14ac:dyDescent="0.15"/>
    <row r="71947" ht="13.5" customHeight="1" x14ac:dyDescent="0.15"/>
    <row r="71949" ht="13.5" customHeight="1" x14ac:dyDescent="0.15"/>
    <row r="71951" ht="13.5" customHeight="1" x14ac:dyDescent="0.15"/>
    <row r="71953" ht="13.5" customHeight="1" x14ac:dyDescent="0.15"/>
    <row r="71955" ht="13.5" customHeight="1" x14ac:dyDescent="0.15"/>
    <row r="71957" ht="13.5" customHeight="1" x14ac:dyDescent="0.15"/>
    <row r="71959" ht="13.5" customHeight="1" x14ac:dyDescent="0.15"/>
    <row r="71961" ht="13.5" customHeight="1" x14ac:dyDescent="0.15"/>
    <row r="71963" ht="13.5" customHeight="1" x14ac:dyDescent="0.15"/>
    <row r="71965" ht="13.5" customHeight="1" x14ac:dyDescent="0.15"/>
    <row r="71967" ht="13.5" customHeight="1" x14ac:dyDescent="0.15"/>
    <row r="71969" ht="13.5" customHeight="1" x14ac:dyDescent="0.15"/>
    <row r="71971" ht="13.5" customHeight="1" x14ac:dyDescent="0.15"/>
    <row r="71973" ht="13.5" customHeight="1" x14ac:dyDescent="0.15"/>
    <row r="71975" ht="13.5" customHeight="1" x14ac:dyDescent="0.15"/>
    <row r="71977" ht="13.5" customHeight="1" x14ac:dyDescent="0.15"/>
    <row r="71979" ht="13.5" customHeight="1" x14ac:dyDescent="0.15"/>
    <row r="71981" ht="13.5" customHeight="1" x14ac:dyDescent="0.15"/>
    <row r="71983" ht="13.5" customHeight="1" x14ac:dyDescent="0.15"/>
    <row r="71985" ht="13.5" customHeight="1" x14ac:dyDescent="0.15"/>
    <row r="71987" ht="13.5" customHeight="1" x14ac:dyDescent="0.15"/>
    <row r="71989" ht="13.5" customHeight="1" x14ac:dyDescent="0.15"/>
    <row r="71991" ht="13.5" customHeight="1" x14ac:dyDescent="0.15"/>
    <row r="71993" ht="13.5" customHeight="1" x14ac:dyDescent="0.15"/>
    <row r="71995" ht="13.5" customHeight="1" x14ac:dyDescent="0.15"/>
    <row r="71997" ht="13.5" customHeight="1" x14ac:dyDescent="0.15"/>
    <row r="71999" ht="13.5" customHeight="1" x14ac:dyDescent="0.15"/>
    <row r="72001" ht="13.5" customHeight="1" x14ac:dyDescent="0.15"/>
    <row r="72003" ht="13.5" customHeight="1" x14ac:dyDescent="0.15"/>
    <row r="72005" ht="13.5" customHeight="1" x14ac:dyDescent="0.15"/>
    <row r="72007" ht="13.5" customHeight="1" x14ac:dyDescent="0.15"/>
    <row r="72009" ht="13.5" customHeight="1" x14ac:dyDescent="0.15"/>
    <row r="72011" ht="13.5" customHeight="1" x14ac:dyDescent="0.15"/>
    <row r="72013" ht="13.5" customHeight="1" x14ac:dyDescent="0.15"/>
    <row r="72015" ht="13.5" customHeight="1" x14ac:dyDescent="0.15"/>
    <row r="72017" ht="13.5" customHeight="1" x14ac:dyDescent="0.15"/>
    <row r="72019" ht="13.5" customHeight="1" x14ac:dyDescent="0.15"/>
    <row r="72021" ht="13.5" customHeight="1" x14ac:dyDescent="0.15"/>
    <row r="72023" ht="13.5" customHeight="1" x14ac:dyDescent="0.15"/>
    <row r="72025" ht="13.5" customHeight="1" x14ac:dyDescent="0.15"/>
    <row r="72027" ht="13.5" customHeight="1" x14ac:dyDescent="0.15"/>
    <row r="72029" ht="13.5" customHeight="1" x14ac:dyDescent="0.15"/>
    <row r="72031" ht="13.5" customHeight="1" x14ac:dyDescent="0.15"/>
    <row r="72033" ht="13.5" customHeight="1" x14ac:dyDescent="0.15"/>
    <row r="72035" ht="13.5" customHeight="1" x14ac:dyDescent="0.15"/>
    <row r="72037" ht="13.5" customHeight="1" x14ac:dyDescent="0.15"/>
    <row r="72039" ht="13.5" customHeight="1" x14ac:dyDescent="0.15"/>
    <row r="72041" ht="13.5" customHeight="1" x14ac:dyDescent="0.15"/>
    <row r="72043" ht="13.5" customHeight="1" x14ac:dyDescent="0.15"/>
    <row r="72045" ht="13.5" customHeight="1" x14ac:dyDescent="0.15"/>
    <row r="72047" ht="13.5" customHeight="1" x14ac:dyDescent="0.15"/>
    <row r="72049" ht="13.5" customHeight="1" x14ac:dyDescent="0.15"/>
    <row r="72051" ht="13.5" customHeight="1" x14ac:dyDescent="0.15"/>
    <row r="72053" ht="13.5" customHeight="1" x14ac:dyDescent="0.15"/>
    <row r="72055" ht="13.5" customHeight="1" x14ac:dyDescent="0.15"/>
    <row r="72057" ht="13.5" customHeight="1" x14ac:dyDescent="0.15"/>
    <row r="72059" ht="13.5" customHeight="1" x14ac:dyDescent="0.15"/>
    <row r="72061" ht="13.5" customHeight="1" x14ac:dyDescent="0.15"/>
    <row r="72063" ht="13.5" customHeight="1" x14ac:dyDescent="0.15"/>
    <row r="72065" ht="13.5" customHeight="1" x14ac:dyDescent="0.15"/>
    <row r="72067" ht="13.5" customHeight="1" x14ac:dyDescent="0.15"/>
    <row r="72069" ht="13.5" customHeight="1" x14ac:dyDescent="0.15"/>
    <row r="72071" ht="13.5" customHeight="1" x14ac:dyDescent="0.15"/>
    <row r="72073" ht="13.5" customHeight="1" x14ac:dyDescent="0.15"/>
    <row r="72075" ht="13.5" customHeight="1" x14ac:dyDescent="0.15"/>
    <row r="72077" ht="13.5" customHeight="1" x14ac:dyDescent="0.15"/>
    <row r="72079" ht="13.5" customHeight="1" x14ac:dyDescent="0.15"/>
    <row r="72081" ht="13.5" customHeight="1" x14ac:dyDescent="0.15"/>
    <row r="72083" ht="13.5" customHeight="1" x14ac:dyDescent="0.15"/>
    <row r="72085" ht="13.5" customHeight="1" x14ac:dyDescent="0.15"/>
    <row r="72087" ht="13.5" customHeight="1" x14ac:dyDescent="0.15"/>
    <row r="72089" ht="13.5" customHeight="1" x14ac:dyDescent="0.15"/>
    <row r="72091" ht="13.5" customHeight="1" x14ac:dyDescent="0.15"/>
    <row r="72093" ht="13.5" customHeight="1" x14ac:dyDescent="0.15"/>
    <row r="72095" ht="13.5" customHeight="1" x14ac:dyDescent="0.15"/>
    <row r="72097" ht="13.5" customHeight="1" x14ac:dyDescent="0.15"/>
    <row r="72099" ht="13.5" customHeight="1" x14ac:dyDescent="0.15"/>
    <row r="72101" ht="13.5" customHeight="1" x14ac:dyDescent="0.15"/>
    <row r="72103" ht="13.5" customHeight="1" x14ac:dyDescent="0.15"/>
    <row r="72105" ht="13.5" customHeight="1" x14ac:dyDescent="0.15"/>
    <row r="72107" ht="13.5" customHeight="1" x14ac:dyDescent="0.15"/>
    <row r="72109" ht="13.5" customHeight="1" x14ac:dyDescent="0.15"/>
    <row r="72111" ht="13.5" customHeight="1" x14ac:dyDescent="0.15"/>
    <row r="72113" ht="13.5" customHeight="1" x14ac:dyDescent="0.15"/>
    <row r="72115" ht="13.5" customHeight="1" x14ac:dyDescent="0.15"/>
    <row r="72117" ht="13.5" customHeight="1" x14ac:dyDescent="0.15"/>
    <row r="72119" ht="13.5" customHeight="1" x14ac:dyDescent="0.15"/>
    <row r="72121" ht="13.5" customHeight="1" x14ac:dyDescent="0.15"/>
    <row r="72123" ht="13.5" customHeight="1" x14ac:dyDescent="0.15"/>
    <row r="72125" ht="13.5" customHeight="1" x14ac:dyDescent="0.15"/>
    <row r="72127" ht="13.5" customHeight="1" x14ac:dyDescent="0.15"/>
    <row r="72129" ht="13.5" customHeight="1" x14ac:dyDescent="0.15"/>
    <row r="72131" ht="13.5" customHeight="1" x14ac:dyDescent="0.15"/>
    <row r="72133" ht="13.5" customHeight="1" x14ac:dyDescent="0.15"/>
    <row r="72135" ht="13.5" customHeight="1" x14ac:dyDescent="0.15"/>
    <row r="72137" ht="13.5" customHeight="1" x14ac:dyDescent="0.15"/>
    <row r="72139" ht="13.5" customHeight="1" x14ac:dyDescent="0.15"/>
    <row r="72141" ht="13.5" customHeight="1" x14ac:dyDescent="0.15"/>
    <row r="72143" ht="13.5" customHeight="1" x14ac:dyDescent="0.15"/>
    <row r="72145" ht="13.5" customHeight="1" x14ac:dyDescent="0.15"/>
    <row r="72147" ht="13.5" customHeight="1" x14ac:dyDescent="0.15"/>
    <row r="72149" ht="13.5" customHeight="1" x14ac:dyDescent="0.15"/>
    <row r="72151" ht="13.5" customHeight="1" x14ac:dyDescent="0.15"/>
    <row r="72153" ht="13.5" customHeight="1" x14ac:dyDescent="0.15"/>
    <row r="72155" ht="13.5" customHeight="1" x14ac:dyDescent="0.15"/>
    <row r="72157" ht="13.5" customHeight="1" x14ac:dyDescent="0.15"/>
    <row r="72159" ht="13.5" customHeight="1" x14ac:dyDescent="0.15"/>
    <row r="72161" ht="13.5" customHeight="1" x14ac:dyDescent="0.15"/>
    <row r="72163" ht="13.5" customHeight="1" x14ac:dyDescent="0.15"/>
    <row r="72165" ht="13.5" customHeight="1" x14ac:dyDescent="0.15"/>
    <row r="72167" ht="13.5" customHeight="1" x14ac:dyDescent="0.15"/>
    <row r="72169" ht="13.5" customHeight="1" x14ac:dyDescent="0.15"/>
    <row r="72171" ht="13.5" customHeight="1" x14ac:dyDescent="0.15"/>
    <row r="72173" ht="13.5" customHeight="1" x14ac:dyDescent="0.15"/>
    <row r="72175" ht="13.5" customHeight="1" x14ac:dyDescent="0.15"/>
    <row r="72177" ht="13.5" customHeight="1" x14ac:dyDescent="0.15"/>
    <row r="72179" ht="13.5" customHeight="1" x14ac:dyDescent="0.15"/>
    <row r="72181" ht="13.5" customHeight="1" x14ac:dyDescent="0.15"/>
    <row r="72183" ht="13.5" customHeight="1" x14ac:dyDescent="0.15"/>
    <row r="72185" ht="13.5" customHeight="1" x14ac:dyDescent="0.15"/>
    <row r="72187" ht="13.5" customHeight="1" x14ac:dyDescent="0.15"/>
    <row r="72189" ht="13.5" customHeight="1" x14ac:dyDescent="0.15"/>
    <row r="72191" ht="13.5" customHeight="1" x14ac:dyDescent="0.15"/>
    <row r="72193" ht="13.5" customHeight="1" x14ac:dyDescent="0.15"/>
    <row r="72195" ht="13.5" customHeight="1" x14ac:dyDescent="0.15"/>
    <row r="72197" ht="13.5" customHeight="1" x14ac:dyDescent="0.15"/>
    <row r="72199" ht="13.5" customHeight="1" x14ac:dyDescent="0.15"/>
    <row r="72201" ht="13.5" customHeight="1" x14ac:dyDescent="0.15"/>
    <row r="72203" ht="13.5" customHeight="1" x14ac:dyDescent="0.15"/>
    <row r="72205" ht="13.5" customHeight="1" x14ac:dyDescent="0.15"/>
    <row r="72207" ht="13.5" customHeight="1" x14ac:dyDescent="0.15"/>
    <row r="72209" ht="13.5" customHeight="1" x14ac:dyDescent="0.15"/>
    <row r="72211" ht="13.5" customHeight="1" x14ac:dyDescent="0.15"/>
    <row r="72213" ht="13.5" customHeight="1" x14ac:dyDescent="0.15"/>
    <row r="72215" ht="13.5" customHeight="1" x14ac:dyDescent="0.15"/>
    <row r="72217" ht="13.5" customHeight="1" x14ac:dyDescent="0.15"/>
    <row r="72219" ht="13.5" customHeight="1" x14ac:dyDescent="0.15"/>
    <row r="72221" ht="13.5" customHeight="1" x14ac:dyDescent="0.15"/>
    <row r="72223" ht="13.5" customHeight="1" x14ac:dyDescent="0.15"/>
    <row r="72225" ht="13.5" customHeight="1" x14ac:dyDescent="0.15"/>
    <row r="72227" ht="13.5" customHeight="1" x14ac:dyDescent="0.15"/>
    <row r="72229" ht="13.5" customHeight="1" x14ac:dyDescent="0.15"/>
    <row r="72231" ht="13.5" customHeight="1" x14ac:dyDescent="0.15"/>
    <row r="72233" ht="13.5" customHeight="1" x14ac:dyDescent="0.15"/>
    <row r="72235" ht="13.5" customHeight="1" x14ac:dyDescent="0.15"/>
    <row r="72237" ht="13.5" customHeight="1" x14ac:dyDescent="0.15"/>
    <row r="72239" ht="13.5" customHeight="1" x14ac:dyDescent="0.15"/>
    <row r="72241" ht="13.5" customHeight="1" x14ac:dyDescent="0.15"/>
    <row r="72243" ht="13.5" customHeight="1" x14ac:dyDescent="0.15"/>
    <row r="72245" ht="13.5" customHeight="1" x14ac:dyDescent="0.15"/>
    <row r="72247" ht="13.5" customHeight="1" x14ac:dyDescent="0.15"/>
    <row r="72249" ht="13.5" customHeight="1" x14ac:dyDescent="0.15"/>
    <row r="72251" ht="13.5" customHeight="1" x14ac:dyDescent="0.15"/>
    <row r="72253" ht="13.5" customHeight="1" x14ac:dyDescent="0.15"/>
    <row r="72255" ht="13.5" customHeight="1" x14ac:dyDescent="0.15"/>
    <row r="72257" ht="13.5" customHeight="1" x14ac:dyDescent="0.15"/>
    <row r="72259" ht="13.5" customHeight="1" x14ac:dyDescent="0.15"/>
    <row r="72261" ht="13.5" customHeight="1" x14ac:dyDescent="0.15"/>
    <row r="72263" ht="13.5" customHeight="1" x14ac:dyDescent="0.15"/>
    <row r="72265" ht="13.5" customHeight="1" x14ac:dyDescent="0.15"/>
    <row r="72267" ht="13.5" customHeight="1" x14ac:dyDescent="0.15"/>
    <row r="72269" ht="13.5" customHeight="1" x14ac:dyDescent="0.15"/>
    <row r="72271" ht="13.5" customHeight="1" x14ac:dyDescent="0.15"/>
    <row r="72273" ht="13.5" customHeight="1" x14ac:dyDescent="0.15"/>
    <row r="72275" ht="13.5" customHeight="1" x14ac:dyDescent="0.15"/>
    <row r="72277" ht="13.5" customHeight="1" x14ac:dyDescent="0.15"/>
    <row r="72279" ht="13.5" customHeight="1" x14ac:dyDescent="0.15"/>
    <row r="72281" ht="13.5" customHeight="1" x14ac:dyDescent="0.15"/>
    <row r="72283" ht="13.5" customHeight="1" x14ac:dyDescent="0.15"/>
    <row r="72285" ht="13.5" customHeight="1" x14ac:dyDescent="0.15"/>
    <row r="72287" ht="13.5" customHeight="1" x14ac:dyDescent="0.15"/>
    <row r="72289" ht="13.5" customHeight="1" x14ac:dyDescent="0.15"/>
    <row r="72291" ht="13.5" customHeight="1" x14ac:dyDescent="0.15"/>
    <row r="72293" ht="13.5" customHeight="1" x14ac:dyDescent="0.15"/>
    <row r="72295" ht="13.5" customHeight="1" x14ac:dyDescent="0.15"/>
    <row r="72297" ht="13.5" customHeight="1" x14ac:dyDescent="0.15"/>
    <row r="72299" ht="13.5" customHeight="1" x14ac:dyDescent="0.15"/>
    <row r="72301" ht="13.5" customHeight="1" x14ac:dyDescent="0.15"/>
    <row r="72303" ht="13.5" customHeight="1" x14ac:dyDescent="0.15"/>
    <row r="72305" ht="13.5" customHeight="1" x14ac:dyDescent="0.15"/>
    <row r="72307" ht="13.5" customHeight="1" x14ac:dyDescent="0.15"/>
    <row r="72309" ht="13.5" customHeight="1" x14ac:dyDescent="0.15"/>
    <row r="72311" ht="13.5" customHeight="1" x14ac:dyDescent="0.15"/>
    <row r="72313" ht="13.5" customHeight="1" x14ac:dyDescent="0.15"/>
    <row r="72315" ht="13.5" customHeight="1" x14ac:dyDescent="0.15"/>
    <row r="72317" ht="13.5" customHeight="1" x14ac:dyDescent="0.15"/>
    <row r="72319" ht="13.5" customHeight="1" x14ac:dyDescent="0.15"/>
    <row r="72321" ht="13.5" customHeight="1" x14ac:dyDescent="0.15"/>
    <row r="72323" ht="13.5" customHeight="1" x14ac:dyDescent="0.15"/>
    <row r="72325" ht="13.5" customHeight="1" x14ac:dyDescent="0.15"/>
    <row r="72327" ht="13.5" customHeight="1" x14ac:dyDescent="0.15"/>
    <row r="72329" ht="13.5" customHeight="1" x14ac:dyDescent="0.15"/>
    <row r="72331" ht="13.5" customHeight="1" x14ac:dyDescent="0.15"/>
    <row r="72333" ht="13.5" customHeight="1" x14ac:dyDescent="0.15"/>
    <row r="72335" ht="13.5" customHeight="1" x14ac:dyDescent="0.15"/>
    <row r="72337" ht="13.5" customHeight="1" x14ac:dyDescent="0.15"/>
    <row r="72339" ht="13.5" customHeight="1" x14ac:dyDescent="0.15"/>
    <row r="72341" ht="13.5" customHeight="1" x14ac:dyDescent="0.15"/>
    <row r="72343" ht="13.5" customHeight="1" x14ac:dyDescent="0.15"/>
    <row r="72345" ht="13.5" customHeight="1" x14ac:dyDescent="0.15"/>
    <row r="72347" ht="13.5" customHeight="1" x14ac:dyDescent="0.15"/>
    <row r="72349" ht="13.5" customHeight="1" x14ac:dyDescent="0.15"/>
    <row r="72351" ht="13.5" customHeight="1" x14ac:dyDescent="0.15"/>
    <row r="72353" ht="13.5" customHeight="1" x14ac:dyDescent="0.15"/>
    <row r="72355" ht="13.5" customHeight="1" x14ac:dyDescent="0.15"/>
    <row r="72357" ht="13.5" customHeight="1" x14ac:dyDescent="0.15"/>
    <row r="72359" ht="13.5" customHeight="1" x14ac:dyDescent="0.15"/>
    <row r="72361" ht="13.5" customHeight="1" x14ac:dyDescent="0.15"/>
    <row r="72363" ht="13.5" customHeight="1" x14ac:dyDescent="0.15"/>
    <row r="72365" ht="13.5" customHeight="1" x14ac:dyDescent="0.15"/>
    <row r="72367" ht="13.5" customHeight="1" x14ac:dyDescent="0.15"/>
    <row r="72369" ht="13.5" customHeight="1" x14ac:dyDescent="0.15"/>
    <row r="72371" ht="13.5" customHeight="1" x14ac:dyDescent="0.15"/>
    <row r="72373" ht="13.5" customHeight="1" x14ac:dyDescent="0.15"/>
    <row r="72375" ht="13.5" customHeight="1" x14ac:dyDescent="0.15"/>
    <row r="72377" ht="13.5" customHeight="1" x14ac:dyDescent="0.15"/>
    <row r="72379" ht="13.5" customHeight="1" x14ac:dyDescent="0.15"/>
    <row r="72381" ht="13.5" customHeight="1" x14ac:dyDescent="0.15"/>
    <row r="72383" ht="13.5" customHeight="1" x14ac:dyDescent="0.15"/>
    <row r="72385" ht="13.5" customHeight="1" x14ac:dyDescent="0.15"/>
    <row r="72387" ht="13.5" customHeight="1" x14ac:dyDescent="0.15"/>
    <row r="72389" ht="13.5" customHeight="1" x14ac:dyDescent="0.15"/>
    <row r="72391" ht="13.5" customHeight="1" x14ac:dyDescent="0.15"/>
    <row r="72393" ht="13.5" customHeight="1" x14ac:dyDescent="0.15"/>
    <row r="72395" ht="13.5" customHeight="1" x14ac:dyDescent="0.15"/>
    <row r="72397" ht="13.5" customHeight="1" x14ac:dyDescent="0.15"/>
    <row r="72399" ht="13.5" customHeight="1" x14ac:dyDescent="0.15"/>
    <row r="72401" ht="13.5" customHeight="1" x14ac:dyDescent="0.15"/>
    <row r="72403" ht="13.5" customHeight="1" x14ac:dyDescent="0.15"/>
    <row r="72405" ht="13.5" customHeight="1" x14ac:dyDescent="0.15"/>
    <row r="72407" ht="13.5" customHeight="1" x14ac:dyDescent="0.15"/>
    <row r="72409" ht="13.5" customHeight="1" x14ac:dyDescent="0.15"/>
    <row r="72411" ht="13.5" customHeight="1" x14ac:dyDescent="0.15"/>
    <row r="72413" ht="13.5" customHeight="1" x14ac:dyDescent="0.15"/>
    <row r="72415" ht="13.5" customHeight="1" x14ac:dyDescent="0.15"/>
    <row r="72417" ht="13.5" customHeight="1" x14ac:dyDescent="0.15"/>
    <row r="72419" ht="13.5" customHeight="1" x14ac:dyDescent="0.15"/>
    <row r="72421" ht="13.5" customHeight="1" x14ac:dyDescent="0.15"/>
    <row r="72423" ht="13.5" customHeight="1" x14ac:dyDescent="0.15"/>
    <row r="72425" ht="13.5" customHeight="1" x14ac:dyDescent="0.15"/>
    <row r="72427" ht="13.5" customHeight="1" x14ac:dyDescent="0.15"/>
    <row r="72429" ht="13.5" customHeight="1" x14ac:dyDescent="0.15"/>
    <row r="72431" ht="13.5" customHeight="1" x14ac:dyDescent="0.15"/>
    <row r="72433" ht="13.5" customHeight="1" x14ac:dyDescent="0.15"/>
    <row r="72435" ht="13.5" customHeight="1" x14ac:dyDescent="0.15"/>
    <row r="72437" ht="13.5" customHeight="1" x14ac:dyDescent="0.15"/>
    <row r="72439" ht="13.5" customHeight="1" x14ac:dyDescent="0.15"/>
    <row r="72441" ht="13.5" customHeight="1" x14ac:dyDescent="0.15"/>
    <row r="72443" ht="13.5" customHeight="1" x14ac:dyDescent="0.15"/>
    <row r="72445" ht="13.5" customHeight="1" x14ac:dyDescent="0.15"/>
    <row r="72447" ht="13.5" customHeight="1" x14ac:dyDescent="0.15"/>
    <row r="72449" ht="13.5" customHeight="1" x14ac:dyDescent="0.15"/>
    <row r="72451" ht="13.5" customHeight="1" x14ac:dyDescent="0.15"/>
    <row r="72453" ht="13.5" customHeight="1" x14ac:dyDescent="0.15"/>
    <row r="72455" ht="13.5" customHeight="1" x14ac:dyDescent="0.15"/>
    <row r="72457" ht="13.5" customHeight="1" x14ac:dyDescent="0.15"/>
    <row r="72459" ht="13.5" customHeight="1" x14ac:dyDescent="0.15"/>
    <row r="72461" ht="13.5" customHeight="1" x14ac:dyDescent="0.15"/>
    <row r="72463" ht="13.5" customHeight="1" x14ac:dyDescent="0.15"/>
    <row r="72465" ht="13.5" customHeight="1" x14ac:dyDescent="0.15"/>
    <row r="72467" ht="13.5" customHeight="1" x14ac:dyDescent="0.15"/>
    <row r="72469" ht="13.5" customHeight="1" x14ac:dyDescent="0.15"/>
    <row r="72471" ht="13.5" customHeight="1" x14ac:dyDescent="0.15"/>
    <row r="72473" ht="13.5" customHeight="1" x14ac:dyDescent="0.15"/>
    <row r="72475" ht="13.5" customHeight="1" x14ac:dyDescent="0.15"/>
    <row r="72477" ht="13.5" customHeight="1" x14ac:dyDescent="0.15"/>
    <row r="72479" ht="13.5" customHeight="1" x14ac:dyDescent="0.15"/>
    <row r="72481" ht="13.5" customHeight="1" x14ac:dyDescent="0.15"/>
    <row r="72483" ht="13.5" customHeight="1" x14ac:dyDescent="0.15"/>
    <row r="72485" ht="13.5" customHeight="1" x14ac:dyDescent="0.15"/>
    <row r="72487" ht="13.5" customHeight="1" x14ac:dyDescent="0.15"/>
    <row r="72489" ht="13.5" customHeight="1" x14ac:dyDescent="0.15"/>
    <row r="72491" ht="13.5" customHeight="1" x14ac:dyDescent="0.15"/>
    <row r="72493" ht="13.5" customHeight="1" x14ac:dyDescent="0.15"/>
    <row r="72495" ht="13.5" customHeight="1" x14ac:dyDescent="0.15"/>
    <row r="72497" ht="13.5" customHeight="1" x14ac:dyDescent="0.15"/>
    <row r="72499" ht="13.5" customHeight="1" x14ac:dyDescent="0.15"/>
    <row r="72501" ht="13.5" customHeight="1" x14ac:dyDescent="0.15"/>
    <row r="72503" ht="13.5" customHeight="1" x14ac:dyDescent="0.15"/>
    <row r="72505" ht="13.5" customHeight="1" x14ac:dyDescent="0.15"/>
    <row r="72507" ht="13.5" customHeight="1" x14ac:dyDescent="0.15"/>
    <row r="72509" ht="13.5" customHeight="1" x14ac:dyDescent="0.15"/>
    <row r="72511" ht="13.5" customHeight="1" x14ac:dyDescent="0.15"/>
    <row r="72513" ht="13.5" customHeight="1" x14ac:dyDescent="0.15"/>
    <row r="72515" ht="13.5" customHeight="1" x14ac:dyDescent="0.15"/>
    <row r="72517" ht="13.5" customHeight="1" x14ac:dyDescent="0.15"/>
    <row r="72519" ht="13.5" customHeight="1" x14ac:dyDescent="0.15"/>
    <row r="72521" ht="13.5" customHeight="1" x14ac:dyDescent="0.15"/>
    <row r="72523" ht="13.5" customHeight="1" x14ac:dyDescent="0.15"/>
    <row r="72525" ht="13.5" customHeight="1" x14ac:dyDescent="0.15"/>
    <row r="72527" ht="13.5" customHeight="1" x14ac:dyDescent="0.15"/>
    <row r="72529" ht="13.5" customHeight="1" x14ac:dyDescent="0.15"/>
    <row r="72531" ht="13.5" customHeight="1" x14ac:dyDescent="0.15"/>
    <row r="72533" ht="13.5" customHeight="1" x14ac:dyDescent="0.15"/>
    <row r="72535" ht="13.5" customHeight="1" x14ac:dyDescent="0.15"/>
    <row r="72537" ht="13.5" customHeight="1" x14ac:dyDescent="0.15"/>
    <row r="72539" ht="13.5" customHeight="1" x14ac:dyDescent="0.15"/>
    <row r="72541" ht="13.5" customHeight="1" x14ac:dyDescent="0.15"/>
    <row r="72543" ht="13.5" customHeight="1" x14ac:dyDescent="0.15"/>
    <row r="72545" ht="13.5" customHeight="1" x14ac:dyDescent="0.15"/>
    <row r="72547" ht="13.5" customHeight="1" x14ac:dyDescent="0.15"/>
    <row r="72549" ht="13.5" customHeight="1" x14ac:dyDescent="0.15"/>
    <row r="72551" ht="13.5" customHeight="1" x14ac:dyDescent="0.15"/>
    <row r="72553" ht="13.5" customHeight="1" x14ac:dyDescent="0.15"/>
    <row r="72555" ht="13.5" customHeight="1" x14ac:dyDescent="0.15"/>
    <row r="72557" ht="13.5" customHeight="1" x14ac:dyDescent="0.15"/>
    <row r="72559" ht="13.5" customHeight="1" x14ac:dyDescent="0.15"/>
    <row r="72561" ht="13.5" customHeight="1" x14ac:dyDescent="0.15"/>
    <row r="72563" ht="13.5" customHeight="1" x14ac:dyDescent="0.15"/>
    <row r="72565" ht="13.5" customHeight="1" x14ac:dyDescent="0.15"/>
    <row r="72567" ht="13.5" customHeight="1" x14ac:dyDescent="0.15"/>
    <row r="72569" ht="13.5" customHeight="1" x14ac:dyDescent="0.15"/>
    <row r="72571" ht="13.5" customHeight="1" x14ac:dyDescent="0.15"/>
    <row r="72573" ht="13.5" customHeight="1" x14ac:dyDescent="0.15"/>
    <row r="72575" ht="13.5" customHeight="1" x14ac:dyDescent="0.15"/>
    <row r="72577" ht="13.5" customHeight="1" x14ac:dyDescent="0.15"/>
    <row r="72579" ht="13.5" customHeight="1" x14ac:dyDescent="0.15"/>
    <row r="72581" ht="13.5" customHeight="1" x14ac:dyDescent="0.15"/>
    <row r="72583" ht="13.5" customHeight="1" x14ac:dyDescent="0.15"/>
    <row r="72585" ht="13.5" customHeight="1" x14ac:dyDescent="0.15"/>
    <row r="72587" ht="13.5" customHeight="1" x14ac:dyDescent="0.15"/>
    <row r="72589" ht="13.5" customHeight="1" x14ac:dyDescent="0.15"/>
    <row r="72591" ht="13.5" customHeight="1" x14ac:dyDescent="0.15"/>
    <row r="72593" ht="13.5" customHeight="1" x14ac:dyDescent="0.15"/>
    <row r="72595" ht="13.5" customHeight="1" x14ac:dyDescent="0.15"/>
    <row r="72597" ht="13.5" customHeight="1" x14ac:dyDescent="0.15"/>
    <row r="72599" ht="13.5" customHeight="1" x14ac:dyDescent="0.15"/>
    <row r="72601" ht="13.5" customHeight="1" x14ac:dyDescent="0.15"/>
    <row r="72603" ht="13.5" customHeight="1" x14ac:dyDescent="0.15"/>
    <row r="72605" ht="13.5" customHeight="1" x14ac:dyDescent="0.15"/>
    <row r="72607" ht="13.5" customHeight="1" x14ac:dyDescent="0.15"/>
    <row r="72609" ht="13.5" customHeight="1" x14ac:dyDescent="0.15"/>
    <row r="72611" ht="13.5" customHeight="1" x14ac:dyDescent="0.15"/>
    <row r="72613" ht="13.5" customHeight="1" x14ac:dyDescent="0.15"/>
    <row r="72615" ht="13.5" customHeight="1" x14ac:dyDescent="0.15"/>
    <row r="72617" ht="13.5" customHeight="1" x14ac:dyDescent="0.15"/>
    <row r="72619" ht="13.5" customHeight="1" x14ac:dyDescent="0.15"/>
    <row r="72621" ht="13.5" customHeight="1" x14ac:dyDescent="0.15"/>
    <row r="72623" ht="13.5" customHeight="1" x14ac:dyDescent="0.15"/>
    <row r="72625" ht="13.5" customHeight="1" x14ac:dyDescent="0.15"/>
    <row r="72627" ht="13.5" customHeight="1" x14ac:dyDescent="0.15"/>
    <row r="72629" ht="13.5" customHeight="1" x14ac:dyDescent="0.15"/>
    <row r="72631" ht="13.5" customHeight="1" x14ac:dyDescent="0.15"/>
    <row r="72633" ht="13.5" customHeight="1" x14ac:dyDescent="0.15"/>
    <row r="72635" ht="13.5" customHeight="1" x14ac:dyDescent="0.15"/>
    <row r="72637" ht="13.5" customHeight="1" x14ac:dyDescent="0.15"/>
    <row r="72639" ht="13.5" customHeight="1" x14ac:dyDescent="0.15"/>
    <row r="72641" ht="13.5" customHeight="1" x14ac:dyDescent="0.15"/>
    <row r="72643" ht="13.5" customHeight="1" x14ac:dyDescent="0.15"/>
    <row r="72645" ht="13.5" customHeight="1" x14ac:dyDescent="0.15"/>
    <row r="72647" ht="13.5" customHeight="1" x14ac:dyDescent="0.15"/>
    <row r="72649" ht="13.5" customHeight="1" x14ac:dyDescent="0.15"/>
    <row r="72651" ht="13.5" customHeight="1" x14ac:dyDescent="0.15"/>
    <row r="72653" ht="13.5" customHeight="1" x14ac:dyDescent="0.15"/>
    <row r="72655" ht="13.5" customHeight="1" x14ac:dyDescent="0.15"/>
    <row r="72657" ht="13.5" customHeight="1" x14ac:dyDescent="0.15"/>
    <row r="72659" ht="13.5" customHeight="1" x14ac:dyDescent="0.15"/>
    <row r="72661" ht="13.5" customHeight="1" x14ac:dyDescent="0.15"/>
    <row r="72663" ht="13.5" customHeight="1" x14ac:dyDescent="0.15"/>
    <row r="72665" ht="13.5" customHeight="1" x14ac:dyDescent="0.15"/>
    <row r="72667" ht="13.5" customHeight="1" x14ac:dyDescent="0.15"/>
    <row r="72669" ht="13.5" customHeight="1" x14ac:dyDescent="0.15"/>
    <row r="72671" ht="13.5" customHeight="1" x14ac:dyDescent="0.15"/>
    <row r="72673" ht="13.5" customHeight="1" x14ac:dyDescent="0.15"/>
    <row r="72675" ht="13.5" customHeight="1" x14ac:dyDescent="0.15"/>
    <row r="72677" ht="13.5" customHeight="1" x14ac:dyDescent="0.15"/>
    <row r="72679" ht="13.5" customHeight="1" x14ac:dyDescent="0.15"/>
    <row r="72681" ht="13.5" customHeight="1" x14ac:dyDescent="0.15"/>
    <row r="72683" ht="13.5" customHeight="1" x14ac:dyDescent="0.15"/>
    <row r="72685" ht="13.5" customHeight="1" x14ac:dyDescent="0.15"/>
    <row r="72687" ht="13.5" customHeight="1" x14ac:dyDescent="0.15"/>
    <row r="72689" ht="13.5" customHeight="1" x14ac:dyDescent="0.15"/>
    <row r="72691" ht="13.5" customHeight="1" x14ac:dyDescent="0.15"/>
    <row r="72693" ht="13.5" customHeight="1" x14ac:dyDescent="0.15"/>
    <row r="72695" ht="13.5" customHeight="1" x14ac:dyDescent="0.15"/>
    <row r="72697" ht="13.5" customHeight="1" x14ac:dyDescent="0.15"/>
    <row r="72699" ht="13.5" customHeight="1" x14ac:dyDescent="0.15"/>
    <row r="72701" ht="13.5" customHeight="1" x14ac:dyDescent="0.15"/>
    <row r="72703" ht="13.5" customHeight="1" x14ac:dyDescent="0.15"/>
    <row r="72705" ht="13.5" customHeight="1" x14ac:dyDescent="0.15"/>
    <row r="72707" ht="13.5" customHeight="1" x14ac:dyDescent="0.15"/>
    <row r="72709" ht="13.5" customHeight="1" x14ac:dyDescent="0.15"/>
    <row r="72711" ht="13.5" customHeight="1" x14ac:dyDescent="0.15"/>
    <row r="72713" ht="13.5" customHeight="1" x14ac:dyDescent="0.15"/>
    <row r="72715" ht="13.5" customHeight="1" x14ac:dyDescent="0.15"/>
    <row r="72717" ht="13.5" customHeight="1" x14ac:dyDescent="0.15"/>
    <row r="72719" ht="13.5" customHeight="1" x14ac:dyDescent="0.15"/>
    <row r="72721" ht="13.5" customHeight="1" x14ac:dyDescent="0.15"/>
    <row r="72723" ht="13.5" customHeight="1" x14ac:dyDescent="0.15"/>
    <row r="72725" ht="13.5" customHeight="1" x14ac:dyDescent="0.15"/>
    <row r="72727" ht="13.5" customHeight="1" x14ac:dyDescent="0.15"/>
    <row r="72729" ht="13.5" customHeight="1" x14ac:dyDescent="0.15"/>
    <row r="72731" ht="13.5" customHeight="1" x14ac:dyDescent="0.15"/>
    <row r="72733" ht="13.5" customHeight="1" x14ac:dyDescent="0.15"/>
    <row r="72735" ht="13.5" customHeight="1" x14ac:dyDescent="0.15"/>
    <row r="72737" ht="13.5" customHeight="1" x14ac:dyDescent="0.15"/>
    <row r="72739" ht="13.5" customHeight="1" x14ac:dyDescent="0.15"/>
    <row r="72741" ht="13.5" customHeight="1" x14ac:dyDescent="0.15"/>
    <row r="72743" ht="13.5" customHeight="1" x14ac:dyDescent="0.15"/>
    <row r="72745" ht="13.5" customHeight="1" x14ac:dyDescent="0.15"/>
    <row r="72747" ht="13.5" customHeight="1" x14ac:dyDescent="0.15"/>
    <row r="72749" ht="13.5" customHeight="1" x14ac:dyDescent="0.15"/>
    <row r="72751" ht="13.5" customHeight="1" x14ac:dyDescent="0.15"/>
    <row r="72753" ht="13.5" customHeight="1" x14ac:dyDescent="0.15"/>
    <row r="72755" ht="13.5" customHeight="1" x14ac:dyDescent="0.15"/>
    <row r="72757" ht="13.5" customHeight="1" x14ac:dyDescent="0.15"/>
    <row r="72759" ht="13.5" customHeight="1" x14ac:dyDescent="0.15"/>
    <row r="72761" ht="13.5" customHeight="1" x14ac:dyDescent="0.15"/>
    <row r="72763" ht="13.5" customHeight="1" x14ac:dyDescent="0.15"/>
    <row r="72765" ht="13.5" customHeight="1" x14ac:dyDescent="0.15"/>
    <row r="72767" ht="13.5" customHeight="1" x14ac:dyDescent="0.15"/>
    <row r="72769" ht="13.5" customHeight="1" x14ac:dyDescent="0.15"/>
    <row r="72771" ht="13.5" customHeight="1" x14ac:dyDescent="0.15"/>
    <row r="72773" ht="13.5" customHeight="1" x14ac:dyDescent="0.15"/>
    <row r="72775" ht="13.5" customHeight="1" x14ac:dyDescent="0.15"/>
    <row r="72777" ht="13.5" customHeight="1" x14ac:dyDescent="0.15"/>
    <row r="72779" ht="13.5" customHeight="1" x14ac:dyDescent="0.15"/>
    <row r="72781" ht="13.5" customHeight="1" x14ac:dyDescent="0.15"/>
    <row r="72783" ht="13.5" customHeight="1" x14ac:dyDescent="0.15"/>
    <row r="72785" ht="13.5" customHeight="1" x14ac:dyDescent="0.15"/>
    <row r="72787" ht="13.5" customHeight="1" x14ac:dyDescent="0.15"/>
    <row r="72789" ht="13.5" customHeight="1" x14ac:dyDescent="0.15"/>
    <row r="72791" ht="13.5" customHeight="1" x14ac:dyDescent="0.15"/>
    <row r="72793" ht="13.5" customHeight="1" x14ac:dyDescent="0.15"/>
    <row r="72795" ht="13.5" customHeight="1" x14ac:dyDescent="0.15"/>
    <row r="72797" ht="13.5" customHeight="1" x14ac:dyDescent="0.15"/>
    <row r="72799" ht="13.5" customHeight="1" x14ac:dyDescent="0.15"/>
    <row r="72801" ht="13.5" customHeight="1" x14ac:dyDescent="0.15"/>
    <row r="72803" ht="13.5" customHeight="1" x14ac:dyDescent="0.15"/>
    <row r="72805" ht="13.5" customHeight="1" x14ac:dyDescent="0.15"/>
    <row r="72807" ht="13.5" customHeight="1" x14ac:dyDescent="0.15"/>
    <row r="72809" ht="13.5" customHeight="1" x14ac:dyDescent="0.15"/>
    <row r="72811" ht="13.5" customHeight="1" x14ac:dyDescent="0.15"/>
    <row r="72813" ht="13.5" customHeight="1" x14ac:dyDescent="0.15"/>
    <row r="72815" ht="13.5" customHeight="1" x14ac:dyDescent="0.15"/>
    <row r="72817" ht="13.5" customHeight="1" x14ac:dyDescent="0.15"/>
    <row r="72819" ht="13.5" customHeight="1" x14ac:dyDescent="0.15"/>
    <row r="72821" ht="13.5" customHeight="1" x14ac:dyDescent="0.15"/>
    <row r="72823" ht="13.5" customHeight="1" x14ac:dyDescent="0.15"/>
    <row r="72825" ht="13.5" customHeight="1" x14ac:dyDescent="0.15"/>
    <row r="72827" ht="13.5" customHeight="1" x14ac:dyDescent="0.15"/>
    <row r="72829" ht="13.5" customHeight="1" x14ac:dyDescent="0.15"/>
    <row r="72831" ht="13.5" customHeight="1" x14ac:dyDescent="0.15"/>
    <row r="72833" ht="13.5" customHeight="1" x14ac:dyDescent="0.15"/>
    <row r="72835" ht="13.5" customHeight="1" x14ac:dyDescent="0.15"/>
    <row r="72837" ht="13.5" customHeight="1" x14ac:dyDescent="0.15"/>
    <row r="72839" ht="13.5" customHeight="1" x14ac:dyDescent="0.15"/>
    <row r="72841" ht="13.5" customHeight="1" x14ac:dyDescent="0.15"/>
    <row r="72843" ht="13.5" customHeight="1" x14ac:dyDescent="0.15"/>
    <row r="72845" ht="13.5" customHeight="1" x14ac:dyDescent="0.15"/>
    <row r="72847" ht="13.5" customHeight="1" x14ac:dyDescent="0.15"/>
    <row r="72849" ht="13.5" customHeight="1" x14ac:dyDescent="0.15"/>
    <row r="72851" ht="13.5" customHeight="1" x14ac:dyDescent="0.15"/>
    <row r="72853" ht="13.5" customHeight="1" x14ac:dyDescent="0.15"/>
    <row r="72855" ht="13.5" customHeight="1" x14ac:dyDescent="0.15"/>
    <row r="72857" ht="13.5" customHeight="1" x14ac:dyDescent="0.15"/>
    <row r="72859" ht="13.5" customHeight="1" x14ac:dyDescent="0.15"/>
    <row r="72861" ht="13.5" customHeight="1" x14ac:dyDescent="0.15"/>
    <row r="72863" ht="13.5" customHeight="1" x14ac:dyDescent="0.15"/>
    <row r="72865" ht="13.5" customHeight="1" x14ac:dyDescent="0.15"/>
    <row r="72867" ht="13.5" customHeight="1" x14ac:dyDescent="0.15"/>
    <row r="72869" ht="13.5" customHeight="1" x14ac:dyDescent="0.15"/>
    <row r="72871" ht="13.5" customHeight="1" x14ac:dyDescent="0.15"/>
    <row r="72873" ht="13.5" customHeight="1" x14ac:dyDescent="0.15"/>
    <row r="72875" ht="13.5" customHeight="1" x14ac:dyDescent="0.15"/>
    <row r="72877" ht="13.5" customHeight="1" x14ac:dyDescent="0.15"/>
    <row r="72879" ht="13.5" customHeight="1" x14ac:dyDescent="0.15"/>
    <row r="72881" ht="13.5" customHeight="1" x14ac:dyDescent="0.15"/>
    <row r="72883" ht="13.5" customHeight="1" x14ac:dyDescent="0.15"/>
    <row r="72885" ht="13.5" customHeight="1" x14ac:dyDescent="0.15"/>
    <row r="72887" ht="13.5" customHeight="1" x14ac:dyDescent="0.15"/>
    <row r="72889" ht="13.5" customHeight="1" x14ac:dyDescent="0.15"/>
    <row r="72891" ht="13.5" customHeight="1" x14ac:dyDescent="0.15"/>
    <row r="72893" ht="13.5" customHeight="1" x14ac:dyDescent="0.15"/>
    <row r="72895" ht="13.5" customHeight="1" x14ac:dyDescent="0.15"/>
    <row r="72897" ht="13.5" customHeight="1" x14ac:dyDescent="0.15"/>
    <row r="72899" ht="13.5" customHeight="1" x14ac:dyDescent="0.15"/>
    <row r="72901" ht="13.5" customHeight="1" x14ac:dyDescent="0.15"/>
    <row r="72903" ht="13.5" customHeight="1" x14ac:dyDescent="0.15"/>
    <row r="72905" ht="13.5" customHeight="1" x14ac:dyDescent="0.15"/>
    <row r="72907" ht="13.5" customHeight="1" x14ac:dyDescent="0.15"/>
    <row r="72909" ht="13.5" customHeight="1" x14ac:dyDescent="0.15"/>
    <row r="72911" ht="13.5" customHeight="1" x14ac:dyDescent="0.15"/>
    <row r="72913" ht="13.5" customHeight="1" x14ac:dyDescent="0.15"/>
    <row r="72915" ht="13.5" customHeight="1" x14ac:dyDescent="0.15"/>
    <row r="72917" ht="13.5" customHeight="1" x14ac:dyDescent="0.15"/>
    <row r="72919" ht="13.5" customHeight="1" x14ac:dyDescent="0.15"/>
    <row r="72921" ht="13.5" customHeight="1" x14ac:dyDescent="0.15"/>
    <row r="72923" ht="13.5" customHeight="1" x14ac:dyDescent="0.15"/>
    <row r="72925" ht="13.5" customHeight="1" x14ac:dyDescent="0.15"/>
    <row r="72927" ht="13.5" customHeight="1" x14ac:dyDescent="0.15"/>
    <row r="72929" ht="13.5" customHeight="1" x14ac:dyDescent="0.15"/>
    <row r="72931" ht="13.5" customHeight="1" x14ac:dyDescent="0.15"/>
    <row r="72933" ht="13.5" customHeight="1" x14ac:dyDescent="0.15"/>
    <row r="72935" ht="13.5" customHeight="1" x14ac:dyDescent="0.15"/>
    <row r="72937" ht="13.5" customHeight="1" x14ac:dyDescent="0.15"/>
    <row r="72939" ht="13.5" customHeight="1" x14ac:dyDescent="0.15"/>
    <row r="72941" ht="13.5" customHeight="1" x14ac:dyDescent="0.15"/>
    <row r="72943" ht="13.5" customHeight="1" x14ac:dyDescent="0.15"/>
    <row r="72945" ht="13.5" customHeight="1" x14ac:dyDescent="0.15"/>
    <row r="72947" ht="13.5" customHeight="1" x14ac:dyDescent="0.15"/>
    <row r="72949" ht="13.5" customHeight="1" x14ac:dyDescent="0.15"/>
    <row r="72951" ht="13.5" customHeight="1" x14ac:dyDescent="0.15"/>
    <row r="72953" ht="13.5" customHeight="1" x14ac:dyDescent="0.15"/>
    <row r="72955" ht="13.5" customHeight="1" x14ac:dyDescent="0.15"/>
    <row r="72957" ht="13.5" customHeight="1" x14ac:dyDescent="0.15"/>
    <row r="72959" ht="13.5" customHeight="1" x14ac:dyDescent="0.15"/>
    <row r="72961" ht="13.5" customHeight="1" x14ac:dyDescent="0.15"/>
    <row r="72963" ht="13.5" customHeight="1" x14ac:dyDescent="0.15"/>
    <row r="72965" ht="13.5" customHeight="1" x14ac:dyDescent="0.15"/>
    <row r="72967" ht="13.5" customHeight="1" x14ac:dyDescent="0.15"/>
    <row r="72969" ht="13.5" customHeight="1" x14ac:dyDescent="0.15"/>
    <row r="72971" ht="13.5" customHeight="1" x14ac:dyDescent="0.15"/>
    <row r="72973" ht="13.5" customHeight="1" x14ac:dyDescent="0.15"/>
    <row r="72975" ht="13.5" customHeight="1" x14ac:dyDescent="0.15"/>
    <row r="72977" ht="13.5" customHeight="1" x14ac:dyDescent="0.15"/>
    <row r="72979" ht="13.5" customHeight="1" x14ac:dyDescent="0.15"/>
    <row r="72981" ht="13.5" customHeight="1" x14ac:dyDescent="0.15"/>
    <row r="72983" ht="13.5" customHeight="1" x14ac:dyDescent="0.15"/>
    <row r="72985" ht="13.5" customHeight="1" x14ac:dyDescent="0.15"/>
    <row r="72987" ht="13.5" customHeight="1" x14ac:dyDescent="0.15"/>
    <row r="72989" ht="13.5" customHeight="1" x14ac:dyDescent="0.15"/>
    <row r="72991" ht="13.5" customHeight="1" x14ac:dyDescent="0.15"/>
    <row r="72993" ht="13.5" customHeight="1" x14ac:dyDescent="0.15"/>
    <row r="72995" ht="13.5" customHeight="1" x14ac:dyDescent="0.15"/>
    <row r="72997" ht="13.5" customHeight="1" x14ac:dyDescent="0.15"/>
    <row r="72999" ht="13.5" customHeight="1" x14ac:dyDescent="0.15"/>
    <row r="73001" ht="13.5" customHeight="1" x14ac:dyDescent="0.15"/>
    <row r="73003" ht="13.5" customHeight="1" x14ac:dyDescent="0.15"/>
    <row r="73005" ht="13.5" customHeight="1" x14ac:dyDescent="0.15"/>
    <row r="73007" ht="13.5" customHeight="1" x14ac:dyDescent="0.15"/>
    <row r="73009" ht="13.5" customHeight="1" x14ac:dyDescent="0.15"/>
    <row r="73011" ht="13.5" customHeight="1" x14ac:dyDescent="0.15"/>
    <row r="73013" ht="13.5" customHeight="1" x14ac:dyDescent="0.15"/>
    <row r="73015" ht="13.5" customHeight="1" x14ac:dyDescent="0.15"/>
    <row r="73017" ht="13.5" customHeight="1" x14ac:dyDescent="0.15"/>
    <row r="73019" ht="13.5" customHeight="1" x14ac:dyDescent="0.15"/>
    <row r="73021" ht="13.5" customHeight="1" x14ac:dyDescent="0.15"/>
    <row r="73023" ht="13.5" customHeight="1" x14ac:dyDescent="0.15"/>
    <row r="73025" ht="13.5" customHeight="1" x14ac:dyDescent="0.15"/>
    <row r="73027" ht="13.5" customHeight="1" x14ac:dyDescent="0.15"/>
    <row r="73029" ht="13.5" customHeight="1" x14ac:dyDescent="0.15"/>
    <row r="73031" ht="13.5" customHeight="1" x14ac:dyDescent="0.15"/>
    <row r="73033" ht="13.5" customHeight="1" x14ac:dyDescent="0.15"/>
    <row r="73035" ht="13.5" customHeight="1" x14ac:dyDescent="0.15"/>
    <row r="73037" ht="13.5" customHeight="1" x14ac:dyDescent="0.15"/>
    <row r="73039" ht="13.5" customHeight="1" x14ac:dyDescent="0.15"/>
    <row r="73041" ht="13.5" customHeight="1" x14ac:dyDescent="0.15"/>
    <row r="73043" ht="13.5" customHeight="1" x14ac:dyDescent="0.15"/>
    <row r="73045" ht="13.5" customHeight="1" x14ac:dyDescent="0.15"/>
    <row r="73047" ht="13.5" customHeight="1" x14ac:dyDescent="0.15"/>
    <row r="73049" ht="13.5" customHeight="1" x14ac:dyDescent="0.15"/>
    <row r="73051" ht="13.5" customHeight="1" x14ac:dyDescent="0.15"/>
    <row r="73053" ht="13.5" customHeight="1" x14ac:dyDescent="0.15"/>
    <row r="73055" ht="13.5" customHeight="1" x14ac:dyDescent="0.15"/>
    <row r="73057" ht="13.5" customHeight="1" x14ac:dyDescent="0.15"/>
    <row r="73059" ht="13.5" customHeight="1" x14ac:dyDescent="0.15"/>
    <row r="73061" ht="13.5" customHeight="1" x14ac:dyDescent="0.15"/>
    <row r="73063" ht="13.5" customHeight="1" x14ac:dyDescent="0.15"/>
    <row r="73065" ht="13.5" customHeight="1" x14ac:dyDescent="0.15"/>
    <row r="73067" ht="13.5" customHeight="1" x14ac:dyDescent="0.15"/>
    <row r="73069" ht="13.5" customHeight="1" x14ac:dyDescent="0.15"/>
    <row r="73071" ht="13.5" customHeight="1" x14ac:dyDescent="0.15"/>
    <row r="73073" ht="13.5" customHeight="1" x14ac:dyDescent="0.15"/>
    <row r="73075" ht="13.5" customHeight="1" x14ac:dyDescent="0.15"/>
    <row r="73077" ht="13.5" customHeight="1" x14ac:dyDescent="0.15"/>
    <row r="73079" ht="13.5" customHeight="1" x14ac:dyDescent="0.15"/>
    <row r="73081" ht="13.5" customHeight="1" x14ac:dyDescent="0.15"/>
    <row r="73083" ht="13.5" customHeight="1" x14ac:dyDescent="0.15"/>
    <row r="73085" ht="13.5" customHeight="1" x14ac:dyDescent="0.15"/>
    <row r="73087" ht="13.5" customHeight="1" x14ac:dyDescent="0.15"/>
    <row r="73089" ht="13.5" customHeight="1" x14ac:dyDescent="0.15"/>
    <row r="73091" ht="13.5" customHeight="1" x14ac:dyDescent="0.15"/>
    <row r="73093" ht="13.5" customHeight="1" x14ac:dyDescent="0.15"/>
    <row r="73095" ht="13.5" customHeight="1" x14ac:dyDescent="0.15"/>
    <row r="73097" ht="13.5" customHeight="1" x14ac:dyDescent="0.15"/>
    <row r="73099" ht="13.5" customHeight="1" x14ac:dyDescent="0.15"/>
    <row r="73101" ht="13.5" customHeight="1" x14ac:dyDescent="0.15"/>
    <row r="73103" ht="13.5" customHeight="1" x14ac:dyDescent="0.15"/>
    <row r="73105" ht="13.5" customHeight="1" x14ac:dyDescent="0.15"/>
    <row r="73107" ht="13.5" customHeight="1" x14ac:dyDescent="0.15"/>
    <row r="73109" ht="13.5" customHeight="1" x14ac:dyDescent="0.15"/>
    <row r="73111" ht="13.5" customHeight="1" x14ac:dyDescent="0.15"/>
    <row r="73113" ht="13.5" customHeight="1" x14ac:dyDescent="0.15"/>
    <row r="73115" ht="13.5" customHeight="1" x14ac:dyDescent="0.15"/>
    <row r="73117" ht="13.5" customHeight="1" x14ac:dyDescent="0.15"/>
    <row r="73119" ht="13.5" customHeight="1" x14ac:dyDescent="0.15"/>
    <row r="73121" ht="13.5" customHeight="1" x14ac:dyDescent="0.15"/>
    <row r="73123" ht="13.5" customHeight="1" x14ac:dyDescent="0.15"/>
    <row r="73125" ht="13.5" customHeight="1" x14ac:dyDescent="0.15"/>
    <row r="73127" ht="13.5" customHeight="1" x14ac:dyDescent="0.15"/>
    <row r="73129" ht="13.5" customHeight="1" x14ac:dyDescent="0.15"/>
    <row r="73131" ht="13.5" customHeight="1" x14ac:dyDescent="0.15"/>
    <row r="73133" ht="13.5" customHeight="1" x14ac:dyDescent="0.15"/>
    <row r="73135" ht="13.5" customHeight="1" x14ac:dyDescent="0.15"/>
    <row r="73137" ht="13.5" customHeight="1" x14ac:dyDescent="0.15"/>
    <row r="73139" ht="13.5" customHeight="1" x14ac:dyDescent="0.15"/>
    <row r="73141" ht="13.5" customHeight="1" x14ac:dyDescent="0.15"/>
    <row r="73143" ht="13.5" customHeight="1" x14ac:dyDescent="0.15"/>
    <row r="73145" ht="13.5" customHeight="1" x14ac:dyDescent="0.15"/>
    <row r="73147" ht="13.5" customHeight="1" x14ac:dyDescent="0.15"/>
    <row r="73149" ht="13.5" customHeight="1" x14ac:dyDescent="0.15"/>
    <row r="73151" ht="13.5" customHeight="1" x14ac:dyDescent="0.15"/>
    <row r="73153" ht="13.5" customHeight="1" x14ac:dyDescent="0.15"/>
    <row r="73155" ht="13.5" customHeight="1" x14ac:dyDescent="0.15"/>
    <row r="73157" ht="13.5" customHeight="1" x14ac:dyDescent="0.15"/>
    <row r="73159" ht="13.5" customHeight="1" x14ac:dyDescent="0.15"/>
    <row r="73161" ht="13.5" customHeight="1" x14ac:dyDescent="0.15"/>
    <row r="73163" ht="13.5" customHeight="1" x14ac:dyDescent="0.15"/>
    <row r="73165" ht="13.5" customHeight="1" x14ac:dyDescent="0.15"/>
    <row r="73167" ht="13.5" customHeight="1" x14ac:dyDescent="0.15"/>
    <row r="73169" ht="13.5" customHeight="1" x14ac:dyDescent="0.15"/>
    <row r="73171" ht="13.5" customHeight="1" x14ac:dyDescent="0.15"/>
    <row r="73173" ht="13.5" customHeight="1" x14ac:dyDescent="0.15"/>
    <row r="73175" ht="13.5" customHeight="1" x14ac:dyDescent="0.15"/>
    <row r="73177" ht="13.5" customHeight="1" x14ac:dyDescent="0.15"/>
    <row r="73179" ht="13.5" customHeight="1" x14ac:dyDescent="0.15"/>
    <row r="73181" ht="13.5" customHeight="1" x14ac:dyDescent="0.15"/>
    <row r="73183" ht="13.5" customHeight="1" x14ac:dyDescent="0.15"/>
    <row r="73185" ht="13.5" customHeight="1" x14ac:dyDescent="0.15"/>
    <row r="73187" ht="13.5" customHeight="1" x14ac:dyDescent="0.15"/>
    <row r="73189" ht="13.5" customHeight="1" x14ac:dyDescent="0.15"/>
    <row r="73191" ht="13.5" customHeight="1" x14ac:dyDescent="0.15"/>
    <row r="73193" ht="13.5" customHeight="1" x14ac:dyDescent="0.15"/>
    <row r="73195" ht="13.5" customHeight="1" x14ac:dyDescent="0.15"/>
    <row r="73197" ht="13.5" customHeight="1" x14ac:dyDescent="0.15"/>
    <row r="73199" ht="13.5" customHeight="1" x14ac:dyDescent="0.15"/>
    <row r="73201" ht="13.5" customHeight="1" x14ac:dyDescent="0.15"/>
    <row r="73203" ht="13.5" customHeight="1" x14ac:dyDescent="0.15"/>
    <row r="73205" ht="13.5" customHeight="1" x14ac:dyDescent="0.15"/>
    <row r="73207" ht="13.5" customHeight="1" x14ac:dyDescent="0.15"/>
    <row r="73209" ht="13.5" customHeight="1" x14ac:dyDescent="0.15"/>
    <row r="73211" ht="13.5" customHeight="1" x14ac:dyDescent="0.15"/>
    <row r="73213" ht="13.5" customHeight="1" x14ac:dyDescent="0.15"/>
    <row r="73215" ht="13.5" customHeight="1" x14ac:dyDescent="0.15"/>
    <row r="73217" ht="13.5" customHeight="1" x14ac:dyDescent="0.15"/>
    <row r="73219" ht="13.5" customHeight="1" x14ac:dyDescent="0.15"/>
    <row r="73221" ht="13.5" customHeight="1" x14ac:dyDescent="0.15"/>
    <row r="73223" ht="13.5" customHeight="1" x14ac:dyDescent="0.15"/>
    <row r="73225" ht="13.5" customHeight="1" x14ac:dyDescent="0.15"/>
    <row r="73227" ht="13.5" customHeight="1" x14ac:dyDescent="0.15"/>
    <row r="73229" ht="13.5" customHeight="1" x14ac:dyDescent="0.15"/>
    <row r="73231" ht="13.5" customHeight="1" x14ac:dyDescent="0.15"/>
    <row r="73233" ht="13.5" customHeight="1" x14ac:dyDescent="0.15"/>
    <row r="73235" ht="13.5" customHeight="1" x14ac:dyDescent="0.15"/>
    <row r="73237" ht="13.5" customHeight="1" x14ac:dyDescent="0.15"/>
    <row r="73239" ht="13.5" customHeight="1" x14ac:dyDescent="0.15"/>
    <row r="73241" ht="13.5" customHeight="1" x14ac:dyDescent="0.15"/>
    <row r="73243" ht="13.5" customHeight="1" x14ac:dyDescent="0.15"/>
    <row r="73245" ht="13.5" customHeight="1" x14ac:dyDescent="0.15"/>
    <row r="73247" ht="13.5" customHeight="1" x14ac:dyDescent="0.15"/>
    <row r="73249" ht="13.5" customHeight="1" x14ac:dyDescent="0.15"/>
    <row r="73251" ht="13.5" customHeight="1" x14ac:dyDescent="0.15"/>
    <row r="73253" ht="13.5" customHeight="1" x14ac:dyDescent="0.15"/>
    <row r="73255" ht="13.5" customHeight="1" x14ac:dyDescent="0.15"/>
    <row r="73257" ht="13.5" customHeight="1" x14ac:dyDescent="0.15"/>
    <row r="73259" ht="13.5" customHeight="1" x14ac:dyDescent="0.15"/>
    <row r="73261" ht="13.5" customHeight="1" x14ac:dyDescent="0.15"/>
    <row r="73263" ht="13.5" customHeight="1" x14ac:dyDescent="0.15"/>
    <row r="73265" ht="13.5" customHeight="1" x14ac:dyDescent="0.15"/>
    <row r="73267" ht="13.5" customHeight="1" x14ac:dyDescent="0.15"/>
    <row r="73269" ht="13.5" customHeight="1" x14ac:dyDescent="0.15"/>
    <row r="73271" ht="13.5" customHeight="1" x14ac:dyDescent="0.15"/>
    <row r="73273" ht="13.5" customHeight="1" x14ac:dyDescent="0.15"/>
    <row r="73275" ht="13.5" customHeight="1" x14ac:dyDescent="0.15"/>
    <row r="73277" ht="13.5" customHeight="1" x14ac:dyDescent="0.15"/>
    <row r="73279" ht="13.5" customHeight="1" x14ac:dyDescent="0.15"/>
    <row r="73281" ht="13.5" customHeight="1" x14ac:dyDescent="0.15"/>
    <row r="73283" ht="13.5" customHeight="1" x14ac:dyDescent="0.15"/>
    <row r="73285" ht="13.5" customHeight="1" x14ac:dyDescent="0.15"/>
    <row r="73287" ht="13.5" customHeight="1" x14ac:dyDescent="0.15"/>
    <row r="73289" ht="13.5" customHeight="1" x14ac:dyDescent="0.15"/>
    <row r="73291" ht="13.5" customHeight="1" x14ac:dyDescent="0.15"/>
    <row r="73293" ht="13.5" customHeight="1" x14ac:dyDescent="0.15"/>
    <row r="73295" ht="13.5" customHeight="1" x14ac:dyDescent="0.15"/>
    <row r="73297" ht="13.5" customHeight="1" x14ac:dyDescent="0.15"/>
    <row r="73299" ht="13.5" customHeight="1" x14ac:dyDescent="0.15"/>
    <row r="73301" ht="13.5" customHeight="1" x14ac:dyDescent="0.15"/>
    <row r="73303" ht="13.5" customHeight="1" x14ac:dyDescent="0.15"/>
    <row r="73305" ht="13.5" customHeight="1" x14ac:dyDescent="0.15"/>
    <row r="73307" ht="13.5" customHeight="1" x14ac:dyDescent="0.15"/>
    <row r="73309" ht="13.5" customHeight="1" x14ac:dyDescent="0.15"/>
    <row r="73311" ht="13.5" customHeight="1" x14ac:dyDescent="0.15"/>
    <row r="73313" ht="13.5" customHeight="1" x14ac:dyDescent="0.15"/>
    <row r="73315" ht="13.5" customHeight="1" x14ac:dyDescent="0.15"/>
    <row r="73317" ht="13.5" customHeight="1" x14ac:dyDescent="0.15"/>
    <row r="73319" ht="13.5" customHeight="1" x14ac:dyDescent="0.15"/>
    <row r="73321" ht="13.5" customHeight="1" x14ac:dyDescent="0.15"/>
    <row r="73323" ht="13.5" customHeight="1" x14ac:dyDescent="0.15"/>
    <row r="73325" ht="13.5" customHeight="1" x14ac:dyDescent="0.15"/>
    <row r="73327" ht="13.5" customHeight="1" x14ac:dyDescent="0.15"/>
    <row r="73329" ht="13.5" customHeight="1" x14ac:dyDescent="0.15"/>
    <row r="73331" ht="13.5" customHeight="1" x14ac:dyDescent="0.15"/>
    <row r="73333" ht="13.5" customHeight="1" x14ac:dyDescent="0.15"/>
    <row r="73335" ht="13.5" customHeight="1" x14ac:dyDescent="0.15"/>
    <row r="73337" ht="13.5" customHeight="1" x14ac:dyDescent="0.15"/>
    <row r="73339" ht="13.5" customHeight="1" x14ac:dyDescent="0.15"/>
    <row r="73341" ht="13.5" customHeight="1" x14ac:dyDescent="0.15"/>
    <row r="73343" ht="13.5" customHeight="1" x14ac:dyDescent="0.15"/>
    <row r="73345" ht="13.5" customHeight="1" x14ac:dyDescent="0.15"/>
    <row r="73347" ht="13.5" customHeight="1" x14ac:dyDescent="0.15"/>
    <row r="73349" ht="13.5" customHeight="1" x14ac:dyDescent="0.15"/>
    <row r="73351" ht="13.5" customHeight="1" x14ac:dyDescent="0.15"/>
    <row r="73353" ht="13.5" customHeight="1" x14ac:dyDescent="0.15"/>
    <row r="73355" ht="13.5" customHeight="1" x14ac:dyDescent="0.15"/>
    <row r="73357" ht="13.5" customHeight="1" x14ac:dyDescent="0.15"/>
    <row r="73359" ht="13.5" customHeight="1" x14ac:dyDescent="0.15"/>
    <row r="73361" ht="13.5" customHeight="1" x14ac:dyDescent="0.15"/>
    <row r="73363" ht="13.5" customHeight="1" x14ac:dyDescent="0.15"/>
    <row r="73365" ht="13.5" customHeight="1" x14ac:dyDescent="0.15"/>
    <row r="73367" ht="13.5" customHeight="1" x14ac:dyDescent="0.15"/>
    <row r="73369" ht="13.5" customHeight="1" x14ac:dyDescent="0.15"/>
    <row r="73371" ht="13.5" customHeight="1" x14ac:dyDescent="0.15"/>
    <row r="73373" ht="13.5" customHeight="1" x14ac:dyDescent="0.15"/>
    <row r="73375" ht="13.5" customHeight="1" x14ac:dyDescent="0.15"/>
    <row r="73377" ht="13.5" customHeight="1" x14ac:dyDescent="0.15"/>
    <row r="73379" ht="13.5" customHeight="1" x14ac:dyDescent="0.15"/>
    <row r="73381" ht="13.5" customHeight="1" x14ac:dyDescent="0.15"/>
    <row r="73383" ht="13.5" customHeight="1" x14ac:dyDescent="0.15"/>
    <row r="73385" ht="13.5" customHeight="1" x14ac:dyDescent="0.15"/>
    <row r="73387" ht="13.5" customHeight="1" x14ac:dyDescent="0.15"/>
    <row r="73389" ht="13.5" customHeight="1" x14ac:dyDescent="0.15"/>
    <row r="73391" ht="13.5" customHeight="1" x14ac:dyDescent="0.15"/>
    <row r="73393" ht="13.5" customHeight="1" x14ac:dyDescent="0.15"/>
    <row r="73395" ht="13.5" customHeight="1" x14ac:dyDescent="0.15"/>
    <row r="73397" ht="13.5" customHeight="1" x14ac:dyDescent="0.15"/>
    <row r="73399" ht="13.5" customHeight="1" x14ac:dyDescent="0.15"/>
    <row r="73401" ht="13.5" customHeight="1" x14ac:dyDescent="0.15"/>
    <row r="73403" ht="13.5" customHeight="1" x14ac:dyDescent="0.15"/>
    <row r="73405" ht="13.5" customHeight="1" x14ac:dyDescent="0.15"/>
    <row r="73407" ht="13.5" customHeight="1" x14ac:dyDescent="0.15"/>
    <row r="73409" ht="13.5" customHeight="1" x14ac:dyDescent="0.15"/>
    <row r="73411" ht="13.5" customHeight="1" x14ac:dyDescent="0.15"/>
    <row r="73413" ht="13.5" customHeight="1" x14ac:dyDescent="0.15"/>
    <row r="73415" ht="13.5" customHeight="1" x14ac:dyDescent="0.15"/>
    <row r="73417" ht="13.5" customHeight="1" x14ac:dyDescent="0.15"/>
    <row r="73419" ht="13.5" customHeight="1" x14ac:dyDescent="0.15"/>
    <row r="73421" ht="13.5" customHeight="1" x14ac:dyDescent="0.15"/>
    <row r="73423" ht="13.5" customHeight="1" x14ac:dyDescent="0.15"/>
    <row r="73425" ht="13.5" customHeight="1" x14ac:dyDescent="0.15"/>
    <row r="73427" ht="13.5" customHeight="1" x14ac:dyDescent="0.15"/>
    <row r="73429" ht="13.5" customHeight="1" x14ac:dyDescent="0.15"/>
    <row r="73431" ht="13.5" customHeight="1" x14ac:dyDescent="0.15"/>
    <row r="73433" ht="13.5" customHeight="1" x14ac:dyDescent="0.15"/>
    <row r="73435" ht="13.5" customHeight="1" x14ac:dyDescent="0.15"/>
    <row r="73437" ht="13.5" customHeight="1" x14ac:dyDescent="0.15"/>
    <row r="73439" ht="13.5" customHeight="1" x14ac:dyDescent="0.15"/>
    <row r="73441" ht="13.5" customHeight="1" x14ac:dyDescent="0.15"/>
    <row r="73443" ht="13.5" customHeight="1" x14ac:dyDescent="0.15"/>
    <row r="73445" ht="13.5" customHeight="1" x14ac:dyDescent="0.15"/>
    <row r="73447" ht="13.5" customHeight="1" x14ac:dyDescent="0.15"/>
    <row r="73449" ht="13.5" customHeight="1" x14ac:dyDescent="0.15"/>
    <row r="73451" ht="13.5" customHeight="1" x14ac:dyDescent="0.15"/>
    <row r="73453" ht="13.5" customHeight="1" x14ac:dyDescent="0.15"/>
    <row r="73455" ht="13.5" customHeight="1" x14ac:dyDescent="0.15"/>
    <row r="73457" ht="13.5" customHeight="1" x14ac:dyDescent="0.15"/>
    <row r="73459" ht="13.5" customHeight="1" x14ac:dyDescent="0.15"/>
    <row r="73461" ht="13.5" customHeight="1" x14ac:dyDescent="0.15"/>
    <row r="73463" ht="13.5" customHeight="1" x14ac:dyDescent="0.15"/>
    <row r="73465" ht="13.5" customHeight="1" x14ac:dyDescent="0.15"/>
    <row r="73467" ht="13.5" customHeight="1" x14ac:dyDescent="0.15"/>
    <row r="73469" ht="13.5" customHeight="1" x14ac:dyDescent="0.15"/>
    <row r="73471" ht="13.5" customHeight="1" x14ac:dyDescent="0.15"/>
    <row r="73473" ht="13.5" customHeight="1" x14ac:dyDescent="0.15"/>
    <row r="73475" ht="13.5" customHeight="1" x14ac:dyDescent="0.15"/>
    <row r="73477" ht="13.5" customHeight="1" x14ac:dyDescent="0.15"/>
    <row r="73479" ht="13.5" customHeight="1" x14ac:dyDescent="0.15"/>
    <row r="73481" ht="13.5" customHeight="1" x14ac:dyDescent="0.15"/>
    <row r="73483" ht="13.5" customHeight="1" x14ac:dyDescent="0.15"/>
    <row r="73485" ht="13.5" customHeight="1" x14ac:dyDescent="0.15"/>
    <row r="73487" ht="13.5" customHeight="1" x14ac:dyDescent="0.15"/>
    <row r="73489" ht="13.5" customHeight="1" x14ac:dyDescent="0.15"/>
    <row r="73491" ht="13.5" customHeight="1" x14ac:dyDescent="0.15"/>
    <row r="73493" ht="13.5" customHeight="1" x14ac:dyDescent="0.15"/>
    <row r="73495" ht="13.5" customHeight="1" x14ac:dyDescent="0.15"/>
    <row r="73497" ht="13.5" customHeight="1" x14ac:dyDescent="0.15"/>
    <row r="73499" ht="13.5" customHeight="1" x14ac:dyDescent="0.15"/>
    <row r="73501" ht="13.5" customHeight="1" x14ac:dyDescent="0.15"/>
    <row r="73503" ht="13.5" customHeight="1" x14ac:dyDescent="0.15"/>
    <row r="73505" ht="13.5" customHeight="1" x14ac:dyDescent="0.15"/>
    <row r="73507" ht="13.5" customHeight="1" x14ac:dyDescent="0.15"/>
    <row r="73509" ht="13.5" customHeight="1" x14ac:dyDescent="0.15"/>
    <row r="73511" ht="13.5" customHeight="1" x14ac:dyDescent="0.15"/>
    <row r="73513" ht="13.5" customHeight="1" x14ac:dyDescent="0.15"/>
    <row r="73515" ht="13.5" customHeight="1" x14ac:dyDescent="0.15"/>
    <row r="73517" ht="13.5" customHeight="1" x14ac:dyDescent="0.15"/>
    <row r="73519" ht="13.5" customHeight="1" x14ac:dyDescent="0.15"/>
    <row r="73521" ht="13.5" customHeight="1" x14ac:dyDescent="0.15"/>
    <row r="73523" ht="13.5" customHeight="1" x14ac:dyDescent="0.15"/>
    <row r="73525" ht="13.5" customHeight="1" x14ac:dyDescent="0.15"/>
    <row r="73527" ht="13.5" customHeight="1" x14ac:dyDescent="0.15"/>
    <row r="73529" ht="13.5" customHeight="1" x14ac:dyDescent="0.15"/>
    <row r="73531" ht="13.5" customHeight="1" x14ac:dyDescent="0.15"/>
    <row r="73533" ht="13.5" customHeight="1" x14ac:dyDescent="0.15"/>
    <row r="73535" ht="13.5" customHeight="1" x14ac:dyDescent="0.15"/>
    <row r="73537" ht="13.5" customHeight="1" x14ac:dyDescent="0.15"/>
    <row r="73539" ht="13.5" customHeight="1" x14ac:dyDescent="0.15"/>
    <row r="73541" ht="13.5" customHeight="1" x14ac:dyDescent="0.15"/>
    <row r="73543" ht="13.5" customHeight="1" x14ac:dyDescent="0.15"/>
    <row r="73545" ht="13.5" customHeight="1" x14ac:dyDescent="0.15"/>
    <row r="73547" ht="13.5" customHeight="1" x14ac:dyDescent="0.15"/>
    <row r="73549" ht="13.5" customHeight="1" x14ac:dyDescent="0.15"/>
    <row r="73551" ht="13.5" customHeight="1" x14ac:dyDescent="0.15"/>
    <row r="73553" ht="13.5" customHeight="1" x14ac:dyDescent="0.15"/>
    <row r="73555" ht="13.5" customHeight="1" x14ac:dyDescent="0.15"/>
    <row r="73557" ht="13.5" customHeight="1" x14ac:dyDescent="0.15"/>
    <row r="73559" ht="13.5" customHeight="1" x14ac:dyDescent="0.15"/>
    <row r="73561" ht="13.5" customHeight="1" x14ac:dyDescent="0.15"/>
    <row r="73563" ht="13.5" customHeight="1" x14ac:dyDescent="0.15"/>
    <row r="73565" ht="13.5" customHeight="1" x14ac:dyDescent="0.15"/>
    <row r="73567" ht="13.5" customHeight="1" x14ac:dyDescent="0.15"/>
    <row r="73569" ht="13.5" customHeight="1" x14ac:dyDescent="0.15"/>
    <row r="73571" ht="13.5" customHeight="1" x14ac:dyDescent="0.15"/>
    <row r="73573" ht="13.5" customHeight="1" x14ac:dyDescent="0.15"/>
    <row r="73575" ht="13.5" customHeight="1" x14ac:dyDescent="0.15"/>
    <row r="73577" ht="13.5" customHeight="1" x14ac:dyDescent="0.15"/>
    <row r="73579" ht="13.5" customHeight="1" x14ac:dyDescent="0.15"/>
    <row r="73581" ht="13.5" customHeight="1" x14ac:dyDescent="0.15"/>
    <row r="73583" ht="13.5" customHeight="1" x14ac:dyDescent="0.15"/>
    <row r="73585" ht="13.5" customHeight="1" x14ac:dyDescent="0.15"/>
    <row r="73587" ht="13.5" customHeight="1" x14ac:dyDescent="0.15"/>
    <row r="73589" ht="13.5" customHeight="1" x14ac:dyDescent="0.15"/>
    <row r="73591" ht="13.5" customHeight="1" x14ac:dyDescent="0.15"/>
    <row r="73593" ht="13.5" customHeight="1" x14ac:dyDescent="0.15"/>
    <row r="73595" ht="13.5" customHeight="1" x14ac:dyDescent="0.15"/>
    <row r="73597" ht="13.5" customHeight="1" x14ac:dyDescent="0.15"/>
    <row r="73599" ht="13.5" customHeight="1" x14ac:dyDescent="0.15"/>
    <row r="73601" ht="13.5" customHeight="1" x14ac:dyDescent="0.15"/>
    <row r="73603" ht="13.5" customHeight="1" x14ac:dyDescent="0.15"/>
    <row r="73605" ht="13.5" customHeight="1" x14ac:dyDescent="0.15"/>
    <row r="73607" ht="13.5" customHeight="1" x14ac:dyDescent="0.15"/>
    <row r="73609" ht="13.5" customHeight="1" x14ac:dyDescent="0.15"/>
    <row r="73611" ht="13.5" customHeight="1" x14ac:dyDescent="0.15"/>
    <row r="73613" ht="13.5" customHeight="1" x14ac:dyDescent="0.15"/>
    <row r="73615" ht="13.5" customHeight="1" x14ac:dyDescent="0.15"/>
    <row r="73617" ht="13.5" customHeight="1" x14ac:dyDescent="0.15"/>
    <row r="73619" ht="13.5" customHeight="1" x14ac:dyDescent="0.15"/>
    <row r="73621" ht="13.5" customHeight="1" x14ac:dyDescent="0.15"/>
    <row r="73623" ht="13.5" customHeight="1" x14ac:dyDescent="0.15"/>
    <row r="73625" ht="13.5" customHeight="1" x14ac:dyDescent="0.15"/>
    <row r="73627" ht="13.5" customHeight="1" x14ac:dyDescent="0.15"/>
    <row r="73629" ht="13.5" customHeight="1" x14ac:dyDescent="0.15"/>
    <row r="73631" ht="13.5" customHeight="1" x14ac:dyDescent="0.15"/>
    <row r="73633" ht="13.5" customHeight="1" x14ac:dyDescent="0.15"/>
    <row r="73635" ht="13.5" customHeight="1" x14ac:dyDescent="0.15"/>
    <row r="73637" ht="13.5" customHeight="1" x14ac:dyDescent="0.15"/>
    <row r="73639" ht="13.5" customHeight="1" x14ac:dyDescent="0.15"/>
    <row r="73641" ht="13.5" customHeight="1" x14ac:dyDescent="0.15"/>
    <row r="73643" ht="13.5" customHeight="1" x14ac:dyDescent="0.15"/>
    <row r="73645" ht="13.5" customHeight="1" x14ac:dyDescent="0.15"/>
    <row r="73647" ht="13.5" customHeight="1" x14ac:dyDescent="0.15"/>
    <row r="73649" ht="13.5" customHeight="1" x14ac:dyDescent="0.15"/>
    <row r="73651" ht="13.5" customHeight="1" x14ac:dyDescent="0.15"/>
    <row r="73653" ht="13.5" customHeight="1" x14ac:dyDescent="0.15"/>
    <row r="73655" ht="13.5" customHeight="1" x14ac:dyDescent="0.15"/>
    <row r="73657" ht="13.5" customHeight="1" x14ac:dyDescent="0.15"/>
    <row r="73659" ht="13.5" customHeight="1" x14ac:dyDescent="0.15"/>
    <row r="73661" ht="13.5" customHeight="1" x14ac:dyDescent="0.15"/>
    <row r="73663" ht="13.5" customHeight="1" x14ac:dyDescent="0.15"/>
    <row r="73665" ht="13.5" customHeight="1" x14ac:dyDescent="0.15"/>
    <row r="73667" ht="13.5" customHeight="1" x14ac:dyDescent="0.15"/>
    <row r="73669" ht="13.5" customHeight="1" x14ac:dyDescent="0.15"/>
    <row r="73671" ht="13.5" customHeight="1" x14ac:dyDescent="0.15"/>
    <row r="73673" ht="13.5" customHeight="1" x14ac:dyDescent="0.15"/>
    <row r="73675" ht="13.5" customHeight="1" x14ac:dyDescent="0.15"/>
    <row r="73677" ht="13.5" customHeight="1" x14ac:dyDescent="0.15"/>
    <row r="73679" ht="13.5" customHeight="1" x14ac:dyDescent="0.15"/>
    <row r="73681" ht="13.5" customHeight="1" x14ac:dyDescent="0.15"/>
    <row r="73683" ht="13.5" customHeight="1" x14ac:dyDescent="0.15"/>
    <row r="73685" ht="13.5" customHeight="1" x14ac:dyDescent="0.15"/>
    <row r="73687" ht="13.5" customHeight="1" x14ac:dyDescent="0.15"/>
    <row r="73689" ht="13.5" customHeight="1" x14ac:dyDescent="0.15"/>
    <row r="73691" ht="13.5" customHeight="1" x14ac:dyDescent="0.15"/>
    <row r="73693" ht="13.5" customHeight="1" x14ac:dyDescent="0.15"/>
    <row r="73695" ht="13.5" customHeight="1" x14ac:dyDescent="0.15"/>
    <row r="73697" ht="13.5" customHeight="1" x14ac:dyDescent="0.15"/>
    <row r="73699" ht="13.5" customHeight="1" x14ac:dyDescent="0.15"/>
    <row r="73701" ht="13.5" customHeight="1" x14ac:dyDescent="0.15"/>
    <row r="73703" ht="13.5" customHeight="1" x14ac:dyDescent="0.15"/>
    <row r="73705" ht="13.5" customHeight="1" x14ac:dyDescent="0.15"/>
    <row r="73707" ht="13.5" customHeight="1" x14ac:dyDescent="0.15"/>
    <row r="73709" ht="13.5" customHeight="1" x14ac:dyDescent="0.15"/>
    <row r="73711" ht="13.5" customHeight="1" x14ac:dyDescent="0.15"/>
    <row r="73713" ht="13.5" customHeight="1" x14ac:dyDescent="0.15"/>
    <row r="73715" ht="13.5" customHeight="1" x14ac:dyDescent="0.15"/>
    <row r="73717" ht="13.5" customHeight="1" x14ac:dyDescent="0.15"/>
    <row r="73719" ht="13.5" customHeight="1" x14ac:dyDescent="0.15"/>
    <row r="73721" ht="13.5" customHeight="1" x14ac:dyDescent="0.15"/>
    <row r="73723" ht="13.5" customHeight="1" x14ac:dyDescent="0.15"/>
    <row r="73725" ht="13.5" customHeight="1" x14ac:dyDescent="0.15"/>
    <row r="73727" ht="13.5" customHeight="1" x14ac:dyDescent="0.15"/>
    <row r="73729" ht="13.5" customHeight="1" x14ac:dyDescent="0.15"/>
    <row r="73731" ht="13.5" customHeight="1" x14ac:dyDescent="0.15"/>
    <row r="73733" ht="13.5" customHeight="1" x14ac:dyDescent="0.15"/>
    <row r="73735" ht="13.5" customHeight="1" x14ac:dyDescent="0.15"/>
    <row r="73737" ht="13.5" customHeight="1" x14ac:dyDescent="0.15"/>
    <row r="73739" ht="13.5" customHeight="1" x14ac:dyDescent="0.15"/>
    <row r="73741" ht="13.5" customHeight="1" x14ac:dyDescent="0.15"/>
    <row r="73743" ht="13.5" customHeight="1" x14ac:dyDescent="0.15"/>
    <row r="73745" ht="13.5" customHeight="1" x14ac:dyDescent="0.15"/>
    <row r="73747" ht="13.5" customHeight="1" x14ac:dyDescent="0.15"/>
    <row r="73749" ht="13.5" customHeight="1" x14ac:dyDescent="0.15"/>
    <row r="73751" ht="13.5" customHeight="1" x14ac:dyDescent="0.15"/>
    <row r="73753" ht="13.5" customHeight="1" x14ac:dyDescent="0.15"/>
    <row r="73755" ht="13.5" customHeight="1" x14ac:dyDescent="0.15"/>
    <row r="73757" ht="13.5" customHeight="1" x14ac:dyDescent="0.15"/>
    <row r="73759" ht="13.5" customHeight="1" x14ac:dyDescent="0.15"/>
    <row r="73761" ht="13.5" customHeight="1" x14ac:dyDescent="0.15"/>
    <row r="73763" ht="13.5" customHeight="1" x14ac:dyDescent="0.15"/>
    <row r="73765" ht="13.5" customHeight="1" x14ac:dyDescent="0.15"/>
    <row r="73767" ht="13.5" customHeight="1" x14ac:dyDescent="0.15"/>
    <row r="73769" ht="13.5" customHeight="1" x14ac:dyDescent="0.15"/>
    <row r="73771" ht="13.5" customHeight="1" x14ac:dyDescent="0.15"/>
    <row r="73773" ht="13.5" customHeight="1" x14ac:dyDescent="0.15"/>
    <row r="73775" ht="13.5" customHeight="1" x14ac:dyDescent="0.15"/>
    <row r="73777" ht="13.5" customHeight="1" x14ac:dyDescent="0.15"/>
    <row r="73779" ht="13.5" customHeight="1" x14ac:dyDescent="0.15"/>
    <row r="73781" ht="13.5" customHeight="1" x14ac:dyDescent="0.15"/>
    <row r="73783" ht="13.5" customHeight="1" x14ac:dyDescent="0.15"/>
    <row r="73785" ht="13.5" customHeight="1" x14ac:dyDescent="0.15"/>
    <row r="73787" ht="13.5" customHeight="1" x14ac:dyDescent="0.15"/>
    <row r="73789" ht="13.5" customHeight="1" x14ac:dyDescent="0.15"/>
    <row r="73791" ht="13.5" customHeight="1" x14ac:dyDescent="0.15"/>
    <row r="73793" ht="13.5" customHeight="1" x14ac:dyDescent="0.15"/>
    <row r="73795" ht="13.5" customHeight="1" x14ac:dyDescent="0.15"/>
    <row r="73797" ht="13.5" customHeight="1" x14ac:dyDescent="0.15"/>
    <row r="73799" ht="13.5" customHeight="1" x14ac:dyDescent="0.15"/>
    <row r="73801" ht="13.5" customHeight="1" x14ac:dyDescent="0.15"/>
    <row r="73803" ht="13.5" customHeight="1" x14ac:dyDescent="0.15"/>
    <row r="73805" ht="13.5" customHeight="1" x14ac:dyDescent="0.15"/>
    <row r="73807" ht="13.5" customHeight="1" x14ac:dyDescent="0.15"/>
    <row r="73809" ht="13.5" customHeight="1" x14ac:dyDescent="0.15"/>
    <row r="73811" ht="13.5" customHeight="1" x14ac:dyDescent="0.15"/>
    <row r="73813" ht="13.5" customHeight="1" x14ac:dyDescent="0.15"/>
    <row r="73815" ht="13.5" customHeight="1" x14ac:dyDescent="0.15"/>
    <row r="73817" ht="13.5" customHeight="1" x14ac:dyDescent="0.15"/>
    <row r="73819" ht="13.5" customHeight="1" x14ac:dyDescent="0.15"/>
    <row r="73821" ht="13.5" customHeight="1" x14ac:dyDescent="0.15"/>
    <row r="73823" ht="13.5" customHeight="1" x14ac:dyDescent="0.15"/>
    <row r="73825" ht="13.5" customHeight="1" x14ac:dyDescent="0.15"/>
    <row r="73827" ht="13.5" customHeight="1" x14ac:dyDescent="0.15"/>
    <row r="73829" ht="13.5" customHeight="1" x14ac:dyDescent="0.15"/>
    <row r="73831" ht="13.5" customHeight="1" x14ac:dyDescent="0.15"/>
    <row r="73833" ht="13.5" customHeight="1" x14ac:dyDescent="0.15"/>
    <row r="73835" ht="13.5" customHeight="1" x14ac:dyDescent="0.15"/>
    <row r="73837" ht="13.5" customHeight="1" x14ac:dyDescent="0.15"/>
    <row r="73839" ht="13.5" customHeight="1" x14ac:dyDescent="0.15"/>
    <row r="73841" ht="13.5" customHeight="1" x14ac:dyDescent="0.15"/>
    <row r="73843" ht="13.5" customHeight="1" x14ac:dyDescent="0.15"/>
    <row r="73845" ht="13.5" customHeight="1" x14ac:dyDescent="0.15"/>
    <row r="73847" ht="13.5" customHeight="1" x14ac:dyDescent="0.15"/>
    <row r="73849" ht="13.5" customHeight="1" x14ac:dyDescent="0.15"/>
    <row r="73851" ht="13.5" customHeight="1" x14ac:dyDescent="0.15"/>
    <row r="73853" ht="13.5" customHeight="1" x14ac:dyDescent="0.15"/>
    <row r="73855" ht="13.5" customHeight="1" x14ac:dyDescent="0.15"/>
    <row r="73857" ht="13.5" customHeight="1" x14ac:dyDescent="0.15"/>
    <row r="73859" ht="13.5" customHeight="1" x14ac:dyDescent="0.15"/>
    <row r="73861" ht="13.5" customHeight="1" x14ac:dyDescent="0.15"/>
    <row r="73863" ht="13.5" customHeight="1" x14ac:dyDescent="0.15"/>
    <row r="73865" ht="13.5" customHeight="1" x14ac:dyDescent="0.15"/>
    <row r="73867" ht="13.5" customHeight="1" x14ac:dyDescent="0.15"/>
    <row r="73869" ht="13.5" customHeight="1" x14ac:dyDescent="0.15"/>
    <row r="73871" ht="13.5" customHeight="1" x14ac:dyDescent="0.15"/>
    <row r="73873" ht="13.5" customHeight="1" x14ac:dyDescent="0.15"/>
    <row r="73875" ht="13.5" customHeight="1" x14ac:dyDescent="0.15"/>
    <row r="73877" ht="13.5" customHeight="1" x14ac:dyDescent="0.15"/>
    <row r="73879" ht="13.5" customHeight="1" x14ac:dyDescent="0.15"/>
    <row r="73881" ht="13.5" customHeight="1" x14ac:dyDescent="0.15"/>
    <row r="73883" ht="13.5" customHeight="1" x14ac:dyDescent="0.15"/>
    <row r="73885" ht="13.5" customHeight="1" x14ac:dyDescent="0.15"/>
    <row r="73887" ht="13.5" customHeight="1" x14ac:dyDescent="0.15"/>
    <row r="73889" ht="13.5" customHeight="1" x14ac:dyDescent="0.15"/>
    <row r="73891" ht="13.5" customHeight="1" x14ac:dyDescent="0.15"/>
    <row r="73893" ht="13.5" customHeight="1" x14ac:dyDescent="0.15"/>
    <row r="73895" ht="13.5" customHeight="1" x14ac:dyDescent="0.15"/>
    <row r="73897" ht="13.5" customHeight="1" x14ac:dyDescent="0.15"/>
    <row r="73899" ht="13.5" customHeight="1" x14ac:dyDescent="0.15"/>
    <row r="73901" ht="13.5" customHeight="1" x14ac:dyDescent="0.15"/>
    <row r="73903" ht="13.5" customHeight="1" x14ac:dyDescent="0.15"/>
    <row r="73905" ht="13.5" customHeight="1" x14ac:dyDescent="0.15"/>
    <row r="73907" ht="13.5" customHeight="1" x14ac:dyDescent="0.15"/>
    <row r="73909" ht="13.5" customHeight="1" x14ac:dyDescent="0.15"/>
    <row r="73911" ht="13.5" customHeight="1" x14ac:dyDescent="0.15"/>
    <row r="73913" ht="13.5" customHeight="1" x14ac:dyDescent="0.15"/>
    <row r="73915" ht="13.5" customHeight="1" x14ac:dyDescent="0.15"/>
    <row r="73917" ht="13.5" customHeight="1" x14ac:dyDescent="0.15"/>
    <row r="73919" ht="13.5" customHeight="1" x14ac:dyDescent="0.15"/>
    <row r="73921" ht="13.5" customHeight="1" x14ac:dyDescent="0.15"/>
    <row r="73923" ht="13.5" customHeight="1" x14ac:dyDescent="0.15"/>
    <row r="73925" ht="13.5" customHeight="1" x14ac:dyDescent="0.15"/>
    <row r="73927" ht="13.5" customHeight="1" x14ac:dyDescent="0.15"/>
    <row r="73929" ht="13.5" customHeight="1" x14ac:dyDescent="0.15"/>
    <row r="73931" ht="13.5" customHeight="1" x14ac:dyDescent="0.15"/>
    <row r="73933" ht="13.5" customHeight="1" x14ac:dyDescent="0.15"/>
    <row r="73935" ht="13.5" customHeight="1" x14ac:dyDescent="0.15"/>
    <row r="73937" ht="13.5" customHeight="1" x14ac:dyDescent="0.15"/>
    <row r="73939" ht="13.5" customHeight="1" x14ac:dyDescent="0.15"/>
    <row r="73941" ht="13.5" customHeight="1" x14ac:dyDescent="0.15"/>
    <row r="73943" ht="13.5" customHeight="1" x14ac:dyDescent="0.15"/>
    <row r="73945" ht="13.5" customHeight="1" x14ac:dyDescent="0.15"/>
    <row r="73947" ht="13.5" customHeight="1" x14ac:dyDescent="0.15"/>
    <row r="73949" ht="13.5" customHeight="1" x14ac:dyDescent="0.15"/>
    <row r="73951" ht="13.5" customHeight="1" x14ac:dyDescent="0.15"/>
    <row r="73953" ht="13.5" customHeight="1" x14ac:dyDescent="0.15"/>
    <row r="73955" ht="13.5" customHeight="1" x14ac:dyDescent="0.15"/>
    <row r="73957" ht="13.5" customHeight="1" x14ac:dyDescent="0.15"/>
    <row r="73959" ht="13.5" customHeight="1" x14ac:dyDescent="0.15"/>
    <row r="73961" ht="13.5" customHeight="1" x14ac:dyDescent="0.15"/>
    <row r="73963" ht="13.5" customHeight="1" x14ac:dyDescent="0.15"/>
    <row r="73965" ht="13.5" customHeight="1" x14ac:dyDescent="0.15"/>
    <row r="73967" ht="13.5" customHeight="1" x14ac:dyDescent="0.15"/>
    <row r="73969" ht="13.5" customHeight="1" x14ac:dyDescent="0.15"/>
    <row r="73971" ht="13.5" customHeight="1" x14ac:dyDescent="0.15"/>
    <row r="73973" ht="13.5" customHeight="1" x14ac:dyDescent="0.15"/>
    <row r="73975" ht="13.5" customHeight="1" x14ac:dyDescent="0.15"/>
    <row r="73977" ht="13.5" customHeight="1" x14ac:dyDescent="0.15"/>
    <row r="73979" ht="13.5" customHeight="1" x14ac:dyDescent="0.15"/>
    <row r="73981" ht="13.5" customHeight="1" x14ac:dyDescent="0.15"/>
    <row r="73983" ht="13.5" customHeight="1" x14ac:dyDescent="0.15"/>
    <row r="73985" ht="13.5" customHeight="1" x14ac:dyDescent="0.15"/>
    <row r="73987" ht="13.5" customHeight="1" x14ac:dyDescent="0.15"/>
    <row r="73989" ht="13.5" customHeight="1" x14ac:dyDescent="0.15"/>
    <row r="73991" ht="13.5" customHeight="1" x14ac:dyDescent="0.15"/>
    <row r="73993" ht="13.5" customHeight="1" x14ac:dyDescent="0.15"/>
    <row r="73995" ht="13.5" customHeight="1" x14ac:dyDescent="0.15"/>
    <row r="73997" ht="13.5" customHeight="1" x14ac:dyDescent="0.15"/>
    <row r="73999" ht="13.5" customHeight="1" x14ac:dyDescent="0.15"/>
    <row r="74001" ht="13.5" customHeight="1" x14ac:dyDescent="0.15"/>
    <row r="74003" ht="13.5" customHeight="1" x14ac:dyDescent="0.15"/>
    <row r="74005" ht="13.5" customHeight="1" x14ac:dyDescent="0.15"/>
    <row r="74007" ht="13.5" customHeight="1" x14ac:dyDescent="0.15"/>
    <row r="74009" ht="13.5" customHeight="1" x14ac:dyDescent="0.15"/>
    <row r="74011" ht="13.5" customHeight="1" x14ac:dyDescent="0.15"/>
    <row r="74013" ht="13.5" customHeight="1" x14ac:dyDescent="0.15"/>
    <row r="74015" ht="13.5" customHeight="1" x14ac:dyDescent="0.15"/>
    <row r="74017" ht="13.5" customHeight="1" x14ac:dyDescent="0.15"/>
    <row r="74019" ht="13.5" customHeight="1" x14ac:dyDescent="0.15"/>
    <row r="74021" ht="13.5" customHeight="1" x14ac:dyDescent="0.15"/>
    <row r="74023" ht="13.5" customHeight="1" x14ac:dyDescent="0.15"/>
    <row r="74025" ht="13.5" customHeight="1" x14ac:dyDescent="0.15"/>
    <row r="74027" ht="13.5" customHeight="1" x14ac:dyDescent="0.15"/>
    <row r="74029" ht="13.5" customHeight="1" x14ac:dyDescent="0.15"/>
    <row r="74031" ht="13.5" customHeight="1" x14ac:dyDescent="0.15"/>
    <row r="74033" ht="13.5" customHeight="1" x14ac:dyDescent="0.15"/>
    <row r="74035" ht="13.5" customHeight="1" x14ac:dyDescent="0.15"/>
    <row r="74037" ht="13.5" customHeight="1" x14ac:dyDescent="0.15"/>
    <row r="74039" ht="13.5" customHeight="1" x14ac:dyDescent="0.15"/>
    <row r="74041" ht="13.5" customHeight="1" x14ac:dyDescent="0.15"/>
    <row r="74043" ht="13.5" customHeight="1" x14ac:dyDescent="0.15"/>
    <row r="74045" ht="13.5" customHeight="1" x14ac:dyDescent="0.15"/>
    <row r="74047" ht="13.5" customHeight="1" x14ac:dyDescent="0.15"/>
    <row r="74049" ht="13.5" customHeight="1" x14ac:dyDescent="0.15"/>
    <row r="74051" ht="13.5" customHeight="1" x14ac:dyDescent="0.15"/>
    <row r="74053" ht="13.5" customHeight="1" x14ac:dyDescent="0.15"/>
    <row r="74055" ht="13.5" customHeight="1" x14ac:dyDescent="0.15"/>
    <row r="74057" ht="13.5" customHeight="1" x14ac:dyDescent="0.15"/>
    <row r="74059" ht="13.5" customHeight="1" x14ac:dyDescent="0.15"/>
    <row r="74061" ht="13.5" customHeight="1" x14ac:dyDescent="0.15"/>
    <row r="74063" ht="13.5" customHeight="1" x14ac:dyDescent="0.15"/>
    <row r="74065" ht="13.5" customHeight="1" x14ac:dyDescent="0.15"/>
    <row r="74067" ht="13.5" customHeight="1" x14ac:dyDescent="0.15"/>
    <row r="74069" ht="13.5" customHeight="1" x14ac:dyDescent="0.15"/>
    <row r="74071" ht="13.5" customHeight="1" x14ac:dyDescent="0.15"/>
    <row r="74073" ht="13.5" customHeight="1" x14ac:dyDescent="0.15"/>
    <row r="74075" ht="13.5" customHeight="1" x14ac:dyDescent="0.15"/>
    <row r="74077" ht="13.5" customHeight="1" x14ac:dyDescent="0.15"/>
    <row r="74079" ht="13.5" customHeight="1" x14ac:dyDescent="0.15"/>
    <row r="74081" ht="13.5" customHeight="1" x14ac:dyDescent="0.15"/>
    <row r="74083" ht="13.5" customHeight="1" x14ac:dyDescent="0.15"/>
    <row r="74085" ht="13.5" customHeight="1" x14ac:dyDescent="0.15"/>
    <row r="74087" ht="13.5" customHeight="1" x14ac:dyDescent="0.15"/>
    <row r="74089" ht="13.5" customHeight="1" x14ac:dyDescent="0.15"/>
    <row r="74091" ht="13.5" customHeight="1" x14ac:dyDescent="0.15"/>
    <row r="74093" ht="13.5" customHeight="1" x14ac:dyDescent="0.15"/>
    <row r="74095" ht="13.5" customHeight="1" x14ac:dyDescent="0.15"/>
    <row r="74097" ht="13.5" customHeight="1" x14ac:dyDescent="0.15"/>
    <row r="74099" ht="13.5" customHeight="1" x14ac:dyDescent="0.15"/>
    <row r="74101" ht="13.5" customHeight="1" x14ac:dyDescent="0.15"/>
    <row r="74103" ht="13.5" customHeight="1" x14ac:dyDescent="0.15"/>
    <row r="74105" ht="13.5" customHeight="1" x14ac:dyDescent="0.15"/>
    <row r="74107" ht="13.5" customHeight="1" x14ac:dyDescent="0.15"/>
    <row r="74109" ht="13.5" customHeight="1" x14ac:dyDescent="0.15"/>
    <row r="74111" ht="13.5" customHeight="1" x14ac:dyDescent="0.15"/>
    <row r="74113" ht="13.5" customHeight="1" x14ac:dyDescent="0.15"/>
    <row r="74115" ht="13.5" customHeight="1" x14ac:dyDescent="0.15"/>
    <row r="74117" ht="13.5" customHeight="1" x14ac:dyDescent="0.15"/>
    <row r="74119" ht="13.5" customHeight="1" x14ac:dyDescent="0.15"/>
    <row r="74121" ht="13.5" customHeight="1" x14ac:dyDescent="0.15"/>
    <row r="74123" ht="13.5" customHeight="1" x14ac:dyDescent="0.15"/>
    <row r="74125" ht="13.5" customHeight="1" x14ac:dyDescent="0.15"/>
    <row r="74127" ht="13.5" customHeight="1" x14ac:dyDescent="0.15"/>
    <row r="74129" ht="13.5" customHeight="1" x14ac:dyDescent="0.15"/>
    <row r="74131" ht="13.5" customHeight="1" x14ac:dyDescent="0.15"/>
    <row r="74133" ht="13.5" customHeight="1" x14ac:dyDescent="0.15"/>
    <row r="74135" ht="13.5" customHeight="1" x14ac:dyDescent="0.15"/>
    <row r="74137" ht="13.5" customHeight="1" x14ac:dyDescent="0.15"/>
    <row r="74139" ht="13.5" customHeight="1" x14ac:dyDescent="0.15"/>
    <row r="74141" ht="13.5" customHeight="1" x14ac:dyDescent="0.15"/>
    <row r="74143" ht="13.5" customHeight="1" x14ac:dyDescent="0.15"/>
    <row r="74145" ht="13.5" customHeight="1" x14ac:dyDescent="0.15"/>
    <row r="74147" ht="13.5" customHeight="1" x14ac:dyDescent="0.15"/>
    <row r="74149" ht="13.5" customHeight="1" x14ac:dyDescent="0.15"/>
    <row r="74151" ht="13.5" customHeight="1" x14ac:dyDescent="0.15"/>
    <row r="74153" ht="13.5" customHeight="1" x14ac:dyDescent="0.15"/>
    <row r="74155" ht="13.5" customHeight="1" x14ac:dyDescent="0.15"/>
    <row r="74157" ht="13.5" customHeight="1" x14ac:dyDescent="0.15"/>
    <row r="74159" ht="13.5" customHeight="1" x14ac:dyDescent="0.15"/>
    <row r="74161" ht="13.5" customHeight="1" x14ac:dyDescent="0.15"/>
    <row r="74163" ht="13.5" customHeight="1" x14ac:dyDescent="0.15"/>
    <row r="74165" ht="13.5" customHeight="1" x14ac:dyDescent="0.15"/>
    <row r="74167" ht="13.5" customHeight="1" x14ac:dyDescent="0.15"/>
    <row r="74169" ht="13.5" customHeight="1" x14ac:dyDescent="0.15"/>
    <row r="74171" ht="13.5" customHeight="1" x14ac:dyDescent="0.15"/>
    <row r="74173" ht="13.5" customHeight="1" x14ac:dyDescent="0.15"/>
    <row r="74175" ht="13.5" customHeight="1" x14ac:dyDescent="0.15"/>
    <row r="74177" ht="13.5" customHeight="1" x14ac:dyDescent="0.15"/>
    <row r="74179" ht="13.5" customHeight="1" x14ac:dyDescent="0.15"/>
    <row r="74181" ht="13.5" customHeight="1" x14ac:dyDescent="0.15"/>
    <row r="74183" ht="13.5" customHeight="1" x14ac:dyDescent="0.15"/>
    <row r="74185" ht="13.5" customHeight="1" x14ac:dyDescent="0.15"/>
    <row r="74187" ht="13.5" customHeight="1" x14ac:dyDescent="0.15"/>
    <row r="74189" ht="13.5" customHeight="1" x14ac:dyDescent="0.15"/>
    <row r="74191" ht="13.5" customHeight="1" x14ac:dyDescent="0.15"/>
    <row r="74193" ht="13.5" customHeight="1" x14ac:dyDescent="0.15"/>
    <row r="74195" ht="13.5" customHeight="1" x14ac:dyDescent="0.15"/>
    <row r="74197" ht="13.5" customHeight="1" x14ac:dyDescent="0.15"/>
    <row r="74199" ht="13.5" customHeight="1" x14ac:dyDescent="0.15"/>
    <row r="74201" ht="13.5" customHeight="1" x14ac:dyDescent="0.15"/>
    <row r="74203" ht="13.5" customHeight="1" x14ac:dyDescent="0.15"/>
    <row r="74205" ht="13.5" customHeight="1" x14ac:dyDescent="0.15"/>
    <row r="74207" ht="13.5" customHeight="1" x14ac:dyDescent="0.15"/>
    <row r="74209" ht="13.5" customHeight="1" x14ac:dyDescent="0.15"/>
    <row r="74211" ht="13.5" customHeight="1" x14ac:dyDescent="0.15"/>
    <row r="74213" ht="13.5" customHeight="1" x14ac:dyDescent="0.15"/>
    <row r="74215" ht="13.5" customHeight="1" x14ac:dyDescent="0.15"/>
    <row r="74217" ht="13.5" customHeight="1" x14ac:dyDescent="0.15"/>
    <row r="74219" ht="13.5" customHeight="1" x14ac:dyDescent="0.15"/>
    <row r="74221" ht="13.5" customHeight="1" x14ac:dyDescent="0.15"/>
    <row r="74223" ht="13.5" customHeight="1" x14ac:dyDescent="0.15"/>
    <row r="74225" ht="13.5" customHeight="1" x14ac:dyDescent="0.15"/>
    <row r="74227" ht="13.5" customHeight="1" x14ac:dyDescent="0.15"/>
    <row r="74229" ht="13.5" customHeight="1" x14ac:dyDescent="0.15"/>
    <row r="74231" ht="13.5" customHeight="1" x14ac:dyDescent="0.15"/>
    <row r="74233" ht="13.5" customHeight="1" x14ac:dyDescent="0.15"/>
    <row r="74235" ht="13.5" customHeight="1" x14ac:dyDescent="0.15"/>
    <row r="74237" ht="13.5" customHeight="1" x14ac:dyDescent="0.15"/>
    <row r="74239" ht="13.5" customHeight="1" x14ac:dyDescent="0.15"/>
    <row r="74241" ht="13.5" customHeight="1" x14ac:dyDescent="0.15"/>
    <row r="74243" ht="13.5" customHeight="1" x14ac:dyDescent="0.15"/>
    <row r="74245" ht="13.5" customHeight="1" x14ac:dyDescent="0.15"/>
    <row r="74247" ht="13.5" customHeight="1" x14ac:dyDescent="0.15"/>
    <row r="74249" ht="13.5" customHeight="1" x14ac:dyDescent="0.15"/>
    <row r="74251" ht="13.5" customHeight="1" x14ac:dyDescent="0.15"/>
    <row r="74253" ht="13.5" customHeight="1" x14ac:dyDescent="0.15"/>
    <row r="74255" ht="13.5" customHeight="1" x14ac:dyDescent="0.15"/>
    <row r="74257" ht="13.5" customHeight="1" x14ac:dyDescent="0.15"/>
    <row r="74259" ht="13.5" customHeight="1" x14ac:dyDescent="0.15"/>
    <row r="74261" ht="13.5" customHeight="1" x14ac:dyDescent="0.15"/>
    <row r="74263" ht="13.5" customHeight="1" x14ac:dyDescent="0.15"/>
    <row r="74265" ht="13.5" customHeight="1" x14ac:dyDescent="0.15"/>
    <row r="74267" ht="13.5" customHeight="1" x14ac:dyDescent="0.15"/>
    <row r="74269" ht="13.5" customHeight="1" x14ac:dyDescent="0.15"/>
    <row r="74271" ht="13.5" customHeight="1" x14ac:dyDescent="0.15"/>
    <row r="74273" ht="13.5" customHeight="1" x14ac:dyDescent="0.15"/>
    <row r="74275" ht="13.5" customHeight="1" x14ac:dyDescent="0.15"/>
    <row r="74277" ht="13.5" customHeight="1" x14ac:dyDescent="0.15"/>
    <row r="74279" ht="13.5" customHeight="1" x14ac:dyDescent="0.15"/>
    <row r="74281" ht="13.5" customHeight="1" x14ac:dyDescent="0.15"/>
    <row r="74283" ht="13.5" customHeight="1" x14ac:dyDescent="0.15"/>
    <row r="74285" ht="13.5" customHeight="1" x14ac:dyDescent="0.15"/>
    <row r="74287" ht="13.5" customHeight="1" x14ac:dyDescent="0.15"/>
    <row r="74289" ht="13.5" customHeight="1" x14ac:dyDescent="0.15"/>
    <row r="74291" ht="13.5" customHeight="1" x14ac:dyDescent="0.15"/>
    <row r="74293" ht="13.5" customHeight="1" x14ac:dyDescent="0.15"/>
    <row r="74295" ht="13.5" customHeight="1" x14ac:dyDescent="0.15"/>
    <row r="74297" ht="13.5" customHeight="1" x14ac:dyDescent="0.15"/>
    <row r="74299" ht="13.5" customHeight="1" x14ac:dyDescent="0.15"/>
    <row r="74301" ht="13.5" customHeight="1" x14ac:dyDescent="0.15"/>
    <row r="74303" ht="13.5" customHeight="1" x14ac:dyDescent="0.15"/>
    <row r="74305" ht="13.5" customHeight="1" x14ac:dyDescent="0.15"/>
    <row r="74307" ht="13.5" customHeight="1" x14ac:dyDescent="0.15"/>
    <row r="74309" ht="13.5" customHeight="1" x14ac:dyDescent="0.15"/>
    <row r="74311" ht="13.5" customHeight="1" x14ac:dyDescent="0.15"/>
    <row r="74313" ht="13.5" customHeight="1" x14ac:dyDescent="0.15"/>
    <row r="74315" ht="13.5" customHeight="1" x14ac:dyDescent="0.15"/>
    <row r="74317" ht="13.5" customHeight="1" x14ac:dyDescent="0.15"/>
    <row r="74319" ht="13.5" customHeight="1" x14ac:dyDescent="0.15"/>
    <row r="74321" ht="13.5" customHeight="1" x14ac:dyDescent="0.15"/>
    <row r="74323" ht="13.5" customHeight="1" x14ac:dyDescent="0.15"/>
    <row r="74325" ht="13.5" customHeight="1" x14ac:dyDescent="0.15"/>
    <row r="74327" ht="13.5" customHeight="1" x14ac:dyDescent="0.15"/>
    <row r="74329" ht="13.5" customHeight="1" x14ac:dyDescent="0.15"/>
    <row r="74331" ht="13.5" customHeight="1" x14ac:dyDescent="0.15"/>
    <row r="74333" ht="13.5" customHeight="1" x14ac:dyDescent="0.15"/>
    <row r="74335" ht="13.5" customHeight="1" x14ac:dyDescent="0.15"/>
    <row r="74337" ht="13.5" customHeight="1" x14ac:dyDescent="0.15"/>
    <row r="74339" ht="13.5" customHeight="1" x14ac:dyDescent="0.15"/>
    <row r="74341" ht="13.5" customHeight="1" x14ac:dyDescent="0.15"/>
    <row r="74343" ht="13.5" customHeight="1" x14ac:dyDescent="0.15"/>
    <row r="74345" ht="13.5" customHeight="1" x14ac:dyDescent="0.15"/>
    <row r="74347" ht="13.5" customHeight="1" x14ac:dyDescent="0.15"/>
    <row r="74349" ht="13.5" customHeight="1" x14ac:dyDescent="0.15"/>
    <row r="74351" ht="13.5" customHeight="1" x14ac:dyDescent="0.15"/>
    <row r="74353" ht="13.5" customHeight="1" x14ac:dyDescent="0.15"/>
    <row r="74355" ht="13.5" customHeight="1" x14ac:dyDescent="0.15"/>
    <row r="74357" ht="13.5" customHeight="1" x14ac:dyDescent="0.15"/>
    <row r="74359" ht="13.5" customHeight="1" x14ac:dyDescent="0.15"/>
    <row r="74361" ht="13.5" customHeight="1" x14ac:dyDescent="0.15"/>
    <row r="74363" ht="13.5" customHeight="1" x14ac:dyDescent="0.15"/>
    <row r="74365" ht="13.5" customHeight="1" x14ac:dyDescent="0.15"/>
    <row r="74367" ht="13.5" customHeight="1" x14ac:dyDescent="0.15"/>
    <row r="74369" ht="13.5" customHeight="1" x14ac:dyDescent="0.15"/>
    <row r="74371" ht="13.5" customHeight="1" x14ac:dyDescent="0.15"/>
    <row r="74373" ht="13.5" customHeight="1" x14ac:dyDescent="0.15"/>
    <row r="74375" ht="13.5" customHeight="1" x14ac:dyDescent="0.15"/>
    <row r="74377" ht="13.5" customHeight="1" x14ac:dyDescent="0.15"/>
    <row r="74379" ht="13.5" customHeight="1" x14ac:dyDescent="0.15"/>
    <row r="74381" ht="13.5" customHeight="1" x14ac:dyDescent="0.15"/>
    <row r="74383" ht="13.5" customHeight="1" x14ac:dyDescent="0.15"/>
    <row r="74385" ht="13.5" customHeight="1" x14ac:dyDescent="0.15"/>
    <row r="74387" ht="13.5" customHeight="1" x14ac:dyDescent="0.15"/>
    <row r="74389" ht="13.5" customHeight="1" x14ac:dyDescent="0.15"/>
    <row r="74391" ht="13.5" customHeight="1" x14ac:dyDescent="0.15"/>
    <row r="74393" ht="13.5" customHeight="1" x14ac:dyDescent="0.15"/>
    <row r="74395" ht="13.5" customHeight="1" x14ac:dyDescent="0.15"/>
    <row r="74397" ht="13.5" customHeight="1" x14ac:dyDescent="0.15"/>
    <row r="74399" ht="13.5" customHeight="1" x14ac:dyDescent="0.15"/>
    <row r="74401" ht="13.5" customHeight="1" x14ac:dyDescent="0.15"/>
    <row r="74403" ht="13.5" customHeight="1" x14ac:dyDescent="0.15"/>
    <row r="74405" ht="13.5" customHeight="1" x14ac:dyDescent="0.15"/>
    <row r="74407" ht="13.5" customHeight="1" x14ac:dyDescent="0.15"/>
    <row r="74409" ht="13.5" customHeight="1" x14ac:dyDescent="0.15"/>
    <row r="74411" ht="13.5" customHeight="1" x14ac:dyDescent="0.15"/>
    <row r="74413" ht="13.5" customHeight="1" x14ac:dyDescent="0.15"/>
    <row r="74415" ht="13.5" customHeight="1" x14ac:dyDescent="0.15"/>
    <row r="74417" ht="13.5" customHeight="1" x14ac:dyDescent="0.15"/>
    <row r="74419" ht="13.5" customHeight="1" x14ac:dyDescent="0.15"/>
    <row r="74421" ht="13.5" customHeight="1" x14ac:dyDescent="0.15"/>
    <row r="74423" ht="13.5" customHeight="1" x14ac:dyDescent="0.15"/>
    <row r="74425" ht="13.5" customHeight="1" x14ac:dyDescent="0.15"/>
    <row r="74427" ht="13.5" customHeight="1" x14ac:dyDescent="0.15"/>
    <row r="74429" ht="13.5" customHeight="1" x14ac:dyDescent="0.15"/>
    <row r="74431" ht="13.5" customHeight="1" x14ac:dyDescent="0.15"/>
    <row r="74433" ht="13.5" customHeight="1" x14ac:dyDescent="0.15"/>
    <row r="74435" ht="13.5" customHeight="1" x14ac:dyDescent="0.15"/>
    <row r="74437" ht="13.5" customHeight="1" x14ac:dyDescent="0.15"/>
    <row r="74439" ht="13.5" customHeight="1" x14ac:dyDescent="0.15"/>
    <row r="74441" ht="13.5" customHeight="1" x14ac:dyDescent="0.15"/>
    <row r="74443" ht="13.5" customHeight="1" x14ac:dyDescent="0.15"/>
    <row r="74445" ht="13.5" customHeight="1" x14ac:dyDescent="0.15"/>
    <row r="74447" ht="13.5" customHeight="1" x14ac:dyDescent="0.15"/>
    <row r="74449" ht="13.5" customHeight="1" x14ac:dyDescent="0.15"/>
    <row r="74451" ht="13.5" customHeight="1" x14ac:dyDescent="0.15"/>
    <row r="74453" ht="13.5" customHeight="1" x14ac:dyDescent="0.15"/>
    <row r="74455" ht="13.5" customHeight="1" x14ac:dyDescent="0.15"/>
    <row r="74457" ht="13.5" customHeight="1" x14ac:dyDescent="0.15"/>
    <row r="74459" ht="13.5" customHeight="1" x14ac:dyDescent="0.15"/>
    <row r="74461" ht="13.5" customHeight="1" x14ac:dyDescent="0.15"/>
    <row r="74463" ht="13.5" customHeight="1" x14ac:dyDescent="0.15"/>
    <row r="74465" ht="13.5" customHeight="1" x14ac:dyDescent="0.15"/>
    <row r="74467" ht="13.5" customHeight="1" x14ac:dyDescent="0.15"/>
    <row r="74469" ht="13.5" customHeight="1" x14ac:dyDescent="0.15"/>
    <row r="74471" ht="13.5" customHeight="1" x14ac:dyDescent="0.15"/>
    <row r="74473" ht="13.5" customHeight="1" x14ac:dyDescent="0.15"/>
    <row r="74475" ht="13.5" customHeight="1" x14ac:dyDescent="0.15"/>
    <row r="74477" ht="13.5" customHeight="1" x14ac:dyDescent="0.15"/>
    <row r="74479" ht="13.5" customHeight="1" x14ac:dyDescent="0.15"/>
    <row r="74481" ht="13.5" customHeight="1" x14ac:dyDescent="0.15"/>
    <row r="74483" ht="13.5" customHeight="1" x14ac:dyDescent="0.15"/>
    <row r="74485" ht="13.5" customHeight="1" x14ac:dyDescent="0.15"/>
    <row r="74487" ht="13.5" customHeight="1" x14ac:dyDescent="0.15"/>
    <row r="74489" ht="13.5" customHeight="1" x14ac:dyDescent="0.15"/>
    <row r="74491" ht="13.5" customHeight="1" x14ac:dyDescent="0.15"/>
    <row r="74493" ht="13.5" customHeight="1" x14ac:dyDescent="0.15"/>
    <row r="74495" ht="13.5" customHeight="1" x14ac:dyDescent="0.15"/>
    <row r="74497" ht="13.5" customHeight="1" x14ac:dyDescent="0.15"/>
    <row r="74499" ht="13.5" customHeight="1" x14ac:dyDescent="0.15"/>
    <row r="74501" ht="13.5" customHeight="1" x14ac:dyDescent="0.15"/>
    <row r="74503" ht="13.5" customHeight="1" x14ac:dyDescent="0.15"/>
    <row r="74505" ht="13.5" customHeight="1" x14ac:dyDescent="0.15"/>
    <row r="74507" ht="13.5" customHeight="1" x14ac:dyDescent="0.15"/>
    <row r="74509" ht="13.5" customHeight="1" x14ac:dyDescent="0.15"/>
    <row r="74511" ht="13.5" customHeight="1" x14ac:dyDescent="0.15"/>
    <row r="74513" ht="13.5" customHeight="1" x14ac:dyDescent="0.15"/>
    <row r="74515" ht="13.5" customHeight="1" x14ac:dyDescent="0.15"/>
    <row r="74517" ht="13.5" customHeight="1" x14ac:dyDescent="0.15"/>
    <row r="74519" ht="13.5" customHeight="1" x14ac:dyDescent="0.15"/>
    <row r="74521" ht="13.5" customHeight="1" x14ac:dyDescent="0.15"/>
    <row r="74523" ht="13.5" customHeight="1" x14ac:dyDescent="0.15"/>
    <row r="74525" ht="13.5" customHeight="1" x14ac:dyDescent="0.15"/>
    <row r="74527" ht="13.5" customHeight="1" x14ac:dyDescent="0.15"/>
    <row r="74529" ht="13.5" customHeight="1" x14ac:dyDescent="0.15"/>
    <row r="74531" ht="13.5" customHeight="1" x14ac:dyDescent="0.15"/>
    <row r="74533" ht="13.5" customHeight="1" x14ac:dyDescent="0.15"/>
    <row r="74535" ht="13.5" customHeight="1" x14ac:dyDescent="0.15"/>
    <row r="74537" ht="13.5" customHeight="1" x14ac:dyDescent="0.15"/>
    <row r="74539" ht="13.5" customHeight="1" x14ac:dyDescent="0.15"/>
    <row r="74541" ht="13.5" customHeight="1" x14ac:dyDescent="0.15"/>
    <row r="74543" ht="13.5" customHeight="1" x14ac:dyDescent="0.15"/>
    <row r="74545" ht="13.5" customHeight="1" x14ac:dyDescent="0.15"/>
    <row r="74547" ht="13.5" customHeight="1" x14ac:dyDescent="0.15"/>
    <row r="74549" ht="13.5" customHeight="1" x14ac:dyDescent="0.15"/>
    <row r="74551" ht="13.5" customHeight="1" x14ac:dyDescent="0.15"/>
    <row r="74553" ht="13.5" customHeight="1" x14ac:dyDescent="0.15"/>
    <row r="74555" ht="13.5" customHeight="1" x14ac:dyDescent="0.15"/>
    <row r="74557" ht="13.5" customHeight="1" x14ac:dyDescent="0.15"/>
    <row r="74559" ht="13.5" customHeight="1" x14ac:dyDescent="0.15"/>
    <row r="74561" ht="13.5" customHeight="1" x14ac:dyDescent="0.15"/>
    <row r="74563" ht="13.5" customHeight="1" x14ac:dyDescent="0.15"/>
    <row r="74565" ht="13.5" customHeight="1" x14ac:dyDescent="0.15"/>
    <row r="74567" ht="13.5" customHeight="1" x14ac:dyDescent="0.15"/>
    <row r="74569" ht="13.5" customHeight="1" x14ac:dyDescent="0.15"/>
    <row r="74571" ht="13.5" customHeight="1" x14ac:dyDescent="0.15"/>
    <row r="74573" ht="13.5" customHeight="1" x14ac:dyDescent="0.15"/>
    <row r="74575" ht="13.5" customHeight="1" x14ac:dyDescent="0.15"/>
    <row r="74577" ht="13.5" customHeight="1" x14ac:dyDescent="0.15"/>
    <row r="74579" ht="13.5" customHeight="1" x14ac:dyDescent="0.15"/>
    <row r="74581" ht="13.5" customHeight="1" x14ac:dyDescent="0.15"/>
    <row r="74583" ht="13.5" customHeight="1" x14ac:dyDescent="0.15"/>
    <row r="74585" ht="13.5" customHeight="1" x14ac:dyDescent="0.15"/>
    <row r="74587" ht="13.5" customHeight="1" x14ac:dyDescent="0.15"/>
    <row r="74589" ht="13.5" customHeight="1" x14ac:dyDescent="0.15"/>
    <row r="74591" ht="13.5" customHeight="1" x14ac:dyDescent="0.15"/>
    <row r="74593" ht="13.5" customHeight="1" x14ac:dyDescent="0.15"/>
    <row r="74595" ht="13.5" customHeight="1" x14ac:dyDescent="0.15"/>
    <row r="74597" ht="13.5" customHeight="1" x14ac:dyDescent="0.15"/>
    <row r="74599" ht="13.5" customHeight="1" x14ac:dyDescent="0.15"/>
    <row r="74601" ht="13.5" customHeight="1" x14ac:dyDescent="0.15"/>
    <row r="74603" ht="13.5" customHeight="1" x14ac:dyDescent="0.15"/>
    <row r="74605" ht="13.5" customHeight="1" x14ac:dyDescent="0.15"/>
    <row r="74607" ht="13.5" customHeight="1" x14ac:dyDescent="0.15"/>
    <row r="74609" ht="13.5" customHeight="1" x14ac:dyDescent="0.15"/>
    <row r="74611" ht="13.5" customHeight="1" x14ac:dyDescent="0.15"/>
    <row r="74613" ht="13.5" customHeight="1" x14ac:dyDescent="0.15"/>
    <row r="74615" ht="13.5" customHeight="1" x14ac:dyDescent="0.15"/>
    <row r="74617" ht="13.5" customHeight="1" x14ac:dyDescent="0.15"/>
    <row r="74619" ht="13.5" customHeight="1" x14ac:dyDescent="0.15"/>
    <row r="74621" ht="13.5" customHeight="1" x14ac:dyDescent="0.15"/>
    <row r="74623" ht="13.5" customHeight="1" x14ac:dyDescent="0.15"/>
    <row r="74625" ht="13.5" customHeight="1" x14ac:dyDescent="0.15"/>
    <row r="74627" ht="13.5" customHeight="1" x14ac:dyDescent="0.15"/>
    <row r="74629" ht="13.5" customHeight="1" x14ac:dyDescent="0.15"/>
    <row r="74631" ht="13.5" customHeight="1" x14ac:dyDescent="0.15"/>
    <row r="74633" ht="13.5" customHeight="1" x14ac:dyDescent="0.15"/>
    <row r="74635" ht="13.5" customHeight="1" x14ac:dyDescent="0.15"/>
    <row r="74637" ht="13.5" customHeight="1" x14ac:dyDescent="0.15"/>
    <row r="74639" ht="13.5" customHeight="1" x14ac:dyDescent="0.15"/>
    <row r="74641" ht="13.5" customHeight="1" x14ac:dyDescent="0.15"/>
    <row r="74643" ht="13.5" customHeight="1" x14ac:dyDescent="0.15"/>
    <row r="74645" ht="13.5" customHeight="1" x14ac:dyDescent="0.15"/>
    <row r="74647" ht="13.5" customHeight="1" x14ac:dyDescent="0.15"/>
    <row r="74649" ht="13.5" customHeight="1" x14ac:dyDescent="0.15"/>
    <row r="74651" ht="13.5" customHeight="1" x14ac:dyDescent="0.15"/>
    <row r="74653" ht="13.5" customHeight="1" x14ac:dyDescent="0.15"/>
    <row r="74655" ht="13.5" customHeight="1" x14ac:dyDescent="0.15"/>
    <row r="74657" ht="13.5" customHeight="1" x14ac:dyDescent="0.15"/>
    <row r="74659" ht="13.5" customHeight="1" x14ac:dyDescent="0.15"/>
    <row r="74661" ht="13.5" customHeight="1" x14ac:dyDescent="0.15"/>
    <row r="74663" ht="13.5" customHeight="1" x14ac:dyDescent="0.15"/>
    <row r="74665" ht="13.5" customHeight="1" x14ac:dyDescent="0.15"/>
    <row r="74667" ht="13.5" customHeight="1" x14ac:dyDescent="0.15"/>
    <row r="74669" ht="13.5" customHeight="1" x14ac:dyDescent="0.15"/>
    <row r="74671" ht="13.5" customHeight="1" x14ac:dyDescent="0.15"/>
    <row r="74673" ht="13.5" customHeight="1" x14ac:dyDescent="0.15"/>
    <row r="74675" ht="13.5" customHeight="1" x14ac:dyDescent="0.15"/>
    <row r="74677" ht="13.5" customHeight="1" x14ac:dyDescent="0.15"/>
    <row r="74679" ht="13.5" customHeight="1" x14ac:dyDescent="0.15"/>
    <row r="74681" ht="13.5" customHeight="1" x14ac:dyDescent="0.15"/>
    <row r="74683" ht="13.5" customHeight="1" x14ac:dyDescent="0.15"/>
    <row r="74685" ht="13.5" customHeight="1" x14ac:dyDescent="0.15"/>
    <row r="74687" ht="13.5" customHeight="1" x14ac:dyDescent="0.15"/>
    <row r="74689" ht="13.5" customHeight="1" x14ac:dyDescent="0.15"/>
    <row r="74691" ht="13.5" customHeight="1" x14ac:dyDescent="0.15"/>
    <row r="74693" ht="13.5" customHeight="1" x14ac:dyDescent="0.15"/>
    <row r="74695" ht="13.5" customHeight="1" x14ac:dyDescent="0.15"/>
    <row r="74697" ht="13.5" customHeight="1" x14ac:dyDescent="0.15"/>
    <row r="74699" ht="13.5" customHeight="1" x14ac:dyDescent="0.15"/>
    <row r="74701" ht="13.5" customHeight="1" x14ac:dyDescent="0.15"/>
    <row r="74703" ht="13.5" customHeight="1" x14ac:dyDescent="0.15"/>
    <row r="74705" ht="13.5" customHeight="1" x14ac:dyDescent="0.15"/>
    <row r="74707" ht="13.5" customHeight="1" x14ac:dyDescent="0.15"/>
    <row r="74709" ht="13.5" customHeight="1" x14ac:dyDescent="0.15"/>
    <row r="74711" ht="13.5" customHeight="1" x14ac:dyDescent="0.15"/>
    <row r="74713" ht="13.5" customHeight="1" x14ac:dyDescent="0.15"/>
    <row r="74715" ht="13.5" customHeight="1" x14ac:dyDescent="0.15"/>
    <row r="74717" ht="13.5" customHeight="1" x14ac:dyDescent="0.15"/>
    <row r="74719" ht="13.5" customHeight="1" x14ac:dyDescent="0.15"/>
    <row r="74721" ht="13.5" customHeight="1" x14ac:dyDescent="0.15"/>
    <row r="74723" ht="13.5" customHeight="1" x14ac:dyDescent="0.15"/>
    <row r="74725" ht="13.5" customHeight="1" x14ac:dyDescent="0.15"/>
    <row r="74727" ht="13.5" customHeight="1" x14ac:dyDescent="0.15"/>
    <row r="74729" ht="13.5" customHeight="1" x14ac:dyDescent="0.15"/>
    <row r="74731" ht="13.5" customHeight="1" x14ac:dyDescent="0.15"/>
    <row r="74733" ht="13.5" customHeight="1" x14ac:dyDescent="0.15"/>
    <row r="74735" ht="13.5" customHeight="1" x14ac:dyDescent="0.15"/>
    <row r="74737" ht="13.5" customHeight="1" x14ac:dyDescent="0.15"/>
    <row r="74739" ht="13.5" customHeight="1" x14ac:dyDescent="0.15"/>
    <row r="74741" ht="13.5" customHeight="1" x14ac:dyDescent="0.15"/>
    <row r="74743" ht="13.5" customHeight="1" x14ac:dyDescent="0.15"/>
    <row r="74745" ht="13.5" customHeight="1" x14ac:dyDescent="0.15"/>
    <row r="74747" ht="13.5" customHeight="1" x14ac:dyDescent="0.15"/>
    <row r="74749" ht="13.5" customHeight="1" x14ac:dyDescent="0.15"/>
    <row r="74751" ht="13.5" customHeight="1" x14ac:dyDescent="0.15"/>
    <row r="74753" ht="13.5" customHeight="1" x14ac:dyDescent="0.15"/>
    <row r="74755" ht="13.5" customHeight="1" x14ac:dyDescent="0.15"/>
    <row r="74757" ht="13.5" customHeight="1" x14ac:dyDescent="0.15"/>
    <row r="74759" ht="13.5" customHeight="1" x14ac:dyDescent="0.15"/>
    <row r="74761" ht="13.5" customHeight="1" x14ac:dyDescent="0.15"/>
    <row r="74763" ht="13.5" customHeight="1" x14ac:dyDescent="0.15"/>
    <row r="74765" ht="13.5" customHeight="1" x14ac:dyDescent="0.15"/>
    <row r="74767" ht="13.5" customHeight="1" x14ac:dyDescent="0.15"/>
    <row r="74769" ht="13.5" customHeight="1" x14ac:dyDescent="0.15"/>
    <row r="74771" ht="13.5" customHeight="1" x14ac:dyDescent="0.15"/>
    <row r="74773" ht="13.5" customHeight="1" x14ac:dyDescent="0.15"/>
    <row r="74775" ht="13.5" customHeight="1" x14ac:dyDescent="0.15"/>
    <row r="74777" ht="13.5" customHeight="1" x14ac:dyDescent="0.15"/>
    <row r="74779" ht="13.5" customHeight="1" x14ac:dyDescent="0.15"/>
    <row r="74781" ht="13.5" customHeight="1" x14ac:dyDescent="0.15"/>
    <row r="74783" ht="13.5" customHeight="1" x14ac:dyDescent="0.15"/>
    <row r="74785" ht="13.5" customHeight="1" x14ac:dyDescent="0.15"/>
    <row r="74787" ht="13.5" customHeight="1" x14ac:dyDescent="0.15"/>
    <row r="74789" ht="13.5" customHeight="1" x14ac:dyDescent="0.15"/>
    <row r="74791" ht="13.5" customHeight="1" x14ac:dyDescent="0.15"/>
    <row r="74793" ht="13.5" customHeight="1" x14ac:dyDescent="0.15"/>
    <row r="74795" ht="13.5" customHeight="1" x14ac:dyDescent="0.15"/>
    <row r="74797" ht="13.5" customHeight="1" x14ac:dyDescent="0.15"/>
    <row r="74799" ht="13.5" customHeight="1" x14ac:dyDescent="0.15"/>
    <row r="74801" ht="13.5" customHeight="1" x14ac:dyDescent="0.15"/>
    <row r="74803" ht="13.5" customHeight="1" x14ac:dyDescent="0.15"/>
    <row r="74805" ht="13.5" customHeight="1" x14ac:dyDescent="0.15"/>
    <row r="74807" ht="13.5" customHeight="1" x14ac:dyDescent="0.15"/>
    <row r="74809" ht="13.5" customHeight="1" x14ac:dyDescent="0.15"/>
    <row r="74811" ht="13.5" customHeight="1" x14ac:dyDescent="0.15"/>
    <row r="74813" ht="13.5" customHeight="1" x14ac:dyDescent="0.15"/>
    <row r="74815" ht="13.5" customHeight="1" x14ac:dyDescent="0.15"/>
    <row r="74817" ht="13.5" customHeight="1" x14ac:dyDescent="0.15"/>
    <row r="74819" ht="13.5" customHeight="1" x14ac:dyDescent="0.15"/>
    <row r="74821" ht="13.5" customHeight="1" x14ac:dyDescent="0.15"/>
    <row r="74823" ht="13.5" customHeight="1" x14ac:dyDescent="0.15"/>
    <row r="74825" ht="13.5" customHeight="1" x14ac:dyDescent="0.15"/>
    <row r="74827" ht="13.5" customHeight="1" x14ac:dyDescent="0.15"/>
    <row r="74829" ht="13.5" customHeight="1" x14ac:dyDescent="0.15"/>
    <row r="74831" ht="13.5" customHeight="1" x14ac:dyDescent="0.15"/>
    <row r="74833" ht="13.5" customHeight="1" x14ac:dyDescent="0.15"/>
    <row r="74835" ht="13.5" customHeight="1" x14ac:dyDescent="0.15"/>
    <row r="74837" ht="13.5" customHeight="1" x14ac:dyDescent="0.15"/>
    <row r="74839" ht="13.5" customHeight="1" x14ac:dyDescent="0.15"/>
    <row r="74841" ht="13.5" customHeight="1" x14ac:dyDescent="0.15"/>
    <row r="74843" ht="13.5" customHeight="1" x14ac:dyDescent="0.15"/>
    <row r="74845" ht="13.5" customHeight="1" x14ac:dyDescent="0.15"/>
    <row r="74847" ht="13.5" customHeight="1" x14ac:dyDescent="0.15"/>
    <row r="74849" ht="13.5" customHeight="1" x14ac:dyDescent="0.15"/>
    <row r="74851" ht="13.5" customHeight="1" x14ac:dyDescent="0.15"/>
    <row r="74853" ht="13.5" customHeight="1" x14ac:dyDescent="0.15"/>
    <row r="74855" ht="13.5" customHeight="1" x14ac:dyDescent="0.15"/>
    <row r="74857" ht="13.5" customHeight="1" x14ac:dyDescent="0.15"/>
    <row r="74859" ht="13.5" customHeight="1" x14ac:dyDescent="0.15"/>
    <row r="74861" ht="13.5" customHeight="1" x14ac:dyDescent="0.15"/>
    <row r="74863" ht="13.5" customHeight="1" x14ac:dyDescent="0.15"/>
    <row r="74865" ht="13.5" customHeight="1" x14ac:dyDescent="0.15"/>
    <row r="74867" ht="13.5" customHeight="1" x14ac:dyDescent="0.15"/>
    <row r="74869" ht="13.5" customHeight="1" x14ac:dyDescent="0.15"/>
    <row r="74871" ht="13.5" customHeight="1" x14ac:dyDescent="0.15"/>
    <row r="74873" ht="13.5" customHeight="1" x14ac:dyDescent="0.15"/>
    <row r="74875" ht="13.5" customHeight="1" x14ac:dyDescent="0.15"/>
    <row r="74877" ht="13.5" customHeight="1" x14ac:dyDescent="0.15"/>
    <row r="74879" ht="13.5" customHeight="1" x14ac:dyDescent="0.15"/>
    <row r="74881" ht="13.5" customHeight="1" x14ac:dyDescent="0.15"/>
    <row r="74883" ht="13.5" customHeight="1" x14ac:dyDescent="0.15"/>
    <row r="74885" ht="13.5" customHeight="1" x14ac:dyDescent="0.15"/>
    <row r="74887" ht="13.5" customHeight="1" x14ac:dyDescent="0.15"/>
    <row r="74889" ht="13.5" customHeight="1" x14ac:dyDescent="0.15"/>
    <row r="74891" ht="13.5" customHeight="1" x14ac:dyDescent="0.15"/>
    <row r="74893" ht="13.5" customHeight="1" x14ac:dyDescent="0.15"/>
    <row r="74895" ht="13.5" customHeight="1" x14ac:dyDescent="0.15"/>
    <row r="74897" ht="13.5" customHeight="1" x14ac:dyDescent="0.15"/>
    <row r="74899" ht="13.5" customHeight="1" x14ac:dyDescent="0.15"/>
    <row r="74901" ht="13.5" customHeight="1" x14ac:dyDescent="0.15"/>
    <row r="74903" ht="13.5" customHeight="1" x14ac:dyDescent="0.15"/>
    <row r="74905" ht="13.5" customHeight="1" x14ac:dyDescent="0.15"/>
    <row r="74907" ht="13.5" customHeight="1" x14ac:dyDescent="0.15"/>
    <row r="74909" ht="13.5" customHeight="1" x14ac:dyDescent="0.15"/>
    <row r="74911" ht="13.5" customHeight="1" x14ac:dyDescent="0.15"/>
    <row r="74913" ht="13.5" customHeight="1" x14ac:dyDescent="0.15"/>
    <row r="74915" ht="13.5" customHeight="1" x14ac:dyDescent="0.15"/>
    <row r="74917" ht="13.5" customHeight="1" x14ac:dyDescent="0.15"/>
    <row r="74919" ht="13.5" customHeight="1" x14ac:dyDescent="0.15"/>
    <row r="74921" ht="13.5" customHeight="1" x14ac:dyDescent="0.15"/>
    <row r="74923" ht="13.5" customHeight="1" x14ac:dyDescent="0.15"/>
    <row r="74925" ht="13.5" customHeight="1" x14ac:dyDescent="0.15"/>
    <row r="74927" ht="13.5" customHeight="1" x14ac:dyDescent="0.15"/>
    <row r="74929" ht="13.5" customHeight="1" x14ac:dyDescent="0.15"/>
    <row r="74931" ht="13.5" customHeight="1" x14ac:dyDescent="0.15"/>
    <row r="74933" ht="13.5" customHeight="1" x14ac:dyDescent="0.15"/>
    <row r="74935" ht="13.5" customHeight="1" x14ac:dyDescent="0.15"/>
    <row r="74937" ht="13.5" customHeight="1" x14ac:dyDescent="0.15"/>
    <row r="74939" ht="13.5" customHeight="1" x14ac:dyDescent="0.15"/>
    <row r="74941" ht="13.5" customHeight="1" x14ac:dyDescent="0.15"/>
    <row r="74943" ht="13.5" customHeight="1" x14ac:dyDescent="0.15"/>
    <row r="74945" ht="13.5" customHeight="1" x14ac:dyDescent="0.15"/>
    <row r="74947" ht="13.5" customHeight="1" x14ac:dyDescent="0.15"/>
    <row r="74949" ht="13.5" customHeight="1" x14ac:dyDescent="0.15"/>
    <row r="74951" ht="13.5" customHeight="1" x14ac:dyDescent="0.15"/>
    <row r="74953" ht="13.5" customHeight="1" x14ac:dyDescent="0.15"/>
    <row r="74955" ht="13.5" customHeight="1" x14ac:dyDescent="0.15"/>
    <row r="74957" ht="13.5" customHeight="1" x14ac:dyDescent="0.15"/>
    <row r="74959" ht="13.5" customHeight="1" x14ac:dyDescent="0.15"/>
    <row r="74961" ht="13.5" customHeight="1" x14ac:dyDescent="0.15"/>
    <row r="74963" ht="13.5" customHeight="1" x14ac:dyDescent="0.15"/>
    <row r="74965" ht="13.5" customHeight="1" x14ac:dyDescent="0.15"/>
    <row r="74967" ht="13.5" customHeight="1" x14ac:dyDescent="0.15"/>
    <row r="74969" ht="13.5" customHeight="1" x14ac:dyDescent="0.15"/>
    <row r="74971" ht="13.5" customHeight="1" x14ac:dyDescent="0.15"/>
    <row r="74973" ht="13.5" customHeight="1" x14ac:dyDescent="0.15"/>
    <row r="74975" ht="13.5" customHeight="1" x14ac:dyDescent="0.15"/>
    <row r="74977" ht="13.5" customHeight="1" x14ac:dyDescent="0.15"/>
    <row r="74979" ht="13.5" customHeight="1" x14ac:dyDescent="0.15"/>
    <row r="74981" ht="13.5" customHeight="1" x14ac:dyDescent="0.15"/>
    <row r="74983" ht="13.5" customHeight="1" x14ac:dyDescent="0.15"/>
    <row r="74985" ht="13.5" customHeight="1" x14ac:dyDescent="0.15"/>
    <row r="74987" ht="13.5" customHeight="1" x14ac:dyDescent="0.15"/>
    <row r="74989" ht="13.5" customHeight="1" x14ac:dyDescent="0.15"/>
    <row r="74991" ht="13.5" customHeight="1" x14ac:dyDescent="0.15"/>
    <row r="74993" ht="13.5" customHeight="1" x14ac:dyDescent="0.15"/>
    <row r="74995" ht="13.5" customHeight="1" x14ac:dyDescent="0.15"/>
    <row r="74997" ht="13.5" customHeight="1" x14ac:dyDescent="0.15"/>
    <row r="74999" ht="13.5" customHeight="1" x14ac:dyDescent="0.15"/>
    <row r="75001" ht="13.5" customHeight="1" x14ac:dyDescent="0.15"/>
    <row r="75003" ht="13.5" customHeight="1" x14ac:dyDescent="0.15"/>
    <row r="75005" ht="13.5" customHeight="1" x14ac:dyDescent="0.15"/>
    <row r="75007" ht="13.5" customHeight="1" x14ac:dyDescent="0.15"/>
    <row r="75009" ht="13.5" customHeight="1" x14ac:dyDescent="0.15"/>
    <row r="75011" ht="13.5" customHeight="1" x14ac:dyDescent="0.15"/>
    <row r="75013" ht="13.5" customHeight="1" x14ac:dyDescent="0.15"/>
    <row r="75015" ht="13.5" customHeight="1" x14ac:dyDescent="0.15"/>
    <row r="75017" ht="13.5" customHeight="1" x14ac:dyDescent="0.15"/>
    <row r="75019" ht="13.5" customHeight="1" x14ac:dyDescent="0.15"/>
    <row r="75021" ht="13.5" customHeight="1" x14ac:dyDescent="0.15"/>
    <row r="75023" ht="13.5" customHeight="1" x14ac:dyDescent="0.15"/>
    <row r="75025" ht="13.5" customHeight="1" x14ac:dyDescent="0.15"/>
    <row r="75027" ht="13.5" customHeight="1" x14ac:dyDescent="0.15"/>
    <row r="75029" ht="13.5" customHeight="1" x14ac:dyDescent="0.15"/>
    <row r="75031" ht="13.5" customHeight="1" x14ac:dyDescent="0.15"/>
    <row r="75033" ht="13.5" customHeight="1" x14ac:dyDescent="0.15"/>
    <row r="75035" ht="13.5" customHeight="1" x14ac:dyDescent="0.15"/>
    <row r="75037" ht="13.5" customHeight="1" x14ac:dyDescent="0.15"/>
    <row r="75039" ht="13.5" customHeight="1" x14ac:dyDescent="0.15"/>
    <row r="75041" ht="13.5" customHeight="1" x14ac:dyDescent="0.15"/>
    <row r="75043" ht="13.5" customHeight="1" x14ac:dyDescent="0.15"/>
    <row r="75045" ht="13.5" customHeight="1" x14ac:dyDescent="0.15"/>
    <row r="75047" ht="13.5" customHeight="1" x14ac:dyDescent="0.15"/>
    <row r="75049" ht="13.5" customHeight="1" x14ac:dyDescent="0.15"/>
    <row r="75051" ht="13.5" customHeight="1" x14ac:dyDescent="0.15"/>
    <row r="75053" ht="13.5" customHeight="1" x14ac:dyDescent="0.15"/>
    <row r="75055" ht="13.5" customHeight="1" x14ac:dyDescent="0.15"/>
    <row r="75057" ht="13.5" customHeight="1" x14ac:dyDescent="0.15"/>
    <row r="75059" ht="13.5" customHeight="1" x14ac:dyDescent="0.15"/>
    <row r="75061" ht="13.5" customHeight="1" x14ac:dyDescent="0.15"/>
    <row r="75063" ht="13.5" customHeight="1" x14ac:dyDescent="0.15"/>
    <row r="75065" ht="13.5" customHeight="1" x14ac:dyDescent="0.15"/>
    <row r="75067" ht="13.5" customHeight="1" x14ac:dyDescent="0.15"/>
    <row r="75069" ht="13.5" customHeight="1" x14ac:dyDescent="0.15"/>
    <row r="75071" ht="13.5" customHeight="1" x14ac:dyDescent="0.15"/>
    <row r="75073" ht="13.5" customHeight="1" x14ac:dyDescent="0.15"/>
    <row r="75075" ht="13.5" customHeight="1" x14ac:dyDescent="0.15"/>
    <row r="75077" ht="13.5" customHeight="1" x14ac:dyDescent="0.15"/>
    <row r="75079" ht="13.5" customHeight="1" x14ac:dyDescent="0.15"/>
    <row r="75081" ht="13.5" customHeight="1" x14ac:dyDescent="0.15"/>
    <row r="75083" ht="13.5" customHeight="1" x14ac:dyDescent="0.15"/>
    <row r="75085" ht="13.5" customHeight="1" x14ac:dyDescent="0.15"/>
    <row r="75087" ht="13.5" customHeight="1" x14ac:dyDescent="0.15"/>
    <row r="75089" ht="13.5" customHeight="1" x14ac:dyDescent="0.15"/>
    <row r="75091" ht="13.5" customHeight="1" x14ac:dyDescent="0.15"/>
    <row r="75093" ht="13.5" customHeight="1" x14ac:dyDescent="0.15"/>
    <row r="75095" ht="13.5" customHeight="1" x14ac:dyDescent="0.15"/>
    <row r="75097" ht="13.5" customHeight="1" x14ac:dyDescent="0.15"/>
    <row r="75099" ht="13.5" customHeight="1" x14ac:dyDescent="0.15"/>
    <row r="75101" ht="13.5" customHeight="1" x14ac:dyDescent="0.15"/>
    <row r="75103" ht="13.5" customHeight="1" x14ac:dyDescent="0.15"/>
    <row r="75105" ht="13.5" customHeight="1" x14ac:dyDescent="0.15"/>
    <row r="75107" ht="13.5" customHeight="1" x14ac:dyDescent="0.15"/>
    <row r="75109" ht="13.5" customHeight="1" x14ac:dyDescent="0.15"/>
    <row r="75111" ht="13.5" customHeight="1" x14ac:dyDescent="0.15"/>
    <row r="75113" ht="13.5" customHeight="1" x14ac:dyDescent="0.15"/>
    <row r="75115" ht="13.5" customHeight="1" x14ac:dyDescent="0.15"/>
    <row r="75117" ht="13.5" customHeight="1" x14ac:dyDescent="0.15"/>
    <row r="75119" ht="13.5" customHeight="1" x14ac:dyDescent="0.15"/>
    <row r="75121" ht="13.5" customHeight="1" x14ac:dyDescent="0.15"/>
    <row r="75123" ht="13.5" customHeight="1" x14ac:dyDescent="0.15"/>
    <row r="75125" ht="13.5" customHeight="1" x14ac:dyDescent="0.15"/>
    <row r="75127" ht="13.5" customHeight="1" x14ac:dyDescent="0.15"/>
    <row r="75129" ht="13.5" customHeight="1" x14ac:dyDescent="0.15"/>
    <row r="75131" ht="13.5" customHeight="1" x14ac:dyDescent="0.15"/>
    <row r="75133" ht="13.5" customHeight="1" x14ac:dyDescent="0.15"/>
    <row r="75135" ht="13.5" customHeight="1" x14ac:dyDescent="0.15"/>
    <row r="75137" ht="13.5" customHeight="1" x14ac:dyDescent="0.15"/>
    <row r="75139" ht="13.5" customHeight="1" x14ac:dyDescent="0.15"/>
    <row r="75141" ht="13.5" customHeight="1" x14ac:dyDescent="0.15"/>
    <row r="75143" ht="13.5" customHeight="1" x14ac:dyDescent="0.15"/>
    <row r="75145" ht="13.5" customHeight="1" x14ac:dyDescent="0.15"/>
    <row r="75147" ht="13.5" customHeight="1" x14ac:dyDescent="0.15"/>
    <row r="75149" ht="13.5" customHeight="1" x14ac:dyDescent="0.15"/>
    <row r="75151" ht="13.5" customHeight="1" x14ac:dyDescent="0.15"/>
    <row r="75153" ht="13.5" customHeight="1" x14ac:dyDescent="0.15"/>
    <row r="75155" ht="13.5" customHeight="1" x14ac:dyDescent="0.15"/>
    <row r="75157" ht="13.5" customHeight="1" x14ac:dyDescent="0.15"/>
    <row r="75159" ht="13.5" customHeight="1" x14ac:dyDescent="0.15"/>
    <row r="75161" ht="13.5" customHeight="1" x14ac:dyDescent="0.15"/>
    <row r="75163" ht="13.5" customHeight="1" x14ac:dyDescent="0.15"/>
    <row r="75165" ht="13.5" customHeight="1" x14ac:dyDescent="0.15"/>
    <row r="75167" ht="13.5" customHeight="1" x14ac:dyDescent="0.15"/>
    <row r="75169" ht="13.5" customHeight="1" x14ac:dyDescent="0.15"/>
    <row r="75171" ht="13.5" customHeight="1" x14ac:dyDescent="0.15"/>
    <row r="75173" ht="13.5" customHeight="1" x14ac:dyDescent="0.15"/>
    <row r="75175" ht="13.5" customHeight="1" x14ac:dyDescent="0.15"/>
    <row r="75177" ht="13.5" customHeight="1" x14ac:dyDescent="0.15"/>
    <row r="75179" ht="13.5" customHeight="1" x14ac:dyDescent="0.15"/>
    <row r="75181" ht="13.5" customHeight="1" x14ac:dyDescent="0.15"/>
    <row r="75183" ht="13.5" customHeight="1" x14ac:dyDescent="0.15"/>
    <row r="75185" ht="13.5" customHeight="1" x14ac:dyDescent="0.15"/>
    <row r="75187" ht="13.5" customHeight="1" x14ac:dyDescent="0.15"/>
    <row r="75189" ht="13.5" customHeight="1" x14ac:dyDescent="0.15"/>
    <row r="75191" ht="13.5" customHeight="1" x14ac:dyDescent="0.15"/>
    <row r="75193" ht="13.5" customHeight="1" x14ac:dyDescent="0.15"/>
    <row r="75195" ht="13.5" customHeight="1" x14ac:dyDescent="0.15"/>
    <row r="75197" ht="13.5" customHeight="1" x14ac:dyDescent="0.15"/>
    <row r="75199" ht="13.5" customHeight="1" x14ac:dyDescent="0.15"/>
    <row r="75201" ht="13.5" customHeight="1" x14ac:dyDescent="0.15"/>
    <row r="75203" ht="13.5" customHeight="1" x14ac:dyDescent="0.15"/>
    <row r="75205" ht="13.5" customHeight="1" x14ac:dyDescent="0.15"/>
    <row r="75207" ht="13.5" customHeight="1" x14ac:dyDescent="0.15"/>
    <row r="75209" ht="13.5" customHeight="1" x14ac:dyDescent="0.15"/>
    <row r="75211" ht="13.5" customHeight="1" x14ac:dyDescent="0.15"/>
    <row r="75213" ht="13.5" customHeight="1" x14ac:dyDescent="0.15"/>
    <row r="75215" ht="13.5" customHeight="1" x14ac:dyDescent="0.15"/>
    <row r="75217" ht="13.5" customHeight="1" x14ac:dyDescent="0.15"/>
    <row r="75219" ht="13.5" customHeight="1" x14ac:dyDescent="0.15"/>
    <row r="75221" ht="13.5" customHeight="1" x14ac:dyDescent="0.15"/>
    <row r="75223" ht="13.5" customHeight="1" x14ac:dyDescent="0.15"/>
    <row r="75225" ht="13.5" customHeight="1" x14ac:dyDescent="0.15"/>
    <row r="75227" ht="13.5" customHeight="1" x14ac:dyDescent="0.15"/>
    <row r="75229" ht="13.5" customHeight="1" x14ac:dyDescent="0.15"/>
    <row r="75231" ht="13.5" customHeight="1" x14ac:dyDescent="0.15"/>
    <row r="75233" ht="13.5" customHeight="1" x14ac:dyDescent="0.15"/>
    <row r="75235" ht="13.5" customHeight="1" x14ac:dyDescent="0.15"/>
    <row r="75237" ht="13.5" customHeight="1" x14ac:dyDescent="0.15"/>
    <row r="75239" ht="13.5" customHeight="1" x14ac:dyDescent="0.15"/>
    <row r="75241" ht="13.5" customHeight="1" x14ac:dyDescent="0.15"/>
    <row r="75243" ht="13.5" customHeight="1" x14ac:dyDescent="0.15"/>
    <row r="75245" ht="13.5" customHeight="1" x14ac:dyDescent="0.15"/>
    <row r="75247" ht="13.5" customHeight="1" x14ac:dyDescent="0.15"/>
    <row r="75249" ht="13.5" customHeight="1" x14ac:dyDescent="0.15"/>
    <row r="75251" ht="13.5" customHeight="1" x14ac:dyDescent="0.15"/>
    <row r="75253" ht="13.5" customHeight="1" x14ac:dyDescent="0.15"/>
    <row r="75255" ht="13.5" customHeight="1" x14ac:dyDescent="0.15"/>
    <row r="75257" ht="13.5" customHeight="1" x14ac:dyDescent="0.15"/>
    <row r="75259" ht="13.5" customHeight="1" x14ac:dyDescent="0.15"/>
    <row r="75261" ht="13.5" customHeight="1" x14ac:dyDescent="0.15"/>
    <row r="75263" ht="13.5" customHeight="1" x14ac:dyDescent="0.15"/>
    <row r="75265" ht="13.5" customHeight="1" x14ac:dyDescent="0.15"/>
    <row r="75267" ht="13.5" customHeight="1" x14ac:dyDescent="0.15"/>
    <row r="75269" ht="13.5" customHeight="1" x14ac:dyDescent="0.15"/>
    <row r="75271" ht="13.5" customHeight="1" x14ac:dyDescent="0.15"/>
    <row r="75273" ht="13.5" customHeight="1" x14ac:dyDescent="0.15"/>
    <row r="75275" ht="13.5" customHeight="1" x14ac:dyDescent="0.15"/>
    <row r="75277" ht="13.5" customHeight="1" x14ac:dyDescent="0.15"/>
    <row r="75279" ht="13.5" customHeight="1" x14ac:dyDescent="0.15"/>
    <row r="75281" ht="13.5" customHeight="1" x14ac:dyDescent="0.15"/>
    <row r="75283" ht="13.5" customHeight="1" x14ac:dyDescent="0.15"/>
    <row r="75285" ht="13.5" customHeight="1" x14ac:dyDescent="0.15"/>
    <row r="75287" ht="13.5" customHeight="1" x14ac:dyDescent="0.15"/>
    <row r="75289" ht="13.5" customHeight="1" x14ac:dyDescent="0.15"/>
    <row r="75291" ht="13.5" customHeight="1" x14ac:dyDescent="0.15"/>
    <row r="75293" ht="13.5" customHeight="1" x14ac:dyDescent="0.15"/>
    <row r="75295" ht="13.5" customHeight="1" x14ac:dyDescent="0.15"/>
    <row r="75297" ht="13.5" customHeight="1" x14ac:dyDescent="0.15"/>
    <row r="75299" ht="13.5" customHeight="1" x14ac:dyDescent="0.15"/>
    <row r="75301" ht="13.5" customHeight="1" x14ac:dyDescent="0.15"/>
    <row r="75303" ht="13.5" customHeight="1" x14ac:dyDescent="0.15"/>
    <row r="75305" ht="13.5" customHeight="1" x14ac:dyDescent="0.15"/>
    <row r="75307" ht="13.5" customHeight="1" x14ac:dyDescent="0.15"/>
    <row r="75309" ht="13.5" customHeight="1" x14ac:dyDescent="0.15"/>
    <row r="75311" ht="13.5" customHeight="1" x14ac:dyDescent="0.15"/>
    <row r="75313" ht="13.5" customHeight="1" x14ac:dyDescent="0.15"/>
    <row r="75315" ht="13.5" customHeight="1" x14ac:dyDescent="0.15"/>
    <row r="75317" ht="13.5" customHeight="1" x14ac:dyDescent="0.15"/>
    <row r="75319" ht="13.5" customHeight="1" x14ac:dyDescent="0.15"/>
    <row r="75321" ht="13.5" customHeight="1" x14ac:dyDescent="0.15"/>
    <row r="75323" ht="13.5" customHeight="1" x14ac:dyDescent="0.15"/>
    <row r="75325" ht="13.5" customHeight="1" x14ac:dyDescent="0.15"/>
    <row r="75327" ht="13.5" customHeight="1" x14ac:dyDescent="0.15"/>
    <row r="75329" ht="13.5" customHeight="1" x14ac:dyDescent="0.15"/>
    <row r="75331" ht="13.5" customHeight="1" x14ac:dyDescent="0.15"/>
    <row r="75333" ht="13.5" customHeight="1" x14ac:dyDescent="0.15"/>
    <row r="75335" ht="13.5" customHeight="1" x14ac:dyDescent="0.15"/>
    <row r="75337" ht="13.5" customHeight="1" x14ac:dyDescent="0.15"/>
    <row r="75339" ht="13.5" customHeight="1" x14ac:dyDescent="0.15"/>
    <row r="75341" ht="13.5" customHeight="1" x14ac:dyDescent="0.15"/>
    <row r="75343" ht="13.5" customHeight="1" x14ac:dyDescent="0.15"/>
    <row r="75345" ht="13.5" customHeight="1" x14ac:dyDescent="0.15"/>
    <row r="75347" ht="13.5" customHeight="1" x14ac:dyDescent="0.15"/>
    <row r="75349" ht="13.5" customHeight="1" x14ac:dyDescent="0.15"/>
    <row r="75351" ht="13.5" customHeight="1" x14ac:dyDescent="0.15"/>
    <row r="75353" ht="13.5" customHeight="1" x14ac:dyDescent="0.15"/>
    <row r="75355" ht="13.5" customHeight="1" x14ac:dyDescent="0.15"/>
    <row r="75357" ht="13.5" customHeight="1" x14ac:dyDescent="0.15"/>
    <row r="75359" ht="13.5" customHeight="1" x14ac:dyDescent="0.15"/>
    <row r="75361" ht="13.5" customHeight="1" x14ac:dyDescent="0.15"/>
    <row r="75363" ht="13.5" customHeight="1" x14ac:dyDescent="0.15"/>
    <row r="75365" ht="13.5" customHeight="1" x14ac:dyDescent="0.15"/>
    <row r="75367" ht="13.5" customHeight="1" x14ac:dyDescent="0.15"/>
    <row r="75369" ht="13.5" customHeight="1" x14ac:dyDescent="0.15"/>
    <row r="75371" ht="13.5" customHeight="1" x14ac:dyDescent="0.15"/>
    <row r="75373" ht="13.5" customHeight="1" x14ac:dyDescent="0.15"/>
    <row r="75375" ht="13.5" customHeight="1" x14ac:dyDescent="0.15"/>
    <row r="75377" ht="13.5" customHeight="1" x14ac:dyDescent="0.15"/>
    <row r="75379" ht="13.5" customHeight="1" x14ac:dyDescent="0.15"/>
    <row r="75381" ht="13.5" customHeight="1" x14ac:dyDescent="0.15"/>
    <row r="75383" ht="13.5" customHeight="1" x14ac:dyDescent="0.15"/>
    <row r="75385" ht="13.5" customHeight="1" x14ac:dyDescent="0.15"/>
    <row r="75387" ht="13.5" customHeight="1" x14ac:dyDescent="0.15"/>
    <row r="75389" ht="13.5" customHeight="1" x14ac:dyDescent="0.15"/>
    <row r="75391" ht="13.5" customHeight="1" x14ac:dyDescent="0.15"/>
    <row r="75393" ht="13.5" customHeight="1" x14ac:dyDescent="0.15"/>
    <row r="75395" ht="13.5" customHeight="1" x14ac:dyDescent="0.15"/>
    <row r="75397" ht="13.5" customHeight="1" x14ac:dyDescent="0.15"/>
    <row r="75399" ht="13.5" customHeight="1" x14ac:dyDescent="0.15"/>
    <row r="75401" ht="13.5" customHeight="1" x14ac:dyDescent="0.15"/>
    <row r="75403" ht="13.5" customHeight="1" x14ac:dyDescent="0.15"/>
    <row r="75405" ht="13.5" customHeight="1" x14ac:dyDescent="0.15"/>
    <row r="75407" ht="13.5" customHeight="1" x14ac:dyDescent="0.15"/>
    <row r="75409" ht="13.5" customHeight="1" x14ac:dyDescent="0.15"/>
    <row r="75411" ht="13.5" customHeight="1" x14ac:dyDescent="0.15"/>
    <row r="75413" ht="13.5" customHeight="1" x14ac:dyDescent="0.15"/>
    <row r="75415" ht="13.5" customHeight="1" x14ac:dyDescent="0.15"/>
    <row r="75417" ht="13.5" customHeight="1" x14ac:dyDescent="0.15"/>
    <row r="75419" ht="13.5" customHeight="1" x14ac:dyDescent="0.15"/>
    <row r="75421" ht="13.5" customHeight="1" x14ac:dyDescent="0.15"/>
    <row r="75423" ht="13.5" customHeight="1" x14ac:dyDescent="0.15"/>
    <row r="75425" ht="13.5" customHeight="1" x14ac:dyDescent="0.15"/>
    <row r="75427" ht="13.5" customHeight="1" x14ac:dyDescent="0.15"/>
    <row r="75429" ht="13.5" customHeight="1" x14ac:dyDescent="0.15"/>
    <row r="75431" ht="13.5" customHeight="1" x14ac:dyDescent="0.15"/>
    <row r="75433" ht="13.5" customHeight="1" x14ac:dyDescent="0.15"/>
    <row r="75435" ht="13.5" customHeight="1" x14ac:dyDescent="0.15"/>
    <row r="75437" ht="13.5" customHeight="1" x14ac:dyDescent="0.15"/>
    <row r="75439" ht="13.5" customHeight="1" x14ac:dyDescent="0.15"/>
    <row r="75441" ht="13.5" customHeight="1" x14ac:dyDescent="0.15"/>
    <row r="75443" ht="13.5" customHeight="1" x14ac:dyDescent="0.15"/>
    <row r="75445" ht="13.5" customHeight="1" x14ac:dyDescent="0.15"/>
    <row r="75447" ht="13.5" customHeight="1" x14ac:dyDescent="0.15"/>
    <row r="75449" ht="13.5" customHeight="1" x14ac:dyDescent="0.15"/>
    <row r="75451" ht="13.5" customHeight="1" x14ac:dyDescent="0.15"/>
    <row r="75453" ht="13.5" customHeight="1" x14ac:dyDescent="0.15"/>
    <row r="75455" ht="13.5" customHeight="1" x14ac:dyDescent="0.15"/>
    <row r="75457" ht="13.5" customHeight="1" x14ac:dyDescent="0.15"/>
    <row r="75459" ht="13.5" customHeight="1" x14ac:dyDescent="0.15"/>
    <row r="75461" ht="13.5" customHeight="1" x14ac:dyDescent="0.15"/>
    <row r="75463" ht="13.5" customHeight="1" x14ac:dyDescent="0.15"/>
    <row r="75465" ht="13.5" customHeight="1" x14ac:dyDescent="0.15"/>
    <row r="75467" ht="13.5" customHeight="1" x14ac:dyDescent="0.15"/>
    <row r="75469" ht="13.5" customHeight="1" x14ac:dyDescent="0.15"/>
    <row r="75471" ht="13.5" customHeight="1" x14ac:dyDescent="0.15"/>
    <row r="75473" ht="13.5" customHeight="1" x14ac:dyDescent="0.15"/>
    <row r="75475" ht="13.5" customHeight="1" x14ac:dyDescent="0.15"/>
    <row r="75477" ht="13.5" customHeight="1" x14ac:dyDescent="0.15"/>
    <row r="75479" ht="13.5" customHeight="1" x14ac:dyDescent="0.15"/>
    <row r="75481" ht="13.5" customHeight="1" x14ac:dyDescent="0.15"/>
    <row r="75483" ht="13.5" customHeight="1" x14ac:dyDescent="0.15"/>
    <row r="75485" ht="13.5" customHeight="1" x14ac:dyDescent="0.15"/>
    <row r="75487" ht="13.5" customHeight="1" x14ac:dyDescent="0.15"/>
    <row r="75489" ht="13.5" customHeight="1" x14ac:dyDescent="0.15"/>
    <row r="75491" ht="13.5" customHeight="1" x14ac:dyDescent="0.15"/>
    <row r="75493" ht="13.5" customHeight="1" x14ac:dyDescent="0.15"/>
    <row r="75495" ht="13.5" customHeight="1" x14ac:dyDescent="0.15"/>
    <row r="75497" ht="13.5" customHeight="1" x14ac:dyDescent="0.15"/>
    <row r="75499" ht="13.5" customHeight="1" x14ac:dyDescent="0.15"/>
    <row r="75501" ht="13.5" customHeight="1" x14ac:dyDescent="0.15"/>
    <row r="75503" ht="13.5" customHeight="1" x14ac:dyDescent="0.15"/>
    <row r="75505" ht="13.5" customHeight="1" x14ac:dyDescent="0.15"/>
    <row r="75507" ht="13.5" customHeight="1" x14ac:dyDescent="0.15"/>
    <row r="75509" ht="13.5" customHeight="1" x14ac:dyDescent="0.15"/>
    <row r="75511" ht="13.5" customHeight="1" x14ac:dyDescent="0.15"/>
    <row r="75513" ht="13.5" customHeight="1" x14ac:dyDescent="0.15"/>
    <row r="75515" ht="13.5" customHeight="1" x14ac:dyDescent="0.15"/>
    <row r="75517" ht="13.5" customHeight="1" x14ac:dyDescent="0.15"/>
    <row r="75519" ht="13.5" customHeight="1" x14ac:dyDescent="0.15"/>
    <row r="75521" ht="13.5" customHeight="1" x14ac:dyDescent="0.15"/>
    <row r="75523" ht="13.5" customHeight="1" x14ac:dyDescent="0.15"/>
    <row r="75525" ht="13.5" customHeight="1" x14ac:dyDescent="0.15"/>
    <row r="75527" ht="13.5" customHeight="1" x14ac:dyDescent="0.15"/>
    <row r="75529" ht="13.5" customHeight="1" x14ac:dyDescent="0.15"/>
    <row r="75531" ht="13.5" customHeight="1" x14ac:dyDescent="0.15"/>
    <row r="75533" ht="13.5" customHeight="1" x14ac:dyDescent="0.15"/>
    <row r="75535" ht="13.5" customHeight="1" x14ac:dyDescent="0.15"/>
    <row r="75537" ht="13.5" customHeight="1" x14ac:dyDescent="0.15"/>
    <row r="75539" ht="13.5" customHeight="1" x14ac:dyDescent="0.15"/>
    <row r="75541" ht="13.5" customHeight="1" x14ac:dyDescent="0.15"/>
    <row r="75543" ht="13.5" customHeight="1" x14ac:dyDescent="0.15"/>
    <row r="75545" ht="13.5" customHeight="1" x14ac:dyDescent="0.15"/>
    <row r="75547" ht="13.5" customHeight="1" x14ac:dyDescent="0.15"/>
    <row r="75549" ht="13.5" customHeight="1" x14ac:dyDescent="0.15"/>
    <row r="75551" ht="13.5" customHeight="1" x14ac:dyDescent="0.15"/>
    <row r="75553" ht="13.5" customHeight="1" x14ac:dyDescent="0.15"/>
    <row r="75555" ht="13.5" customHeight="1" x14ac:dyDescent="0.15"/>
    <row r="75557" ht="13.5" customHeight="1" x14ac:dyDescent="0.15"/>
    <row r="75559" ht="13.5" customHeight="1" x14ac:dyDescent="0.15"/>
    <row r="75561" ht="13.5" customHeight="1" x14ac:dyDescent="0.15"/>
    <row r="75563" ht="13.5" customHeight="1" x14ac:dyDescent="0.15"/>
    <row r="75565" ht="13.5" customHeight="1" x14ac:dyDescent="0.15"/>
    <row r="75567" ht="13.5" customHeight="1" x14ac:dyDescent="0.15"/>
    <row r="75569" ht="13.5" customHeight="1" x14ac:dyDescent="0.15"/>
    <row r="75571" ht="13.5" customHeight="1" x14ac:dyDescent="0.15"/>
    <row r="75573" ht="13.5" customHeight="1" x14ac:dyDescent="0.15"/>
    <row r="75575" ht="13.5" customHeight="1" x14ac:dyDescent="0.15"/>
    <row r="75577" ht="13.5" customHeight="1" x14ac:dyDescent="0.15"/>
    <row r="75579" ht="13.5" customHeight="1" x14ac:dyDescent="0.15"/>
    <row r="75581" ht="13.5" customHeight="1" x14ac:dyDescent="0.15"/>
    <row r="75583" ht="13.5" customHeight="1" x14ac:dyDescent="0.15"/>
    <row r="75585" ht="13.5" customHeight="1" x14ac:dyDescent="0.15"/>
    <row r="75587" ht="13.5" customHeight="1" x14ac:dyDescent="0.15"/>
    <row r="75589" ht="13.5" customHeight="1" x14ac:dyDescent="0.15"/>
    <row r="75591" ht="13.5" customHeight="1" x14ac:dyDescent="0.15"/>
    <row r="75593" ht="13.5" customHeight="1" x14ac:dyDescent="0.15"/>
    <row r="75595" ht="13.5" customHeight="1" x14ac:dyDescent="0.15"/>
    <row r="75597" ht="13.5" customHeight="1" x14ac:dyDescent="0.15"/>
    <row r="75599" ht="13.5" customHeight="1" x14ac:dyDescent="0.15"/>
    <row r="75601" ht="13.5" customHeight="1" x14ac:dyDescent="0.15"/>
    <row r="75603" ht="13.5" customHeight="1" x14ac:dyDescent="0.15"/>
    <row r="75605" ht="13.5" customHeight="1" x14ac:dyDescent="0.15"/>
    <row r="75607" ht="13.5" customHeight="1" x14ac:dyDescent="0.15"/>
    <row r="75609" ht="13.5" customHeight="1" x14ac:dyDescent="0.15"/>
    <row r="75611" ht="13.5" customHeight="1" x14ac:dyDescent="0.15"/>
    <row r="75613" ht="13.5" customHeight="1" x14ac:dyDescent="0.15"/>
    <row r="75615" ht="13.5" customHeight="1" x14ac:dyDescent="0.15"/>
    <row r="75617" ht="13.5" customHeight="1" x14ac:dyDescent="0.15"/>
    <row r="75619" ht="13.5" customHeight="1" x14ac:dyDescent="0.15"/>
    <row r="75621" ht="13.5" customHeight="1" x14ac:dyDescent="0.15"/>
    <row r="75623" ht="13.5" customHeight="1" x14ac:dyDescent="0.15"/>
    <row r="75625" ht="13.5" customHeight="1" x14ac:dyDescent="0.15"/>
    <row r="75627" ht="13.5" customHeight="1" x14ac:dyDescent="0.15"/>
    <row r="75629" ht="13.5" customHeight="1" x14ac:dyDescent="0.15"/>
    <row r="75631" ht="13.5" customHeight="1" x14ac:dyDescent="0.15"/>
    <row r="75633" ht="13.5" customHeight="1" x14ac:dyDescent="0.15"/>
    <row r="75635" ht="13.5" customHeight="1" x14ac:dyDescent="0.15"/>
    <row r="75637" ht="13.5" customHeight="1" x14ac:dyDescent="0.15"/>
    <row r="75639" ht="13.5" customHeight="1" x14ac:dyDescent="0.15"/>
    <row r="75641" ht="13.5" customHeight="1" x14ac:dyDescent="0.15"/>
    <row r="75643" ht="13.5" customHeight="1" x14ac:dyDescent="0.15"/>
    <row r="75645" ht="13.5" customHeight="1" x14ac:dyDescent="0.15"/>
    <row r="75647" ht="13.5" customHeight="1" x14ac:dyDescent="0.15"/>
    <row r="75649" ht="13.5" customHeight="1" x14ac:dyDescent="0.15"/>
    <row r="75651" ht="13.5" customHeight="1" x14ac:dyDescent="0.15"/>
    <row r="75653" ht="13.5" customHeight="1" x14ac:dyDescent="0.15"/>
    <row r="75655" ht="13.5" customHeight="1" x14ac:dyDescent="0.15"/>
    <row r="75657" ht="13.5" customHeight="1" x14ac:dyDescent="0.15"/>
    <row r="75659" ht="13.5" customHeight="1" x14ac:dyDescent="0.15"/>
    <row r="75661" ht="13.5" customHeight="1" x14ac:dyDescent="0.15"/>
    <row r="75663" ht="13.5" customHeight="1" x14ac:dyDescent="0.15"/>
    <row r="75665" ht="13.5" customHeight="1" x14ac:dyDescent="0.15"/>
    <row r="75667" ht="13.5" customHeight="1" x14ac:dyDescent="0.15"/>
    <row r="75669" ht="13.5" customHeight="1" x14ac:dyDescent="0.15"/>
    <row r="75671" ht="13.5" customHeight="1" x14ac:dyDescent="0.15"/>
    <row r="75673" ht="13.5" customHeight="1" x14ac:dyDescent="0.15"/>
    <row r="75675" ht="13.5" customHeight="1" x14ac:dyDescent="0.15"/>
    <row r="75677" ht="13.5" customHeight="1" x14ac:dyDescent="0.15"/>
    <row r="75679" ht="13.5" customHeight="1" x14ac:dyDescent="0.15"/>
    <row r="75681" ht="13.5" customHeight="1" x14ac:dyDescent="0.15"/>
    <row r="75683" ht="13.5" customHeight="1" x14ac:dyDescent="0.15"/>
    <row r="75685" ht="13.5" customHeight="1" x14ac:dyDescent="0.15"/>
    <row r="75687" ht="13.5" customHeight="1" x14ac:dyDescent="0.15"/>
    <row r="75689" ht="13.5" customHeight="1" x14ac:dyDescent="0.15"/>
    <row r="75691" ht="13.5" customHeight="1" x14ac:dyDescent="0.15"/>
    <row r="75693" ht="13.5" customHeight="1" x14ac:dyDescent="0.15"/>
    <row r="75695" ht="13.5" customHeight="1" x14ac:dyDescent="0.15"/>
    <row r="75697" ht="13.5" customHeight="1" x14ac:dyDescent="0.15"/>
    <row r="75699" ht="13.5" customHeight="1" x14ac:dyDescent="0.15"/>
    <row r="75701" ht="13.5" customHeight="1" x14ac:dyDescent="0.15"/>
    <row r="75703" ht="13.5" customHeight="1" x14ac:dyDescent="0.15"/>
    <row r="75705" ht="13.5" customHeight="1" x14ac:dyDescent="0.15"/>
    <row r="75707" ht="13.5" customHeight="1" x14ac:dyDescent="0.15"/>
    <row r="75709" ht="13.5" customHeight="1" x14ac:dyDescent="0.15"/>
    <row r="75711" ht="13.5" customHeight="1" x14ac:dyDescent="0.15"/>
    <row r="75713" ht="13.5" customHeight="1" x14ac:dyDescent="0.15"/>
    <row r="75715" ht="13.5" customHeight="1" x14ac:dyDescent="0.15"/>
    <row r="75717" ht="13.5" customHeight="1" x14ac:dyDescent="0.15"/>
    <row r="75719" ht="13.5" customHeight="1" x14ac:dyDescent="0.15"/>
    <row r="75721" ht="13.5" customHeight="1" x14ac:dyDescent="0.15"/>
    <row r="75723" ht="13.5" customHeight="1" x14ac:dyDescent="0.15"/>
    <row r="75725" ht="13.5" customHeight="1" x14ac:dyDescent="0.15"/>
    <row r="75727" ht="13.5" customHeight="1" x14ac:dyDescent="0.15"/>
    <row r="75729" ht="13.5" customHeight="1" x14ac:dyDescent="0.15"/>
    <row r="75731" ht="13.5" customHeight="1" x14ac:dyDescent="0.15"/>
    <row r="75733" ht="13.5" customHeight="1" x14ac:dyDescent="0.15"/>
    <row r="75735" ht="13.5" customHeight="1" x14ac:dyDescent="0.15"/>
    <row r="75737" ht="13.5" customHeight="1" x14ac:dyDescent="0.15"/>
    <row r="75739" ht="13.5" customHeight="1" x14ac:dyDescent="0.15"/>
    <row r="75741" ht="13.5" customHeight="1" x14ac:dyDescent="0.15"/>
    <row r="75743" ht="13.5" customHeight="1" x14ac:dyDescent="0.15"/>
    <row r="75745" ht="13.5" customHeight="1" x14ac:dyDescent="0.15"/>
    <row r="75747" ht="13.5" customHeight="1" x14ac:dyDescent="0.15"/>
    <row r="75749" ht="13.5" customHeight="1" x14ac:dyDescent="0.15"/>
    <row r="75751" ht="13.5" customHeight="1" x14ac:dyDescent="0.15"/>
    <row r="75753" ht="13.5" customHeight="1" x14ac:dyDescent="0.15"/>
    <row r="75755" ht="13.5" customHeight="1" x14ac:dyDescent="0.15"/>
    <row r="75757" ht="13.5" customHeight="1" x14ac:dyDescent="0.15"/>
    <row r="75759" ht="13.5" customHeight="1" x14ac:dyDescent="0.15"/>
    <row r="75761" ht="13.5" customHeight="1" x14ac:dyDescent="0.15"/>
    <row r="75763" ht="13.5" customHeight="1" x14ac:dyDescent="0.15"/>
    <row r="75765" ht="13.5" customHeight="1" x14ac:dyDescent="0.15"/>
    <row r="75767" ht="13.5" customHeight="1" x14ac:dyDescent="0.15"/>
    <row r="75769" ht="13.5" customHeight="1" x14ac:dyDescent="0.15"/>
    <row r="75771" ht="13.5" customHeight="1" x14ac:dyDescent="0.15"/>
    <row r="75773" ht="13.5" customHeight="1" x14ac:dyDescent="0.15"/>
    <row r="75775" ht="13.5" customHeight="1" x14ac:dyDescent="0.15"/>
    <row r="75777" ht="13.5" customHeight="1" x14ac:dyDescent="0.15"/>
    <row r="75779" ht="13.5" customHeight="1" x14ac:dyDescent="0.15"/>
    <row r="75781" ht="13.5" customHeight="1" x14ac:dyDescent="0.15"/>
    <row r="75783" ht="13.5" customHeight="1" x14ac:dyDescent="0.15"/>
    <row r="75785" ht="13.5" customHeight="1" x14ac:dyDescent="0.15"/>
    <row r="75787" ht="13.5" customHeight="1" x14ac:dyDescent="0.15"/>
    <row r="75789" ht="13.5" customHeight="1" x14ac:dyDescent="0.15"/>
    <row r="75791" ht="13.5" customHeight="1" x14ac:dyDescent="0.15"/>
    <row r="75793" ht="13.5" customHeight="1" x14ac:dyDescent="0.15"/>
    <row r="75795" ht="13.5" customHeight="1" x14ac:dyDescent="0.15"/>
    <row r="75797" ht="13.5" customHeight="1" x14ac:dyDescent="0.15"/>
    <row r="75799" ht="13.5" customHeight="1" x14ac:dyDescent="0.15"/>
    <row r="75801" ht="13.5" customHeight="1" x14ac:dyDescent="0.15"/>
    <row r="75803" ht="13.5" customHeight="1" x14ac:dyDescent="0.15"/>
    <row r="75805" ht="13.5" customHeight="1" x14ac:dyDescent="0.15"/>
    <row r="75807" ht="13.5" customHeight="1" x14ac:dyDescent="0.15"/>
    <row r="75809" ht="13.5" customHeight="1" x14ac:dyDescent="0.15"/>
    <row r="75811" ht="13.5" customHeight="1" x14ac:dyDescent="0.15"/>
    <row r="75813" ht="13.5" customHeight="1" x14ac:dyDescent="0.15"/>
    <row r="75815" ht="13.5" customHeight="1" x14ac:dyDescent="0.15"/>
    <row r="75817" ht="13.5" customHeight="1" x14ac:dyDescent="0.15"/>
    <row r="75819" ht="13.5" customHeight="1" x14ac:dyDescent="0.15"/>
    <row r="75821" ht="13.5" customHeight="1" x14ac:dyDescent="0.15"/>
    <row r="75823" ht="13.5" customHeight="1" x14ac:dyDescent="0.15"/>
    <row r="75825" ht="13.5" customHeight="1" x14ac:dyDescent="0.15"/>
    <row r="75827" ht="13.5" customHeight="1" x14ac:dyDescent="0.15"/>
    <row r="75829" ht="13.5" customHeight="1" x14ac:dyDescent="0.15"/>
    <row r="75831" ht="13.5" customHeight="1" x14ac:dyDescent="0.15"/>
    <row r="75833" ht="13.5" customHeight="1" x14ac:dyDescent="0.15"/>
    <row r="75835" ht="13.5" customHeight="1" x14ac:dyDescent="0.15"/>
    <row r="75837" ht="13.5" customHeight="1" x14ac:dyDescent="0.15"/>
    <row r="75839" ht="13.5" customHeight="1" x14ac:dyDescent="0.15"/>
    <row r="75841" ht="13.5" customHeight="1" x14ac:dyDescent="0.15"/>
    <row r="75843" ht="13.5" customHeight="1" x14ac:dyDescent="0.15"/>
    <row r="75845" ht="13.5" customHeight="1" x14ac:dyDescent="0.15"/>
    <row r="75847" ht="13.5" customHeight="1" x14ac:dyDescent="0.15"/>
    <row r="75849" ht="13.5" customHeight="1" x14ac:dyDescent="0.15"/>
    <row r="75851" ht="13.5" customHeight="1" x14ac:dyDescent="0.15"/>
    <row r="75853" ht="13.5" customHeight="1" x14ac:dyDescent="0.15"/>
    <row r="75855" ht="13.5" customHeight="1" x14ac:dyDescent="0.15"/>
    <row r="75857" ht="13.5" customHeight="1" x14ac:dyDescent="0.15"/>
    <row r="75859" ht="13.5" customHeight="1" x14ac:dyDescent="0.15"/>
    <row r="75861" ht="13.5" customHeight="1" x14ac:dyDescent="0.15"/>
    <row r="75863" ht="13.5" customHeight="1" x14ac:dyDescent="0.15"/>
    <row r="75865" ht="13.5" customHeight="1" x14ac:dyDescent="0.15"/>
    <row r="75867" ht="13.5" customHeight="1" x14ac:dyDescent="0.15"/>
    <row r="75869" ht="13.5" customHeight="1" x14ac:dyDescent="0.15"/>
    <row r="75871" ht="13.5" customHeight="1" x14ac:dyDescent="0.15"/>
    <row r="75873" ht="13.5" customHeight="1" x14ac:dyDescent="0.15"/>
    <row r="75875" ht="13.5" customHeight="1" x14ac:dyDescent="0.15"/>
    <row r="75877" ht="13.5" customHeight="1" x14ac:dyDescent="0.15"/>
    <row r="75879" ht="13.5" customHeight="1" x14ac:dyDescent="0.15"/>
    <row r="75881" ht="13.5" customHeight="1" x14ac:dyDescent="0.15"/>
    <row r="75883" ht="13.5" customHeight="1" x14ac:dyDescent="0.15"/>
    <row r="75885" ht="13.5" customHeight="1" x14ac:dyDescent="0.15"/>
    <row r="75887" ht="13.5" customHeight="1" x14ac:dyDescent="0.15"/>
    <row r="75889" ht="13.5" customHeight="1" x14ac:dyDescent="0.15"/>
    <row r="75891" ht="13.5" customHeight="1" x14ac:dyDescent="0.15"/>
    <row r="75893" ht="13.5" customHeight="1" x14ac:dyDescent="0.15"/>
    <row r="75895" ht="13.5" customHeight="1" x14ac:dyDescent="0.15"/>
    <row r="75897" ht="13.5" customHeight="1" x14ac:dyDescent="0.15"/>
    <row r="75899" ht="13.5" customHeight="1" x14ac:dyDescent="0.15"/>
    <row r="75901" ht="13.5" customHeight="1" x14ac:dyDescent="0.15"/>
    <row r="75903" ht="13.5" customHeight="1" x14ac:dyDescent="0.15"/>
    <row r="75905" ht="13.5" customHeight="1" x14ac:dyDescent="0.15"/>
    <row r="75907" ht="13.5" customHeight="1" x14ac:dyDescent="0.15"/>
    <row r="75909" ht="13.5" customHeight="1" x14ac:dyDescent="0.15"/>
    <row r="75911" ht="13.5" customHeight="1" x14ac:dyDescent="0.15"/>
    <row r="75913" ht="13.5" customHeight="1" x14ac:dyDescent="0.15"/>
    <row r="75915" ht="13.5" customHeight="1" x14ac:dyDescent="0.15"/>
    <row r="75917" ht="13.5" customHeight="1" x14ac:dyDescent="0.15"/>
    <row r="75919" ht="13.5" customHeight="1" x14ac:dyDescent="0.15"/>
    <row r="75921" ht="13.5" customHeight="1" x14ac:dyDescent="0.15"/>
    <row r="75923" ht="13.5" customHeight="1" x14ac:dyDescent="0.15"/>
    <row r="75925" ht="13.5" customHeight="1" x14ac:dyDescent="0.15"/>
    <row r="75927" ht="13.5" customHeight="1" x14ac:dyDescent="0.15"/>
    <row r="75929" ht="13.5" customHeight="1" x14ac:dyDescent="0.15"/>
    <row r="75931" ht="13.5" customHeight="1" x14ac:dyDescent="0.15"/>
    <row r="75933" ht="13.5" customHeight="1" x14ac:dyDescent="0.15"/>
    <row r="75935" ht="13.5" customHeight="1" x14ac:dyDescent="0.15"/>
    <row r="75937" ht="13.5" customHeight="1" x14ac:dyDescent="0.15"/>
    <row r="75939" ht="13.5" customHeight="1" x14ac:dyDescent="0.15"/>
    <row r="75941" ht="13.5" customHeight="1" x14ac:dyDescent="0.15"/>
    <row r="75943" ht="13.5" customHeight="1" x14ac:dyDescent="0.15"/>
    <row r="75945" ht="13.5" customHeight="1" x14ac:dyDescent="0.15"/>
    <row r="75947" ht="13.5" customHeight="1" x14ac:dyDescent="0.15"/>
    <row r="75949" ht="13.5" customHeight="1" x14ac:dyDescent="0.15"/>
    <row r="75951" ht="13.5" customHeight="1" x14ac:dyDescent="0.15"/>
    <row r="75953" ht="13.5" customHeight="1" x14ac:dyDescent="0.15"/>
    <row r="75955" ht="13.5" customHeight="1" x14ac:dyDescent="0.15"/>
    <row r="75957" ht="13.5" customHeight="1" x14ac:dyDescent="0.15"/>
    <row r="75959" ht="13.5" customHeight="1" x14ac:dyDescent="0.15"/>
    <row r="75961" ht="13.5" customHeight="1" x14ac:dyDescent="0.15"/>
    <row r="75963" ht="13.5" customHeight="1" x14ac:dyDescent="0.15"/>
    <row r="75965" ht="13.5" customHeight="1" x14ac:dyDescent="0.15"/>
    <row r="75967" ht="13.5" customHeight="1" x14ac:dyDescent="0.15"/>
    <row r="75969" ht="13.5" customHeight="1" x14ac:dyDescent="0.15"/>
    <row r="75971" ht="13.5" customHeight="1" x14ac:dyDescent="0.15"/>
    <row r="75973" ht="13.5" customHeight="1" x14ac:dyDescent="0.15"/>
    <row r="75975" ht="13.5" customHeight="1" x14ac:dyDescent="0.15"/>
    <row r="75977" ht="13.5" customHeight="1" x14ac:dyDescent="0.15"/>
    <row r="75979" ht="13.5" customHeight="1" x14ac:dyDescent="0.15"/>
    <row r="75981" ht="13.5" customHeight="1" x14ac:dyDescent="0.15"/>
    <row r="75983" ht="13.5" customHeight="1" x14ac:dyDescent="0.15"/>
    <row r="75985" ht="13.5" customHeight="1" x14ac:dyDescent="0.15"/>
    <row r="75987" ht="13.5" customHeight="1" x14ac:dyDescent="0.15"/>
    <row r="75989" ht="13.5" customHeight="1" x14ac:dyDescent="0.15"/>
    <row r="75991" ht="13.5" customHeight="1" x14ac:dyDescent="0.15"/>
    <row r="75993" ht="13.5" customHeight="1" x14ac:dyDescent="0.15"/>
    <row r="75995" ht="13.5" customHeight="1" x14ac:dyDescent="0.15"/>
    <row r="75997" ht="13.5" customHeight="1" x14ac:dyDescent="0.15"/>
    <row r="75999" ht="13.5" customHeight="1" x14ac:dyDescent="0.15"/>
    <row r="76001" ht="13.5" customHeight="1" x14ac:dyDescent="0.15"/>
    <row r="76003" ht="13.5" customHeight="1" x14ac:dyDescent="0.15"/>
    <row r="76005" ht="13.5" customHeight="1" x14ac:dyDescent="0.15"/>
    <row r="76007" ht="13.5" customHeight="1" x14ac:dyDescent="0.15"/>
    <row r="76009" ht="13.5" customHeight="1" x14ac:dyDescent="0.15"/>
    <row r="76011" ht="13.5" customHeight="1" x14ac:dyDescent="0.15"/>
    <row r="76013" ht="13.5" customHeight="1" x14ac:dyDescent="0.15"/>
    <row r="76015" ht="13.5" customHeight="1" x14ac:dyDescent="0.15"/>
    <row r="76017" ht="13.5" customHeight="1" x14ac:dyDescent="0.15"/>
    <row r="76019" ht="13.5" customHeight="1" x14ac:dyDescent="0.15"/>
    <row r="76021" ht="13.5" customHeight="1" x14ac:dyDescent="0.15"/>
    <row r="76023" ht="13.5" customHeight="1" x14ac:dyDescent="0.15"/>
    <row r="76025" ht="13.5" customHeight="1" x14ac:dyDescent="0.15"/>
    <row r="76027" ht="13.5" customHeight="1" x14ac:dyDescent="0.15"/>
    <row r="76029" ht="13.5" customHeight="1" x14ac:dyDescent="0.15"/>
    <row r="76031" ht="13.5" customHeight="1" x14ac:dyDescent="0.15"/>
    <row r="76033" ht="13.5" customHeight="1" x14ac:dyDescent="0.15"/>
    <row r="76035" ht="13.5" customHeight="1" x14ac:dyDescent="0.15"/>
    <row r="76037" ht="13.5" customHeight="1" x14ac:dyDescent="0.15"/>
    <row r="76039" ht="13.5" customHeight="1" x14ac:dyDescent="0.15"/>
    <row r="76041" ht="13.5" customHeight="1" x14ac:dyDescent="0.15"/>
    <row r="76043" ht="13.5" customHeight="1" x14ac:dyDescent="0.15"/>
    <row r="76045" ht="13.5" customHeight="1" x14ac:dyDescent="0.15"/>
    <row r="76047" ht="13.5" customHeight="1" x14ac:dyDescent="0.15"/>
    <row r="76049" ht="13.5" customHeight="1" x14ac:dyDescent="0.15"/>
    <row r="76051" ht="13.5" customHeight="1" x14ac:dyDescent="0.15"/>
    <row r="76053" ht="13.5" customHeight="1" x14ac:dyDescent="0.15"/>
    <row r="76055" ht="13.5" customHeight="1" x14ac:dyDescent="0.15"/>
    <row r="76057" ht="13.5" customHeight="1" x14ac:dyDescent="0.15"/>
    <row r="76059" ht="13.5" customHeight="1" x14ac:dyDescent="0.15"/>
    <row r="76061" ht="13.5" customHeight="1" x14ac:dyDescent="0.15"/>
    <row r="76063" ht="13.5" customHeight="1" x14ac:dyDescent="0.15"/>
    <row r="76065" ht="13.5" customHeight="1" x14ac:dyDescent="0.15"/>
    <row r="76067" ht="13.5" customHeight="1" x14ac:dyDescent="0.15"/>
    <row r="76069" ht="13.5" customHeight="1" x14ac:dyDescent="0.15"/>
    <row r="76071" ht="13.5" customHeight="1" x14ac:dyDescent="0.15"/>
    <row r="76073" ht="13.5" customHeight="1" x14ac:dyDescent="0.15"/>
    <row r="76075" ht="13.5" customHeight="1" x14ac:dyDescent="0.15"/>
    <row r="76077" ht="13.5" customHeight="1" x14ac:dyDescent="0.15"/>
    <row r="76079" ht="13.5" customHeight="1" x14ac:dyDescent="0.15"/>
    <row r="76081" ht="13.5" customHeight="1" x14ac:dyDescent="0.15"/>
    <row r="76083" ht="13.5" customHeight="1" x14ac:dyDescent="0.15"/>
    <row r="76085" ht="13.5" customHeight="1" x14ac:dyDescent="0.15"/>
    <row r="76087" ht="13.5" customHeight="1" x14ac:dyDescent="0.15"/>
    <row r="76089" ht="13.5" customHeight="1" x14ac:dyDescent="0.15"/>
    <row r="76091" ht="13.5" customHeight="1" x14ac:dyDescent="0.15"/>
    <row r="76093" ht="13.5" customHeight="1" x14ac:dyDescent="0.15"/>
    <row r="76095" ht="13.5" customHeight="1" x14ac:dyDescent="0.15"/>
    <row r="76097" ht="13.5" customHeight="1" x14ac:dyDescent="0.15"/>
    <row r="76099" ht="13.5" customHeight="1" x14ac:dyDescent="0.15"/>
    <row r="76101" ht="13.5" customHeight="1" x14ac:dyDescent="0.15"/>
    <row r="76103" ht="13.5" customHeight="1" x14ac:dyDescent="0.15"/>
    <row r="76105" ht="13.5" customHeight="1" x14ac:dyDescent="0.15"/>
    <row r="76107" ht="13.5" customHeight="1" x14ac:dyDescent="0.15"/>
    <row r="76109" ht="13.5" customHeight="1" x14ac:dyDescent="0.15"/>
    <row r="76111" ht="13.5" customHeight="1" x14ac:dyDescent="0.15"/>
    <row r="76113" ht="13.5" customHeight="1" x14ac:dyDescent="0.15"/>
    <row r="76115" ht="13.5" customHeight="1" x14ac:dyDescent="0.15"/>
    <row r="76117" ht="13.5" customHeight="1" x14ac:dyDescent="0.15"/>
    <row r="76119" ht="13.5" customHeight="1" x14ac:dyDescent="0.15"/>
    <row r="76121" ht="13.5" customHeight="1" x14ac:dyDescent="0.15"/>
    <row r="76123" ht="13.5" customHeight="1" x14ac:dyDescent="0.15"/>
    <row r="76125" ht="13.5" customHeight="1" x14ac:dyDescent="0.15"/>
    <row r="76127" ht="13.5" customHeight="1" x14ac:dyDescent="0.15"/>
    <row r="76129" ht="13.5" customHeight="1" x14ac:dyDescent="0.15"/>
    <row r="76131" ht="13.5" customHeight="1" x14ac:dyDescent="0.15"/>
    <row r="76133" ht="13.5" customHeight="1" x14ac:dyDescent="0.15"/>
    <row r="76135" ht="13.5" customHeight="1" x14ac:dyDescent="0.15"/>
    <row r="76137" ht="13.5" customHeight="1" x14ac:dyDescent="0.15"/>
    <row r="76139" ht="13.5" customHeight="1" x14ac:dyDescent="0.15"/>
    <row r="76141" ht="13.5" customHeight="1" x14ac:dyDescent="0.15"/>
    <row r="76143" ht="13.5" customHeight="1" x14ac:dyDescent="0.15"/>
    <row r="76145" ht="13.5" customHeight="1" x14ac:dyDescent="0.15"/>
    <row r="76147" ht="13.5" customHeight="1" x14ac:dyDescent="0.15"/>
    <row r="76149" ht="13.5" customHeight="1" x14ac:dyDescent="0.15"/>
    <row r="76151" ht="13.5" customHeight="1" x14ac:dyDescent="0.15"/>
    <row r="76153" ht="13.5" customHeight="1" x14ac:dyDescent="0.15"/>
    <row r="76155" ht="13.5" customHeight="1" x14ac:dyDescent="0.15"/>
    <row r="76157" ht="13.5" customHeight="1" x14ac:dyDescent="0.15"/>
    <row r="76159" ht="13.5" customHeight="1" x14ac:dyDescent="0.15"/>
    <row r="76161" ht="13.5" customHeight="1" x14ac:dyDescent="0.15"/>
    <row r="76163" ht="13.5" customHeight="1" x14ac:dyDescent="0.15"/>
    <row r="76165" ht="13.5" customHeight="1" x14ac:dyDescent="0.15"/>
    <row r="76167" ht="13.5" customHeight="1" x14ac:dyDescent="0.15"/>
    <row r="76169" ht="13.5" customHeight="1" x14ac:dyDescent="0.15"/>
    <row r="76171" ht="13.5" customHeight="1" x14ac:dyDescent="0.15"/>
    <row r="76173" ht="13.5" customHeight="1" x14ac:dyDescent="0.15"/>
    <row r="76175" ht="13.5" customHeight="1" x14ac:dyDescent="0.15"/>
    <row r="76177" ht="13.5" customHeight="1" x14ac:dyDescent="0.15"/>
    <row r="76179" ht="13.5" customHeight="1" x14ac:dyDescent="0.15"/>
    <row r="76181" ht="13.5" customHeight="1" x14ac:dyDescent="0.15"/>
    <row r="76183" ht="13.5" customHeight="1" x14ac:dyDescent="0.15"/>
    <row r="76185" ht="13.5" customHeight="1" x14ac:dyDescent="0.15"/>
    <row r="76187" ht="13.5" customHeight="1" x14ac:dyDescent="0.15"/>
    <row r="76189" ht="13.5" customHeight="1" x14ac:dyDescent="0.15"/>
    <row r="76191" ht="13.5" customHeight="1" x14ac:dyDescent="0.15"/>
    <row r="76193" ht="13.5" customHeight="1" x14ac:dyDescent="0.15"/>
    <row r="76195" ht="13.5" customHeight="1" x14ac:dyDescent="0.15"/>
    <row r="76197" ht="13.5" customHeight="1" x14ac:dyDescent="0.15"/>
    <row r="76199" ht="13.5" customHeight="1" x14ac:dyDescent="0.15"/>
    <row r="76201" ht="13.5" customHeight="1" x14ac:dyDescent="0.15"/>
    <row r="76203" ht="13.5" customHeight="1" x14ac:dyDescent="0.15"/>
    <row r="76205" ht="13.5" customHeight="1" x14ac:dyDescent="0.15"/>
    <row r="76207" ht="13.5" customHeight="1" x14ac:dyDescent="0.15"/>
    <row r="76209" ht="13.5" customHeight="1" x14ac:dyDescent="0.15"/>
    <row r="76211" ht="13.5" customHeight="1" x14ac:dyDescent="0.15"/>
    <row r="76213" ht="13.5" customHeight="1" x14ac:dyDescent="0.15"/>
    <row r="76215" ht="13.5" customHeight="1" x14ac:dyDescent="0.15"/>
    <row r="76217" ht="13.5" customHeight="1" x14ac:dyDescent="0.15"/>
    <row r="76219" ht="13.5" customHeight="1" x14ac:dyDescent="0.15"/>
    <row r="76221" ht="13.5" customHeight="1" x14ac:dyDescent="0.15"/>
    <row r="76223" ht="13.5" customHeight="1" x14ac:dyDescent="0.15"/>
    <row r="76225" ht="13.5" customHeight="1" x14ac:dyDescent="0.15"/>
    <row r="76227" ht="13.5" customHeight="1" x14ac:dyDescent="0.15"/>
    <row r="76229" ht="13.5" customHeight="1" x14ac:dyDescent="0.15"/>
    <row r="76231" ht="13.5" customHeight="1" x14ac:dyDescent="0.15"/>
    <row r="76233" ht="13.5" customHeight="1" x14ac:dyDescent="0.15"/>
    <row r="76235" ht="13.5" customHeight="1" x14ac:dyDescent="0.15"/>
    <row r="76237" ht="13.5" customHeight="1" x14ac:dyDescent="0.15"/>
    <row r="76239" ht="13.5" customHeight="1" x14ac:dyDescent="0.15"/>
    <row r="76241" ht="13.5" customHeight="1" x14ac:dyDescent="0.15"/>
    <row r="76243" ht="13.5" customHeight="1" x14ac:dyDescent="0.15"/>
    <row r="76245" ht="13.5" customHeight="1" x14ac:dyDescent="0.15"/>
    <row r="76247" ht="13.5" customHeight="1" x14ac:dyDescent="0.15"/>
    <row r="76249" ht="13.5" customHeight="1" x14ac:dyDescent="0.15"/>
    <row r="76251" ht="13.5" customHeight="1" x14ac:dyDescent="0.15"/>
    <row r="76253" ht="13.5" customHeight="1" x14ac:dyDescent="0.15"/>
    <row r="76255" ht="13.5" customHeight="1" x14ac:dyDescent="0.15"/>
    <row r="76257" ht="13.5" customHeight="1" x14ac:dyDescent="0.15"/>
    <row r="76259" ht="13.5" customHeight="1" x14ac:dyDescent="0.15"/>
    <row r="76261" ht="13.5" customHeight="1" x14ac:dyDescent="0.15"/>
    <row r="76263" ht="13.5" customHeight="1" x14ac:dyDescent="0.15"/>
    <row r="76265" ht="13.5" customHeight="1" x14ac:dyDescent="0.15"/>
    <row r="76267" ht="13.5" customHeight="1" x14ac:dyDescent="0.15"/>
    <row r="76269" ht="13.5" customHeight="1" x14ac:dyDescent="0.15"/>
    <row r="76271" ht="13.5" customHeight="1" x14ac:dyDescent="0.15"/>
    <row r="76273" ht="13.5" customHeight="1" x14ac:dyDescent="0.15"/>
    <row r="76275" ht="13.5" customHeight="1" x14ac:dyDescent="0.15"/>
    <row r="76277" ht="13.5" customHeight="1" x14ac:dyDescent="0.15"/>
    <row r="76279" ht="13.5" customHeight="1" x14ac:dyDescent="0.15"/>
    <row r="76281" ht="13.5" customHeight="1" x14ac:dyDescent="0.15"/>
    <row r="76283" ht="13.5" customHeight="1" x14ac:dyDescent="0.15"/>
    <row r="76285" ht="13.5" customHeight="1" x14ac:dyDescent="0.15"/>
    <row r="76287" ht="13.5" customHeight="1" x14ac:dyDescent="0.15"/>
    <row r="76289" ht="13.5" customHeight="1" x14ac:dyDescent="0.15"/>
    <row r="76291" ht="13.5" customHeight="1" x14ac:dyDescent="0.15"/>
    <row r="76293" ht="13.5" customHeight="1" x14ac:dyDescent="0.15"/>
    <row r="76295" ht="13.5" customHeight="1" x14ac:dyDescent="0.15"/>
    <row r="76297" ht="13.5" customHeight="1" x14ac:dyDescent="0.15"/>
    <row r="76299" ht="13.5" customHeight="1" x14ac:dyDescent="0.15"/>
    <row r="76301" ht="13.5" customHeight="1" x14ac:dyDescent="0.15"/>
    <row r="76303" ht="13.5" customHeight="1" x14ac:dyDescent="0.15"/>
    <row r="76305" ht="13.5" customHeight="1" x14ac:dyDescent="0.15"/>
    <row r="76307" ht="13.5" customHeight="1" x14ac:dyDescent="0.15"/>
    <row r="76309" ht="13.5" customHeight="1" x14ac:dyDescent="0.15"/>
    <row r="76311" ht="13.5" customHeight="1" x14ac:dyDescent="0.15"/>
    <row r="76313" ht="13.5" customHeight="1" x14ac:dyDescent="0.15"/>
    <row r="76315" ht="13.5" customHeight="1" x14ac:dyDescent="0.15"/>
    <row r="76317" ht="13.5" customHeight="1" x14ac:dyDescent="0.15"/>
    <row r="76319" ht="13.5" customHeight="1" x14ac:dyDescent="0.15"/>
    <row r="76321" ht="13.5" customHeight="1" x14ac:dyDescent="0.15"/>
    <row r="76323" ht="13.5" customHeight="1" x14ac:dyDescent="0.15"/>
    <row r="76325" ht="13.5" customHeight="1" x14ac:dyDescent="0.15"/>
    <row r="76327" ht="13.5" customHeight="1" x14ac:dyDescent="0.15"/>
    <row r="76329" ht="13.5" customHeight="1" x14ac:dyDescent="0.15"/>
    <row r="76331" ht="13.5" customHeight="1" x14ac:dyDescent="0.15"/>
    <row r="76333" ht="13.5" customHeight="1" x14ac:dyDescent="0.15"/>
    <row r="76335" ht="13.5" customHeight="1" x14ac:dyDescent="0.15"/>
    <row r="76337" ht="13.5" customHeight="1" x14ac:dyDescent="0.15"/>
    <row r="76339" ht="13.5" customHeight="1" x14ac:dyDescent="0.15"/>
    <row r="76341" ht="13.5" customHeight="1" x14ac:dyDescent="0.15"/>
    <row r="76343" ht="13.5" customHeight="1" x14ac:dyDescent="0.15"/>
    <row r="76345" ht="13.5" customHeight="1" x14ac:dyDescent="0.15"/>
    <row r="76347" ht="13.5" customHeight="1" x14ac:dyDescent="0.15"/>
    <row r="76349" ht="13.5" customHeight="1" x14ac:dyDescent="0.15"/>
    <row r="76351" ht="13.5" customHeight="1" x14ac:dyDescent="0.15"/>
    <row r="76353" ht="13.5" customHeight="1" x14ac:dyDescent="0.15"/>
    <row r="76355" ht="13.5" customHeight="1" x14ac:dyDescent="0.15"/>
    <row r="76357" ht="13.5" customHeight="1" x14ac:dyDescent="0.15"/>
    <row r="76359" ht="13.5" customHeight="1" x14ac:dyDescent="0.15"/>
    <row r="76361" ht="13.5" customHeight="1" x14ac:dyDescent="0.15"/>
    <row r="76363" ht="13.5" customHeight="1" x14ac:dyDescent="0.15"/>
    <row r="76365" ht="13.5" customHeight="1" x14ac:dyDescent="0.15"/>
    <row r="76367" ht="13.5" customHeight="1" x14ac:dyDescent="0.15"/>
    <row r="76369" ht="13.5" customHeight="1" x14ac:dyDescent="0.15"/>
    <row r="76371" ht="13.5" customHeight="1" x14ac:dyDescent="0.15"/>
    <row r="76373" ht="13.5" customHeight="1" x14ac:dyDescent="0.15"/>
    <row r="76375" ht="13.5" customHeight="1" x14ac:dyDescent="0.15"/>
    <row r="76377" ht="13.5" customHeight="1" x14ac:dyDescent="0.15"/>
    <row r="76379" ht="13.5" customHeight="1" x14ac:dyDescent="0.15"/>
    <row r="76381" ht="13.5" customHeight="1" x14ac:dyDescent="0.15"/>
    <row r="76383" ht="13.5" customHeight="1" x14ac:dyDescent="0.15"/>
    <row r="76385" ht="13.5" customHeight="1" x14ac:dyDescent="0.15"/>
    <row r="76387" ht="13.5" customHeight="1" x14ac:dyDescent="0.15"/>
    <row r="76389" ht="13.5" customHeight="1" x14ac:dyDescent="0.15"/>
    <row r="76391" ht="13.5" customHeight="1" x14ac:dyDescent="0.15"/>
    <row r="76393" ht="13.5" customHeight="1" x14ac:dyDescent="0.15"/>
    <row r="76395" ht="13.5" customHeight="1" x14ac:dyDescent="0.15"/>
    <row r="76397" ht="13.5" customHeight="1" x14ac:dyDescent="0.15"/>
    <row r="76399" ht="13.5" customHeight="1" x14ac:dyDescent="0.15"/>
    <row r="76401" ht="13.5" customHeight="1" x14ac:dyDescent="0.15"/>
    <row r="76403" ht="13.5" customHeight="1" x14ac:dyDescent="0.15"/>
    <row r="76405" ht="13.5" customHeight="1" x14ac:dyDescent="0.15"/>
    <row r="76407" ht="13.5" customHeight="1" x14ac:dyDescent="0.15"/>
    <row r="76409" ht="13.5" customHeight="1" x14ac:dyDescent="0.15"/>
    <row r="76411" ht="13.5" customHeight="1" x14ac:dyDescent="0.15"/>
    <row r="76413" ht="13.5" customHeight="1" x14ac:dyDescent="0.15"/>
    <row r="76415" ht="13.5" customHeight="1" x14ac:dyDescent="0.15"/>
    <row r="76417" ht="13.5" customHeight="1" x14ac:dyDescent="0.15"/>
    <row r="76419" ht="13.5" customHeight="1" x14ac:dyDescent="0.15"/>
    <row r="76421" ht="13.5" customHeight="1" x14ac:dyDescent="0.15"/>
    <row r="76423" ht="13.5" customHeight="1" x14ac:dyDescent="0.15"/>
    <row r="76425" ht="13.5" customHeight="1" x14ac:dyDescent="0.15"/>
    <row r="76427" ht="13.5" customHeight="1" x14ac:dyDescent="0.15"/>
    <row r="76429" ht="13.5" customHeight="1" x14ac:dyDescent="0.15"/>
    <row r="76431" ht="13.5" customHeight="1" x14ac:dyDescent="0.15"/>
    <row r="76433" ht="13.5" customHeight="1" x14ac:dyDescent="0.15"/>
    <row r="76435" ht="13.5" customHeight="1" x14ac:dyDescent="0.15"/>
    <row r="76437" ht="13.5" customHeight="1" x14ac:dyDescent="0.15"/>
    <row r="76439" ht="13.5" customHeight="1" x14ac:dyDescent="0.15"/>
    <row r="76441" ht="13.5" customHeight="1" x14ac:dyDescent="0.15"/>
    <row r="76443" ht="13.5" customHeight="1" x14ac:dyDescent="0.15"/>
    <row r="76445" ht="13.5" customHeight="1" x14ac:dyDescent="0.15"/>
    <row r="76447" ht="13.5" customHeight="1" x14ac:dyDescent="0.15"/>
    <row r="76449" ht="13.5" customHeight="1" x14ac:dyDescent="0.15"/>
    <row r="76451" ht="13.5" customHeight="1" x14ac:dyDescent="0.15"/>
    <row r="76453" ht="13.5" customHeight="1" x14ac:dyDescent="0.15"/>
    <row r="76455" ht="13.5" customHeight="1" x14ac:dyDescent="0.15"/>
    <row r="76457" ht="13.5" customHeight="1" x14ac:dyDescent="0.15"/>
    <row r="76459" ht="13.5" customHeight="1" x14ac:dyDescent="0.15"/>
    <row r="76461" ht="13.5" customHeight="1" x14ac:dyDescent="0.15"/>
    <row r="76463" ht="13.5" customHeight="1" x14ac:dyDescent="0.15"/>
    <row r="76465" ht="13.5" customHeight="1" x14ac:dyDescent="0.15"/>
    <row r="76467" ht="13.5" customHeight="1" x14ac:dyDescent="0.15"/>
    <row r="76469" ht="13.5" customHeight="1" x14ac:dyDescent="0.15"/>
    <row r="76471" ht="13.5" customHeight="1" x14ac:dyDescent="0.15"/>
    <row r="76473" ht="13.5" customHeight="1" x14ac:dyDescent="0.15"/>
    <row r="76475" ht="13.5" customHeight="1" x14ac:dyDescent="0.15"/>
    <row r="76477" ht="13.5" customHeight="1" x14ac:dyDescent="0.15"/>
    <row r="76479" ht="13.5" customHeight="1" x14ac:dyDescent="0.15"/>
    <row r="76481" ht="13.5" customHeight="1" x14ac:dyDescent="0.15"/>
    <row r="76483" ht="13.5" customHeight="1" x14ac:dyDescent="0.15"/>
    <row r="76485" ht="13.5" customHeight="1" x14ac:dyDescent="0.15"/>
    <row r="76487" ht="13.5" customHeight="1" x14ac:dyDescent="0.15"/>
    <row r="76489" ht="13.5" customHeight="1" x14ac:dyDescent="0.15"/>
    <row r="76491" ht="13.5" customHeight="1" x14ac:dyDescent="0.15"/>
    <row r="76493" ht="13.5" customHeight="1" x14ac:dyDescent="0.15"/>
    <row r="76495" ht="13.5" customHeight="1" x14ac:dyDescent="0.15"/>
    <row r="76497" ht="13.5" customHeight="1" x14ac:dyDescent="0.15"/>
    <row r="76499" ht="13.5" customHeight="1" x14ac:dyDescent="0.15"/>
    <row r="76501" ht="13.5" customHeight="1" x14ac:dyDescent="0.15"/>
    <row r="76503" ht="13.5" customHeight="1" x14ac:dyDescent="0.15"/>
    <row r="76505" ht="13.5" customHeight="1" x14ac:dyDescent="0.15"/>
    <row r="76507" ht="13.5" customHeight="1" x14ac:dyDescent="0.15"/>
    <row r="76509" ht="13.5" customHeight="1" x14ac:dyDescent="0.15"/>
    <row r="76511" ht="13.5" customHeight="1" x14ac:dyDescent="0.15"/>
    <row r="76513" ht="13.5" customHeight="1" x14ac:dyDescent="0.15"/>
    <row r="76515" ht="13.5" customHeight="1" x14ac:dyDescent="0.15"/>
    <row r="76517" ht="13.5" customHeight="1" x14ac:dyDescent="0.15"/>
    <row r="76519" ht="13.5" customHeight="1" x14ac:dyDescent="0.15"/>
    <row r="76521" ht="13.5" customHeight="1" x14ac:dyDescent="0.15"/>
    <row r="76523" ht="13.5" customHeight="1" x14ac:dyDescent="0.15"/>
    <row r="76525" ht="13.5" customHeight="1" x14ac:dyDescent="0.15"/>
    <row r="76527" ht="13.5" customHeight="1" x14ac:dyDescent="0.15"/>
    <row r="76529" ht="13.5" customHeight="1" x14ac:dyDescent="0.15"/>
    <row r="76531" ht="13.5" customHeight="1" x14ac:dyDescent="0.15"/>
    <row r="76533" ht="13.5" customHeight="1" x14ac:dyDescent="0.15"/>
    <row r="76535" ht="13.5" customHeight="1" x14ac:dyDescent="0.15"/>
    <row r="76537" ht="13.5" customHeight="1" x14ac:dyDescent="0.15"/>
    <row r="76539" ht="13.5" customHeight="1" x14ac:dyDescent="0.15"/>
    <row r="76541" ht="13.5" customHeight="1" x14ac:dyDescent="0.15"/>
    <row r="76543" ht="13.5" customHeight="1" x14ac:dyDescent="0.15"/>
    <row r="76545" ht="13.5" customHeight="1" x14ac:dyDescent="0.15"/>
    <row r="76547" ht="13.5" customHeight="1" x14ac:dyDescent="0.15"/>
    <row r="76549" ht="13.5" customHeight="1" x14ac:dyDescent="0.15"/>
    <row r="76551" ht="13.5" customHeight="1" x14ac:dyDescent="0.15"/>
    <row r="76553" ht="13.5" customHeight="1" x14ac:dyDescent="0.15"/>
    <row r="76555" ht="13.5" customHeight="1" x14ac:dyDescent="0.15"/>
    <row r="76557" ht="13.5" customHeight="1" x14ac:dyDescent="0.15"/>
    <row r="76559" ht="13.5" customHeight="1" x14ac:dyDescent="0.15"/>
    <row r="76561" ht="13.5" customHeight="1" x14ac:dyDescent="0.15"/>
    <row r="76563" ht="13.5" customHeight="1" x14ac:dyDescent="0.15"/>
    <row r="76565" ht="13.5" customHeight="1" x14ac:dyDescent="0.15"/>
    <row r="76567" ht="13.5" customHeight="1" x14ac:dyDescent="0.15"/>
    <row r="76569" ht="13.5" customHeight="1" x14ac:dyDescent="0.15"/>
    <row r="76571" ht="13.5" customHeight="1" x14ac:dyDescent="0.15"/>
    <row r="76573" ht="13.5" customHeight="1" x14ac:dyDescent="0.15"/>
    <row r="76575" ht="13.5" customHeight="1" x14ac:dyDescent="0.15"/>
    <row r="76577" ht="13.5" customHeight="1" x14ac:dyDescent="0.15"/>
    <row r="76579" ht="13.5" customHeight="1" x14ac:dyDescent="0.15"/>
    <row r="76581" ht="13.5" customHeight="1" x14ac:dyDescent="0.15"/>
    <row r="76583" ht="13.5" customHeight="1" x14ac:dyDescent="0.15"/>
    <row r="76585" ht="13.5" customHeight="1" x14ac:dyDescent="0.15"/>
    <row r="76587" ht="13.5" customHeight="1" x14ac:dyDescent="0.15"/>
    <row r="76589" ht="13.5" customHeight="1" x14ac:dyDescent="0.15"/>
    <row r="76591" ht="13.5" customHeight="1" x14ac:dyDescent="0.15"/>
    <row r="76593" ht="13.5" customHeight="1" x14ac:dyDescent="0.15"/>
    <row r="76595" ht="13.5" customHeight="1" x14ac:dyDescent="0.15"/>
    <row r="76597" ht="13.5" customHeight="1" x14ac:dyDescent="0.15"/>
    <row r="76599" ht="13.5" customHeight="1" x14ac:dyDescent="0.15"/>
    <row r="76601" ht="13.5" customHeight="1" x14ac:dyDescent="0.15"/>
    <row r="76603" ht="13.5" customHeight="1" x14ac:dyDescent="0.15"/>
    <row r="76605" ht="13.5" customHeight="1" x14ac:dyDescent="0.15"/>
    <row r="76607" ht="13.5" customHeight="1" x14ac:dyDescent="0.15"/>
    <row r="76609" ht="13.5" customHeight="1" x14ac:dyDescent="0.15"/>
    <row r="76611" ht="13.5" customHeight="1" x14ac:dyDescent="0.15"/>
    <row r="76613" ht="13.5" customHeight="1" x14ac:dyDescent="0.15"/>
    <row r="76615" ht="13.5" customHeight="1" x14ac:dyDescent="0.15"/>
    <row r="76617" ht="13.5" customHeight="1" x14ac:dyDescent="0.15"/>
    <row r="76619" ht="13.5" customHeight="1" x14ac:dyDescent="0.15"/>
    <row r="76621" ht="13.5" customHeight="1" x14ac:dyDescent="0.15"/>
    <row r="76623" ht="13.5" customHeight="1" x14ac:dyDescent="0.15"/>
    <row r="76625" ht="13.5" customHeight="1" x14ac:dyDescent="0.15"/>
    <row r="76627" ht="13.5" customHeight="1" x14ac:dyDescent="0.15"/>
    <row r="76629" ht="13.5" customHeight="1" x14ac:dyDescent="0.15"/>
    <row r="76631" ht="13.5" customHeight="1" x14ac:dyDescent="0.15"/>
    <row r="76633" ht="13.5" customHeight="1" x14ac:dyDescent="0.15"/>
    <row r="76635" ht="13.5" customHeight="1" x14ac:dyDescent="0.15"/>
    <row r="76637" ht="13.5" customHeight="1" x14ac:dyDescent="0.15"/>
    <row r="76639" ht="13.5" customHeight="1" x14ac:dyDescent="0.15"/>
    <row r="76641" ht="13.5" customHeight="1" x14ac:dyDescent="0.15"/>
    <row r="76643" ht="13.5" customHeight="1" x14ac:dyDescent="0.15"/>
    <row r="76645" ht="13.5" customHeight="1" x14ac:dyDescent="0.15"/>
    <row r="76647" ht="13.5" customHeight="1" x14ac:dyDescent="0.15"/>
    <row r="76649" ht="13.5" customHeight="1" x14ac:dyDescent="0.15"/>
    <row r="76651" ht="13.5" customHeight="1" x14ac:dyDescent="0.15"/>
    <row r="76653" ht="13.5" customHeight="1" x14ac:dyDescent="0.15"/>
    <row r="76655" ht="13.5" customHeight="1" x14ac:dyDescent="0.15"/>
    <row r="76657" ht="13.5" customHeight="1" x14ac:dyDescent="0.15"/>
    <row r="76659" ht="13.5" customHeight="1" x14ac:dyDescent="0.15"/>
    <row r="76661" ht="13.5" customHeight="1" x14ac:dyDescent="0.15"/>
    <row r="76663" ht="13.5" customHeight="1" x14ac:dyDescent="0.15"/>
    <row r="76665" ht="13.5" customHeight="1" x14ac:dyDescent="0.15"/>
    <row r="76667" ht="13.5" customHeight="1" x14ac:dyDescent="0.15"/>
    <row r="76669" ht="13.5" customHeight="1" x14ac:dyDescent="0.15"/>
    <row r="76671" ht="13.5" customHeight="1" x14ac:dyDescent="0.15"/>
    <row r="76673" ht="13.5" customHeight="1" x14ac:dyDescent="0.15"/>
    <row r="76675" ht="13.5" customHeight="1" x14ac:dyDescent="0.15"/>
    <row r="76677" ht="13.5" customHeight="1" x14ac:dyDescent="0.15"/>
    <row r="76679" ht="13.5" customHeight="1" x14ac:dyDescent="0.15"/>
    <row r="76681" ht="13.5" customHeight="1" x14ac:dyDescent="0.15"/>
    <row r="76683" ht="13.5" customHeight="1" x14ac:dyDescent="0.15"/>
    <row r="76685" ht="13.5" customHeight="1" x14ac:dyDescent="0.15"/>
    <row r="76687" ht="13.5" customHeight="1" x14ac:dyDescent="0.15"/>
    <row r="76689" ht="13.5" customHeight="1" x14ac:dyDescent="0.15"/>
    <row r="76691" ht="13.5" customHeight="1" x14ac:dyDescent="0.15"/>
    <row r="76693" ht="13.5" customHeight="1" x14ac:dyDescent="0.15"/>
    <row r="76695" ht="13.5" customHeight="1" x14ac:dyDescent="0.15"/>
    <row r="76697" ht="13.5" customHeight="1" x14ac:dyDescent="0.15"/>
    <row r="76699" ht="13.5" customHeight="1" x14ac:dyDescent="0.15"/>
    <row r="76701" ht="13.5" customHeight="1" x14ac:dyDescent="0.15"/>
    <row r="76703" ht="13.5" customHeight="1" x14ac:dyDescent="0.15"/>
    <row r="76705" ht="13.5" customHeight="1" x14ac:dyDescent="0.15"/>
    <row r="76707" ht="13.5" customHeight="1" x14ac:dyDescent="0.15"/>
    <row r="76709" ht="13.5" customHeight="1" x14ac:dyDescent="0.15"/>
    <row r="76711" ht="13.5" customHeight="1" x14ac:dyDescent="0.15"/>
    <row r="76713" ht="13.5" customHeight="1" x14ac:dyDescent="0.15"/>
    <row r="76715" ht="13.5" customHeight="1" x14ac:dyDescent="0.15"/>
    <row r="76717" ht="13.5" customHeight="1" x14ac:dyDescent="0.15"/>
    <row r="76719" ht="13.5" customHeight="1" x14ac:dyDescent="0.15"/>
    <row r="76721" ht="13.5" customHeight="1" x14ac:dyDescent="0.15"/>
    <row r="76723" ht="13.5" customHeight="1" x14ac:dyDescent="0.15"/>
    <row r="76725" ht="13.5" customHeight="1" x14ac:dyDescent="0.15"/>
    <row r="76727" ht="13.5" customHeight="1" x14ac:dyDescent="0.15"/>
    <row r="76729" ht="13.5" customHeight="1" x14ac:dyDescent="0.15"/>
    <row r="76731" ht="13.5" customHeight="1" x14ac:dyDescent="0.15"/>
    <row r="76733" ht="13.5" customHeight="1" x14ac:dyDescent="0.15"/>
    <row r="76735" ht="13.5" customHeight="1" x14ac:dyDescent="0.15"/>
    <row r="76737" ht="13.5" customHeight="1" x14ac:dyDescent="0.15"/>
    <row r="76739" ht="13.5" customHeight="1" x14ac:dyDescent="0.15"/>
    <row r="76741" ht="13.5" customHeight="1" x14ac:dyDescent="0.15"/>
    <row r="76743" ht="13.5" customHeight="1" x14ac:dyDescent="0.15"/>
    <row r="76745" ht="13.5" customHeight="1" x14ac:dyDescent="0.15"/>
    <row r="76747" ht="13.5" customHeight="1" x14ac:dyDescent="0.15"/>
    <row r="76749" ht="13.5" customHeight="1" x14ac:dyDescent="0.15"/>
    <row r="76751" ht="13.5" customHeight="1" x14ac:dyDescent="0.15"/>
    <row r="76753" ht="13.5" customHeight="1" x14ac:dyDescent="0.15"/>
    <row r="76755" ht="13.5" customHeight="1" x14ac:dyDescent="0.15"/>
    <row r="76757" ht="13.5" customHeight="1" x14ac:dyDescent="0.15"/>
    <row r="76759" ht="13.5" customHeight="1" x14ac:dyDescent="0.15"/>
    <row r="76761" ht="13.5" customHeight="1" x14ac:dyDescent="0.15"/>
    <row r="76763" ht="13.5" customHeight="1" x14ac:dyDescent="0.15"/>
    <row r="76765" ht="13.5" customHeight="1" x14ac:dyDescent="0.15"/>
    <row r="76767" ht="13.5" customHeight="1" x14ac:dyDescent="0.15"/>
    <row r="76769" ht="13.5" customHeight="1" x14ac:dyDescent="0.15"/>
    <row r="76771" ht="13.5" customHeight="1" x14ac:dyDescent="0.15"/>
    <row r="76773" ht="13.5" customHeight="1" x14ac:dyDescent="0.15"/>
    <row r="76775" ht="13.5" customHeight="1" x14ac:dyDescent="0.15"/>
    <row r="76777" ht="13.5" customHeight="1" x14ac:dyDescent="0.15"/>
    <row r="76779" ht="13.5" customHeight="1" x14ac:dyDescent="0.15"/>
    <row r="76781" ht="13.5" customHeight="1" x14ac:dyDescent="0.15"/>
    <row r="76783" ht="13.5" customHeight="1" x14ac:dyDescent="0.15"/>
    <row r="76785" ht="13.5" customHeight="1" x14ac:dyDescent="0.15"/>
    <row r="76787" ht="13.5" customHeight="1" x14ac:dyDescent="0.15"/>
    <row r="76789" ht="13.5" customHeight="1" x14ac:dyDescent="0.15"/>
    <row r="76791" ht="13.5" customHeight="1" x14ac:dyDescent="0.15"/>
    <row r="76793" ht="13.5" customHeight="1" x14ac:dyDescent="0.15"/>
    <row r="76795" ht="13.5" customHeight="1" x14ac:dyDescent="0.15"/>
    <row r="76797" ht="13.5" customHeight="1" x14ac:dyDescent="0.15"/>
    <row r="76799" ht="13.5" customHeight="1" x14ac:dyDescent="0.15"/>
    <row r="76801" ht="13.5" customHeight="1" x14ac:dyDescent="0.15"/>
    <row r="76803" ht="13.5" customHeight="1" x14ac:dyDescent="0.15"/>
    <row r="76805" ht="13.5" customHeight="1" x14ac:dyDescent="0.15"/>
    <row r="76807" ht="13.5" customHeight="1" x14ac:dyDescent="0.15"/>
    <row r="76809" ht="13.5" customHeight="1" x14ac:dyDescent="0.15"/>
    <row r="76811" ht="13.5" customHeight="1" x14ac:dyDescent="0.15"/>
    <row r="76813" ht="13.5" customHeight="1" x14ac:dyDescent="0.15"/>
    <row r="76815" ht="13.5" customHeight="1" x14ac:dyDescent="0.15"/>
    <row r="76817" ht="13.5" customHeight="1" x14ac:dyDescent="0.15"/>
    <row r="76819" ht="13.5" customHeight="1" x14ac:dyDescent="0.15"/>
    <row r="76821" ht="13.5" customHeight="1" x14ac:dyDescent="0.15"/>
    <row r="76823" ht="13.5" customHeight="1" x14ac:dyDescent="0.15"/>
    <row r="76825" ht="13.5" customHeight="1" x14ac:dyDescent="0.15"/>
    <row r="76827" ht="13.5" customHeight="1" x14ac:dyDescent="0.15"/>
    <row r="76829" ht="13.5" customHeight="1" x14ac:dyDescent="0.15"/>
    <row r="76831" ht="13.5" customHeight="1" x14ac:dyDescent="0.15"/>
    <row r="76833" ht="13.5" customHeight="1" x14ac:dyDescent="0.15"/>
    <row r="76835" ht="13.5" customHeight="1" x14ac:dyDescent="0.15"/>
    <row r="76837" ht="13.5" customHeight="1" x14ac:dyDescent="0.15"/>
    <row r="76839" ht="13.5" customHeight="1" x14ac:dyDescent="0.15"/>
    <row r="76841" ht="13.5" customHeight="1" x14ac:dyDescent="0.15"/>
    <row r="76843" ht="13.5" customHeight="1" x14ac:dyDescent="0.15"/>
    <row r="76845" ht="13.5" customHeight="1" x14ac:dyDescent="0.15"/>
    <row r="76847" ht="13.5" customHeight="1" x14ac:dyDescent="0.15"/>
    <row r="76849" ht="13.5" customHeight="1" x14ac:dyDescent="0.15"/>
    <row r="76851" ht="13.5" customHeight="1" x14ac:dyDescent="0.15"/>
    <row r="76853" ht="13.5" customHeight="1" x14ac:dyDescent="0.15"/>
    <row r="76855" ht="13.5" customHeight="1" x14ac:dyDescent="0.15"/>
    <row r="76857" ht="13.5" customHeight="1" x14ac:dyDescent="0.15"/>
    <row r="76859" ht="13.5" customHeight="1" x14ac:dyDescent="0.15"/>
    <row r="76861" ht="13.5" customHeight="1" x14ac:dyDescent="0.15"/>
    <row r="76863" ht="13.5" customHeight="1" x14ac:dyDescent="0.15"/>
    <row r="76865" ht="13.5" customHeight="1" x14ac:dyDescent="0.15"/>
    <row r="76867" ht="13.5" customHeight="1" x14ac:dyDescent="0.15"/>
    <row r="76869" ht="13.5" customHeight="1" x14ac:dyDescent="0.15"/>
    <row r="76871" ht="13.5" customHeight="1" x14ac:dyDescent="0.15"/>
    <row r="76873" ht="13.5" customHeight="1" x14ac:dyDescent="0.15"/>
    <row r="76875" ht="13.5" customHeight="1" x14ac:dyDescent="0.15"/>
    <row r="76877" ht="13.5" customHeight="1" x14ac:dyDescent="0.15"/>
    <row r="76879" ht="13.5" customHeight="1" x14ac:dyDescent="0.15"/>
    <row r="76881" ht="13.5" customHeight="1" x14ac:dyDescent="0.15"/>
    <row r="76883" ht="13.5" customHeight="1" x14ac:dyDescent="0.15"/>
    <row r="76885" ht="13.5" customHeight="1" x14ac:dyDescent="0.15"/>
    <row r="76887" ht="13.5" customHeight="1" x14ac:dyDescent="0.15"/>
    <row r="76889" ht="13.5" customHeight="1" x14ac:dyDescent="0.15"/>
    <row r="76891" ht="13.5" customHeight="1" x14ac:dyDescent="0.15"/>
    <row r="76893" ht="13.5" customHeight="1" x14ac:dyDescent="0.15"/>
    <row r="76895" ht="13.5" customHeight="1" x14ac:dyDescent="0.15"/>
    <row r="76897" ht="13.5" customHeight="1" x14ac:dyDescent="0.15"/>
    <row r="76899" ht="13.5" customHeight="1" x14ac:dyDescent="0.15"/>
    <row r="76901" ht="13.5" customHeight="1" x14ac:dyDescent="0.15"/>
    <row r="76903" ht="13.5" customHeight="1" x14ac:dyDescent="0.15"/>
    <row r="76905" ht="13.5" customHeight="1" x14ac:dyDescent="0.15"/>
    <row r="76907" ht="13.5" customHeight="1" x14ac:dyDescent="0.15"/>
    <row r="76909" ht="13.5" customHeight="1" x14ac:dyDescent="0.15"/>
    <row r="76911" ht="13.5" customHeight="1" x14ac:dyDescent="0.15"/>
    <row r="76913" ht="13.5" customHeight="1" x14ac:dyDescent="0.15"/>
    <row r="76915" ht="13.5" customHeight="1" x14ac:dyDescent="0.15"/>
    <row r="76917" ht="13.5" customHeight="1" x14ac:dyDescent="0.15"/>
    <row r="76919" ht="13.5" customHeight="1" x14ac:dyDescent="0.15"/>
    <row r="76921" ht="13.5" customHeight="1" x14ac:dyDescent="0.15"/>
    <row r="76923" ht="13.5" customHeight="1" x14ac:dyDescent="0.15"/>
    <row r="76925" ht="13.5" customHeight="1" x14ac:dyDescent="0.15"/>
    <row r="76927" ht="13.5" customHeight="1" x14ac:dyDescent="0.15"/>
    <row r="76929" ht="13.5" customHeight="1" x14ac:dyDescent="0.15"/>
    <row r="76931" ht="13.5" customHeight="1" x14ac:dyDescent="0.15"/>
    <row r="76933" ht="13.5" customHeight="1" x14ac:dyDescent="0.15"/>
    <row r="76935" ht="13.5" customHeight="1" x14ac:dyDescent="0.15"/>
    <row r="76937" ht="13.5" customHeight="1" x14ac:dyDescent="0.15"/>
    <row r="76939" ht="13.5" customHeight="1" x14ac:dyDescent="0.15"/>
    <row r="76941" ht="13.5" customHeight="1" x14ac:dyDescent="0.15"/>
    <row r="76943" ht="13.5" customHeight="1" x14ac:dyDescent="0.15"/>
    <row r="76945" ht="13.5" customHeight="1" x14ac:dyDescent="0.15"/>
    <row r="76947" ht="13.5" customHeight="1" x14ac:dyDescent="0.15"/>
    <row r="76949" ht="13.5" customHeight="1" x14ac:dyDescent="0.15"/>
    <row r="76951" ht="13.5" customHeight="1" x14ac:dyDescent="0.15"/>
    <row r="76953" ht="13.5" customHeight="1" x14ac:dyDescent="0.15"/>
    <row r="76955" ht="13.5" customHeight="1" x14ac:dyDescent="0.15"/>
    <row r="76957" ht="13.5" customHeight="1" x14ac:dyDescent="0.15"/>
    <row r="76959" ht="13.5" customHeight="1" x14ac:dyDescent="0.15"/>
    <row r="76961" ht="13.5" customHeight="1" x14ac:dyDescent="0.15"/>
    <row r="76963" ht="13.5" customHeight="1" x14ac:dyDescent="0.15"/>
    <row r="76965" ht="13.5" customHeight="1" x14ac:dyDescent="0.15"/>
    <row r="76967" ht="13.5" customHeight="1" x14ac:dyDescent="0.15"/>
    <row r="76969" ht="13.5" customHeight="1" x14ac:dyDescent="0.15"/>
    <row r="76971" ht="13.5" customHeight="1" x14ac:dyDescent="0.15"/>
    <row r="76973" ht="13.5" customHeight="1" x14ac:dyDescent="0.15"/>
    <row r="76975" ht="13.5" customHeight="1" x14ac:dyDescent="0.15"/>
    <row r="76977" ht="13.5" customHeight="1" x14ac:dyDescent="0.15"/>
    <row r="76979" ht="13.5" customHeight="1" x14ac:dyDescent="0.15"/>
    <row r="76981" ht="13.5" customHeight="1" x14ac:dyDescent="0.15"/>
    <row r="76983" ht="13.5" customHeight="1" x14ac:dyDescent="0.15"/>
    <row r="76985" ht="13.5" customHeight="1" x14ac:dyDescent="0.15"/>
    <row r="76987" ht="13.5" customHeight="1" x14ac:dyDescent="0.15"/>
    <row r="76989" ht="13.5" customHeight="1" x14ac:dyDescent="0.15"/>
    <row r="76991" ht="13.5" customHeight="1" x14ac:dyDescent="0.15"/>
    <row r="76993" ht="13.5" customHeight="1" x14ac:dyDescent="0.15"/>
    <row r="76995" ht="13.5" customHeight="1" x14ac:dyDescent="0.15"/>
    <row r="76997" ht="13.5" customHeight="1" x14ac:dyDescent="0.15"/>
    <row r="76999" ht="13.5" customHeight="1" x14ac:dyDescent="0.15"/>
    <row r="77001" ht="13.5" customHeight="1" x14ac:dyDescent="0.15"/>
    <row r="77003" ht="13.5" customHeight="1" x14ac:dyDescent="0.15"/>
    <row r="77005" ht="13.5" customHeight="1" x14ac:dyDescent="0.15"/>
    <row r="77007" ht="13.5" customHeight="1" x14ac:dyDescent="0.15"/>
    <row r="77009" ht="13.5" customHeight="1" x14ac:dyDescent="0.15"/>
    <row r="77011" ht="13.5" customHeight="1" x14ac:dyDescent="0.15"/>
    <row r="77013" ht="13.5" customHeight="1" x14ac:dyDescent="0.15"/>
    <row r="77015" ht="13.5" customHeight="1" x14ac:dyDescent="0.15"/>
    <row r="77017" ht="13.5" customHeight="1" x14ac:dyDescent="0.15"/>
    <row r="77019" ht="13.5" customHeight="1" x14ac:dyDescent="0.15"/>
    <row r="77021" ht="13.5" customHeight="1" x14ac:dyDescent="0.15"/>
    <row r="77023" ht="13.5" customHeight="1" x14ac:dyDescent="0.15"/>
    <row r="77025" ht="13.5" customHeight="1" x14ac:dyDescent="0.15"/>
    <row r="77027" ht="13.5" customHeight="1" x14ac:dyDescent="0.15"/>
    <row r="77029" ht="13.5" customHeight="1" x14ac:dyDescent="0.15"/>
    <row r="77031" ht="13.5" customHeight="1" x14ac:dyDescent="0.15"/>
    <row r="77033" ht="13.5" customHeight="1" x14ac:dyDescent="0.15"/>
    <row r="77035" ht="13.5" customHeight="1" x14ac:dyDescent="0.15"/>
    <row r="77037" ht="13.5" customHeight="1" x14ac:dyDescent="0.15"/>
    <row r="77039" ht="13.5" customHeight="1" x14ac:dyDescent="0.15"/>
    <row r="77041" ht="13.5" customHeight="1" x14ac:dyDescent="0.15"/>
    <row r="77043" ht="13.5" customHeight="1" x14ac:dyDescent="0.15"/>
    <row r="77045" ht="13.5" customHeight="1" x14ac:dyDescent="0.15"/>
    <row r="77047" ht="13.5" customHeight="1" x14ac:dyDescent="0.15"/>
    <row r="77049" ht="13.5" customHeight="1" x14ac:dyDescent="0.15"/>
    <row r="77051" ht="13.5" customHeight="1" x14ac:dyDescent="0.15"/>
    <row r="77053" ht="13.5" customHeight="1" x14ac:dyDescent="0.15"/>
    <row r="77055" ht="13.5" customHeight="1" x14ac:dyDescent="0.15"/>
    <row r="77057" ht="13.5" customHeight="1" x14ac:dyDescent="0.15"/>
    <row r="77059" ht="13.5" customHeight="1" x14ac:dyDescent="0.15"/>
    <row r="77061" ht="13.5" customHeight="1" x14ac:dyDescent="0.15"/>
    <row r="77063" ht="13.5" customHeight="1" x14ac:dyDescent="0.15"/>
    <row r="77065" ht="13.5" customHeight="1" x14ac:dyDescent="0.15"/>
    <row r="77067" ht="13.5" customHeight="1" x14ac:dyDescent="0.15"/>
    <row r="77069" ht="13.5" customHeight="1" x14ac:dyDescent="0.15"/>
    <row r="77071" ht="13.5" customHeight="1" x14ac:dyDescent="0.15"/>
    <row r="77073" ht="13.5" customHeight="1" x14ac:dyDescent="0.15"/>
    <row r="77075" ht="13.5" customHeight="1" x14ac:dyDescent="0.15"/>
    <row r="77077" ht="13.5" customHeight="1" x14ac:dyDescent="0.15"/>
    <row r="77079" ht="13.5" customHeight="1" x14ac:dyDescent="0.15"/>
    <row r="77081" ht="13.5" customHeight="1" x14ac:dyDescent="0.15"/>
    <row r="77083" ht="13.5" customHeight="1" x14ac:dyDescent="0.15"/>
    <row r="77085" ht="13.5" customHeight="1" x14ac:dyDescent="0.15"/>
    <row r="77087" ht="13.5" customHeight="1" x14ac:dyDescent="0.15"/>
    <row r="77089" ht="13.5" customHeight="1" x14ac:dyDescent="0.15"/>
    <row r="77091" ht="13.5" customHeight="1" x14ac:dyDescent="0.15"/>
    <row r="77093" ht="13.5" customHeight="1" x14ac:dyDescent="0.15"/>
    <row r="77095" ht="13.5" customHeight="1" x14ac:dyDescent="0.15"/>
    <row r="77097" ht="13.5" customHeight="1" x14ac:dyDescent="0.15"/>
    <row r="77099" ht="13.5" customHeight="1" x14ac:dyDescent="0.15"/>
    <row r="77101" ht="13.5" customHeight="1" x14ac:dyDescent="0.15"/>
    <row r="77103" ht="13.5" customHeight="1" x14ac:dyDescent="0.15"/>
    <row r="77105" ht="13.5" customHeight="1" x14ac:dyDescent="0.15"/>
    <row r="77107" ht="13.5" customHeight="1" x14ac:dyDescent="0.15"/>
    <row r="77109" ht="13.5" customHeight="1" x14ac:dyDescent="0.15"/>
    <row r="77111" ht="13.5" customHeight="1" x14ac:dyDescent="0.15"/>
    <row r="77113" ht="13.5" customHeight="1" x14ac:dyDescent="0.15"/>
    <row r="77115" ht="13.5" customHeight="1" x14ac:dyDescent="0.15"/>
    <row r="77117" ht="13.5" customHeight="1" x14ac:dyDescent="0.15"/>
    <row r="77119" ht="13.5" customHeight="1" x14ac:dyDescent="0.15"/>
    <row r="77121" ht="13.5" customHeight="1" x14ac:dyDescent="0.15"/>
    <row r="77123" ht="13.5" customHeight="1" x14ac:dyDescent="0.15"/>
    <row r="77125" ht="13.5" customHeight="1" x14ac:dyDescent="0.15"/>
    <row r="77127" ht="13.5" customHeight="1" x14ac:dyDescent="0.15"/>
    <row r="77129" ht="13.5" customHeight="1" x14ac:dyDescent="0.15"/>
    <row r="77131" ht="13.5" customHeight="1" x14ac:dyDescent="0.15"/>
    <row r="77133" ht="13.5" customHeight="1" x14ac:dyDescent="0.15"/>
    <row r="77135" ht="13.5" customHeight="1" x14ac:dyDescent="0.15"/>
    <row r="77137" ht="13.5" customHeight="1" x14ac:dyDescent="0.15"/>
    <row r="77139" ht="13.5" customHeight="1" x14ac:dyDescent="0.15"/>
    <row r="77141" ht="13.5" customHeight="1" x14ac:dyDescent="0.15"/>
    <row r="77143" ht="13.5" customHeight="1" x14ac:dyDescent="0.15"/>
    <row r="77145" ht="13.5" customHeight="1" x14ac:dyDescent="0.15"/>
    <row r="77147" ht="13.5" customHeight="1" x14ac:dyDescent="0.15"/>
    <row r="77149" ht="13.5" customHeight="1" x14ac:dyDescent="0.15"/>
    <row r="77151" ht="13.5" customHeight="1" x14ac:dyDescent="0.15"/>
    <row r="77153" ht="13.5" customHeight="1" x14ac:dyDescent="0.15"/>
    <row r="77155" ht="13.5" customHeight="1" x14ac:dyDescent="0.15"/>
    <row r="77157" ht="13.5" customHeight="1" x14ac:dyDescent="0.15"/>
    <row r="77159" ht="13.5" customHeight="1" x14ac:dyDescent="0.15"/>
    <row r="77161" ht="13.5" customHeight="1" x14ac:dyDescent="0.15"/>
    <row r="77163" ht="13.5" customHeight="1" x14ac:dyDescent="0.15"/>
    <row r="77165" ht="13.5" customHeight="1" x14ac:dyDescent="0.15"/>
    <row r="77167" ht="13.5" customHeight="1" x14ac:dyDescent="0.15"/>
    <row r="77169" ht="13.5" customHeight="1" x14ac:dyDescent="0.15"/>
    <row r="77171" ht="13.5" customHeight="1" x14ac:dyDescent="0.15"/>
    <row r="77173" ht="13.5" customHeight="1" x14ac:dyDescent="0.15"/>
    <row r="77175" ht="13.5" customHeight="1" x14ac:dyDescent="0.15"/>
    <row r="77177" ht="13.5" customHeight="1" x14ac:dyDescent="0.15"/>
    <row r="77179" ht="13.5" customHeight="1" x14ac:dyDescent="0.15"/>
    <row r="77181" ht="13.5" customHeight="1" x14ac:dyDescent="0.15"/>
    <row r="77183" ht="13.5" customHeight="1" x14ac:dyDescent="0.15"/>
    <row r="77185" ht="13.5" customHeight="1" x14ac:dyDescent="0.15"/>
    <row r="77187" ht="13.5" customHeight="1" x14ac:dyDescent="0.15"/>
    <row r="77189" ht="13.5" customHeight="1" x14ac:dyDescent="0.15"/>
    <row r="77191" ht="13.5" customHeight="1" x14ac:dyDescent="0.15"/>
    <row r="77193" ht="13.5" customHeight="1" x14ac:dyDescent="0.15"/>
    <row r="77195" ht="13.5" customHeight="1" x14ac:dyDescent="0.15"/>
    <row r="77197" ht="13.5" customHeight="1" x14ac:dyDescent="0.15"/>
    <row r="77199" ht="13.5" customHeight="1" x14ac:dyDescent="0.15"/>
    <row r="77201" ht="13.5" customHeight="1" x14ac:dyDescent="0.15"/>
    <row r="77203" ht="13.5" customHeight="1" x14ac:dyDescent="0.15"/>
    <row r="77205" ht="13.5" customHeight="1" x14ac:dyDescent="0.15"/>
    <row r="77207" ht="13.5" customHeight="1" x14ac:dyDescent="0.15"/>
    <row r="77209" ht="13.5" customHeight="1" x14ac:dyDescent="0.15"/>
    <row r="77211" ht="13.5" customHeight="1" x14ac:dyDescent="0.15"/>
    <row r="77213" ht="13.5" customHeight="1" x14ac:dyDescent="0.15"/>
    <row r="77215" ht="13.5" customHeight="1" x14ac:dyDescent="0.15"/>
    <row r="77217" ht="13.5" customHeight="1" x14ac:dyDescent="0.15"/>
    <row r="77219" ht="13.5" customHeight="1" x14ac:dyDescent="0.15"/>
    <row r="77221" ht="13.5" customHeight="1" x14ac:dyDescent="0.15"/>
    <row r="77223" ht="13.5" customHeight="1" x14ac:dyDescent="0.15"/>
    <row r="77225" ht="13.5" customHeight="1" x14ac:dyDescent="0.15"/>
    <row r="77227" ht="13.5" customHeight="1" x14ac:dyDescent="0.15"/>
    <row r="77229" ht="13.5" customHeight="1" x14ac:dyDescent="0.15"/>
    <row r="77231" ht="13.5" customHeight="1" x14ac:dyDescent="0.15"/>
    <row r="77233" ht="13.5" customHeight="1" x14ac:dyDescent="0.15"/>
    <row r="77235" ht="13.5" customHeight="1" x14ac:dyDescent="0.15"/>
    <row r="77237" ht="13.5" customHeight="1" x14ac:dyDescent="0.15"/>
    <row r="77239" ht="13.5" customHeight="1" x14ac:dyDescent="0.15"/>
    <row r="77241" ht="13.5" customHeight="1" x14ac:dyDescent="0.15"/>
    <row r="77243" ht="13.5" customHeight="1" x14ac:dyDescent="0.15"/>
    <row r="77245" ht="13.5" customHeight="1" x14ac:dyDescent="0.15"/>
    <row r="77247" ht="13.5" customHeight="1" x14ac:dyDescent="0.15"/>
    <row r="77249" ht="13.5" customHeight="1" x14ac:dyDescent="0.15"/>
    <row r="77251" ht="13.5" customHeight="1" x14ac:dyDescent="0.15"/>
    <row r="77253" ht="13.5" customHeight="1" x14ac:dyDescent="0.15"/>
    <row r="77255" ht="13.5" customHeight="1" x14ac:dyDescent="0.15"/>
    <row r="77257" ht="13.5" customHeight="1" x14ac:dyDescent="0.15"/>
    <row r="77259" ht="13.5" customHeight="1" x14ac:dyDescent="0.15"/>
    <row r="77261" ht="13.5" customHeight="1" x14ac:dyDescent="0.15"/>
    <row r="77263" ht="13.5" customHeight="1" x14ac:dyDescent="0.15"/>
    <row r="77265" ht="13.5" customHeight="1" x14ac:dyDescent="0.15"/>
    <row r="77267" ht="13.5" customHeight="1" x14ac:dyDescent="0.15"/>
    <row r="77269" ht="13.5" customHeight="1" x14ac:dyDescent="0.15"/>
    <row r="77271" ht="13.5" customHeight="1" x14ac:dyDescent="0.15"/>
    <row r="77273" ht="13.5" customHeight="1" x14ac:dyDescent="0.15"/>
    <row r="77275" ht="13.5" customHeight="1" x14ac:dyDescent="0.15"/>
    <row r="77277" ht="13.5" customHeight="1" x14ac:dyDescent="0.15"/>
    <row r="77279" ht="13.5" customHeight="1" x14ac:dyDescent="0.15"/>
    <row r="77281" ht="13.5" customHeight="1" x14ac:dyDescent="0.15"/>
    <row r="77283" ht="13.5" customHeight="1" x14ac:dyDescent="0.15"/>
    <row r="77285" ht="13.5" customHeight="1" x14ac:dyDescent="0.15"/>
    <row r="77287" ht="13.5" customHeight="1" x14ac:dyDescent="0.15"/>
    <row r="77289" ht="13.5" customHeight="1" x14ac:dyDescent="0.15"/>
    <row r="77291" ht="13.5" customHeight="1" x14ac:dyDescent="0.15"/>
    <row r="77293" ht="13.5" customHeight="1" x14ac:dyDescent="0.15"/>
    <row r="77295" ht="13.5" customHeight="1" x14ac:dyDescent="0.15"/>
    <row r="77297" ht="13.5" customHeight="1" x14ac:dyDescent="0.15"/>
    <row r="77299" ht="13.5" customHeight="1" x14ac:dyDescent="0.15"/>
    <row r="77301" ht="13.5" customHeight="1" x14ac:dyDescent="0.15"/>
    <row r="77303" ht="13.5" customHeight="1" x14ac:dyDescent="0.15"/>
    <row r="77305" ht="13.5" customHeight="1" x14ac:dyDescent="0.15"/>
    <row r="77307" ht="13.5" customHeight="1" x14ac:dyDescent="0.15"/>
    <row r="77309" ht="13.5" customHeight="1" x14ac:dyDescent="0.15"/>
    <row r="77311" ht="13.5" customHeight="1" x14ac:dyDescent="0.15"/>
    <row r="77313" ht="13.5" customHeight="1" x14ac:dyDescent="0.15"/>
    <row r="77315" ht="13.5" customHeight="1" x14ac:dyDescent="0.15"/>
    <row r="77317" ht="13.5" customHeight="1" x14ac:dyDescent="0.15"/>
    <row r="77319" ht="13.5" customHeight="1" x14ac:dyDescent="0.15"/>
    <row r="77321" ht="13.5" customHeight="1" x14ac:dyDescent="0.15"/>
    <row r="77323" ht="13.5" customHeight="1" x14ac:dyDescent="0.15"/>
    <row r="77325" ht="13.5" customHeight="1" x14ac:dyDescent="0.15"/>
    <row r="77327" ht="13.5" customHeight="1" x14ac:dyDescent="0.15"/>
    <row r="77329" ht="13.5" customHeight="1" x14ac:dyDescent="0.15"/>
    <row r="77331" ht="13.5" customHeight="1" x14ac:dyDescent="0.15"/>
    <row r="77333" ht="13.5" customHeight="1" x14ac:dyDescent="0.15"/>
    <row r="77335" ht="13.5" customHeight="1" x14ac:dyDescent="0.15"/>
    <row r="77337" ht="13.5" customHeight="1" x14ac:dyDescent="0.15"/>
    <row r="77339" ht="13.5" customHeight="1" x14ac:dyDescent="0.15"/>
    <row r="77341" ht="13.5" customHeight="1" x14ac:dyDescent="0.15"/>
    <row r="77343" ht="13.5" customHeight="1" x14ac:dyDescent="0.15"/>
    <row r="77345" ht="13.5" customHeight="1" x14ac:dyDescent="0.15"/>
    <row r="77347" ht="13.5" customHeight="1" x14ac:dyDescent="0.15"/>
    <row r="77349" ht="13.5" customHeight="1" x14ac:dyDescent="0.15"/>
    <row r="77351" ht="13.5" customHeight="1" x14ac:dyDescent="0.15"/>
    <row r="77353" ht="13.5" customHeight="1" x14ac:dyDescent="0.15"/>
    <row r="77355" ht="13.5" customHeight="1" x14ac:dyDescent="0.15"/>
    <row r="77357" ht="13.5" customHeight="1" x14ac:dyDescent="0.15"/>
    <row r="77359" ht="13.5" customHeight="1" x14ac:dyDescent="0.15"/>
    <row r="77361" ht="13.5" customHeight="1" x14ac:dyDescent="0.15"/>
    <row r="77363" ht="13.5" customHeight="1" x14ac:dyDescent="0.15"/>
    <row r="77365" ht="13.5" customHeight="1" x14ac:dyDescent="0.15"/>
    <row r="77367" ht="13.5" customHeight="1" x14ac:dyDescent="0.15"/>
    <row r="77369" ht="13.5" customHeight="1" x14ac:dyDescent="0.15"/>
    <row r="77371" ht="13.5" customHeight="1" x14ac:dyDescent="0.15"/>
    <row r="77373" ht="13.5" customHeight="1" x14ac:dyDescent="0.15"/>
    <row r="77375" ht="13.5" customHeight="1" x14ac:dyDescent="0.15"/>
    <row r="77377" ht="13.5" customHeight="1" x14ac:dyDescent="0.15"/>
    <row r="77379" ht="13.5" customHeight="1" x14ac:dyDescent="0.15"/>
    <row r="77381" ht="13.5" customHeight="1" x14ac:dyDescent="0.15"/>
    <row r="77383" ht="13.5" customHeight="1" x14ac:dyDescent="0.15"/>
    <row r="77385" ht="13.5" customHeight="1" x14ac:dyDescent="0.15"/>
    <row r="77387" ht="13.5" customHeight="1" x14ac:dyDescent="0.15"/>
    <row r="77389" ht="13.5" customHeight="1" x14ac:dyDescent="0.15"/>
    <row r="77391" ht="13.5" customHeight="1" x14ac:dyDescent="0.15"/>
    <row r="77393" ht="13.5" customHeight="1" x14ac:dyDescent="0.15"/>
    <row r="77395" ht="13.5" customHeight="1" x14ac:dyDescent="0.15"/>
    <row r="77397" ht="13.5" customHeight="1" x14ac:dyDescent="0.15"/>
    <row r="77399" ht="13.5" customHeight="1" x14ac:dyDescent="0.15"/>
    <row r="77401" ht="13.5" customHeight="1" x14ac:dyDescent="0.15"/>
    <row r="77403" ht="13.5" customHeight="1" x14ac:dyDescent="0.15"/>
    <row r="77405" ht="13.5" customHeight="1" x14ac:dyDescent="0.15"/>
    <row r="77407" ht="13.5" customHeight="1" x14ac:dyDescent="0.15"/>
    <row r="77409" ht="13.5" customHeight="1" x14ac:dyDescent="0.15"/>
    <row r="77411" ht="13.5" customHeight="1" x14ac:dyDescent="0.15"/>
    <row r="77413" ht="13.5" customHeight="1" x14ac:dyDescent="0.15"/>
    <row r="77415" ht="13.5" customHeight="1" x14ac:dyDescent="0.15"/>
    <row r="77417" ht="13.5" customHeight="1" x14ac:dyDescent="0.15"/>
    <row r="77419" ht="13.5" customHeight="1" x14ac:dyDescent="0.15"/>
    <row r="77421" ht="13.5" customHeight="1" x14ac:dyDescent="0.15"/>
    <row r="77423" ht="13.5" customHeight="1" x14ac:dyDescent="0.15"/>
    <row r="77425" ht="13.5" customHeight="1" x14ac:dyDescent="0.15"/>
    <row r="77427" ht="13.5" customHeight="1" x14ac:dyDescent="0.15"/>
    <row r="77429" ht="13.5" customHeight="1" x14ac:dyDescent="0.15"/>
    <row r="77431" ht="13.5" customHeight="1" x14ac:dyDescent="0.15"/>
    <row r="77433" ht="13.5" customHeight="1" x14ac:dyDescent="0.15"/>
    <row r="77435" ht="13.5" customHeight="1" x14ac:dyDescent="0.15"/>
    <row r="77437" ht="13.5" customHeight="1" x14ac:dyDescent="0.15"/>
    <row r="77439" ht="13.5" customHeight="1" x14ac:dyDescent="0.15"/>
    <row r="77441" ht="13.5" customHeight="1" x14ac:dyDescent="0.15"/>
    <row r="77443" ht="13.5" customHeight="1" x14ac:dyDescent="0.15"/>
    <row r="77445" ht="13.5" customHeight="1" x14ac:dyDescent="0.15"/>
    <row r="77447" ht="13.5" customHeight="1" x14ac:dyDescent="0.15"/>
    <row r="77449" ht="13.5" customHeight="1" x14ac:dyDescent="0.15"/>
    <row r="77451" ht="13.5" customHeight="1" x14ac:dyDescent="0.15"/>
    <row r="77453" ht="13.5" customHeight="1" x14ac:dyDescent="0.15"/>
    <row r="77455" ht="13.5" customHeight="1" x14ac:dyDescent="0.15"/>
    <row r="77457" ht="13.5" customHeight="1" x14ac:dyDescent="0.15"/>
    <row r="77459" ht="13.5" customHeight="1" x14ac:dyDescent="0.15"/>
    <row r="77461" ht="13.5" customHeight="1" x14ac:dyDescent="0.15"/>
    <row r="77463" ht="13.5" customHeight="1" x14ac:dyDescent="0.15"/>
    <row r="77465" ht="13.5" customHeight="1" x14ac:dyDescent="0.15"/>
    <row r="77467" ht="13.5" customHeight="1" x14ac:dyDescent="0.15"/>
    <row r="77469" ht="13.5" customHeight="1" x14ac:dyDescent="0.15"/>
    <row r="77471" ht="13.5" customHeight="1" x14ac:dyDescent="0.15"/>
    <row r="77473" ht="13.5" customHeight="1" x14ac:dyDescent="0.15"/>
    <row r="77475" ht="13.5" customHeight="1" x14ac:dyDescent="0.15"/>
    <row r="77477" ht="13.5" customHeight="1" x14ac:dyDescent="0.15"/>
    <row r="77479" ht="13.5" customHeight="1" x14ac:dyDescent="0.15"/>
    <row r="77481" ht="13.5" customHeight="1" x14ac:dyDescent="0.15"/>
    <row r="77483" ht="13.5" customHeight="1" x14ac:dyDescent="0.15"/>
    <row r="77485" ht="13.5" customHeight="1" x14ac:dyDescent="0.15"/>
    <row r="77487" ht="13.5" customHeight="1" x14ac:dyDescent="0.15"/>
    <row r="77489" ht="13.5" customHeight="1" x14ac:dyDescent="0.15"/>
    <row r="77491" ht="13.5" customHeight="1" x14ac:dyDescent="0.15"/>
    <row r="77493" ht="13.5" customHeight="1" x14ac:dyDescent="0.15"/>
    <row r="77495" ht="13.5" customHeight="1" x14ac:dyDescent="0.15"/>
    <row r="77497" ht="13.5" customHeight="1" x14ac:dyDescent="0.15"/>
    <row r="77499" ht="13.5" customHeight="1" x14ac:dyDescent="0.15"/>
    <row r="77501" ht="13.5" customHeight="1" x14ac:dyDescent="0.15"/>
    <row r="77503" ht="13.5" customHeight="1" x14ac:dyDescent="0.15"/>
    <row r="77505" ht="13.5" customHeight="1" x14ac:dyDescent="0.15"/>
    <row r="77507" ht="13.5" customHeight="1" x14ac:dyDescent="0.15"/>
    <row r="77509" ht="13.5" customHeight="1" x14ac:dyDescent="0.15"/>
    <row r="77511" ht="13.5" customHeight="1" x14ac:dyDescent="0.15"/>
    <row r="77513" ht="13.5" customHeight="1" x14ac:dyDescent="0.15"/>
    <row r="77515" ht="13.5" customHeight="1" x14ac:dyDescent="0.15"/>
    <row r="77517" ht="13.5" customHeight="1" x14ac:dyDescent="0.15"/>
    <row r="77519" ht="13.5" customHeight="1" x14ac:dyDescent="0.15"/>
    <row r="77521" ht="13.5" customHeight="1" x14ac:dyDescent="0.15"/>
    <row r="77523" ht="13.5" customHeight="1" x14ac:dyDescent="0.15"/>
    <row r="77525" ht="13.5" customHeight="1" x14ac:dyDescent="0.15"/>
    <row r="77527" ht="13.5" customHeight="1" x14ac:dyDescent="0.15"/>
    <row r="77529" ht="13.5" customHeight="1" x14ac:dyDescent="0.15"/>
    <row r="77531" ht="13.5" customHeight="1" x14ac:dyDescent="0.15"/>
    <row r="77533" ht="13.5" customHeight="1" x14ac:dyDescent="0.15"/>
    <row r="77535" ht="13.5" customHeight="1" x14ac:dyDescent="0.15"/>
    <row r="77537" ht="13.5" customHeight="1" x14ac:dyDescent="0.15"/>
    <row r="77539" ht="13.5" customHeight="1" x14ac:dyDescent="0.15"/>
    <row r="77541" ht="13.5" customHeight="1" x14ac:dyDescent="0.15"/>
    <row r="77543" ht="13.5" customHeight="1" x14ac:dyDescent="0.15"/>
    <row r="77545" ht="13.5" customHeight="1" x14ac:dyDescent="0.15"/>
    <row r="77547" ht="13.5" customHeight="1" x14ac:dyDescent="0.15"/>
    <row r="77549" ht="13.5" customHeight="1" x14ac:dyDescent="0.15"/>
    <row r="77551" ht="13.5" customHeight="1" x14ac:dyDescent="0.15"/>
    <row r="77553" ht="13.5" customHeight="1" x14ac:dyDescent="0.15"/>
    <row r="77555" ht="13.5" customHeight="1" x14ac:dyDescent="0.15"/>
    <row r="77557" ht="13.5" customHeight="1" x14ac:dyDescent="0.15"/>
    <row r="77559" ht="13.5" customHeight="1" x14ac:dyDescent="0.15"/>
    <row r="77561" ht="13.5" customHeight="1" x14ac:dyDescent="0.15"/>
    <row r="77563" ht="13.5" customHeight="1" x14ac:dyDescent="0.15"/>
    <row r="77565" ht="13.5" customHeight="1" x14ac:dyDescent="0.15"/>
    <row r="77567" ht="13.5" customHeight="1" x14ac:dyDescent="0.15"/>
    <row r="77569" ht="13.5" customHeight="1" x14ac:dyDescent="0.15"/>
    <row r="77571" ht="13.5" customHeight="1" x14ac:dyDescent="0.15"/>
    <row r="77573" ht="13.5" customHeight="1" x14ac:dyDescent="0.15"/>
    <row r="77575" ht="13.5" customHeight="1" x14ac:dyDescent="0.15"/>
    <row r="77577" ht="13.5" customHeight="1" x14ac:dyDescent="0.15"/>
    <row r="77579" ht="13.5" customHeight="1" x14ac:dyDescent="0.15"/>
    <row r="77581" ht="13.5" customHeight="1" x14ac:dyDescent="0.15"/>
    <row r="77583" ht="13.5" customHeight="1" x14ac:dyDescent="0.15"/>
    <row r="77585" ht="13.5" customHeight="1" x14ac:dyDescent="0.15"/>
    <row r="77587" ht="13.5" customHeight="1" x14ac:dyDescent="0.15"/>
    <row r="77589" ht="13.5" customHeight="1" x14ac:dyDescent="0.15"/>
    <row r="77591" ht="13.5" customHeight="1" x14ac:dyDescent="0.15"/>
    <row r="77593" ht="13.5" customHeight="1" x14ac:dyDescent="0.15"/>
    <row r="77595" ht="13.5" customHeight="1" x14ac:dyDescent="0.15"/>
    <row r="77597" ht="13.5" customHeight="1" x14ac:dyDescent="0.15"/>
    <row r="77599" ht="13.5" customHeight="1" x14ac:dyDescent="0.15"/>
    <row r="77601" ht="13.5" customHeight="1" x14ac:dyDescent="0.15"/>
    <row r="77603" ht="13.5" customHeight="1" x14ac:dyDescent="0.15"/>
    <row r="77605" ht="13.5" customHeight="1" x14ac:dyDescent="0.15"/>
    <row r="77607" ht="13.5" customHeight="1" x14ac:dyDescent="0.15"/>
    <row r="77609" ht="13.5" customHeight="1" x14ac:dyDescent="0.15"/>
    <row r="77611" ht="13.5" customHeight="1" x14ac:dyDescent="0.15"/>
    <row r="77613" ht="13.5" customHeight="1" x14ac:dyDescent="0.15"/>
    <row r="77615" ht="13.5" customHeight="1" x14ac:dyDescent="0.15"/>
    <row r="77617" ht="13.5" customHeight="1" x14ac:dyDescent="0.15"/>
    <row r="77619" ht="13.5" customHeight="1" x14ac:dyDescent="0.15"/>
    <row r="77621" ht="13.5" customHeight="1" x14ac:dyDescent="0.15"/>
    <row r="77623" ht="13.5" customHeight="1" x14ac:dyDescent="0.15"/>
    <row r="77625" ht="13.5" customHeight="1" x14ac:dyDescent="0.15"/>
    <row r="77627" ht="13.5" customHeight="1" x14ac:dyDescent="0.15"/>
    <row r="77629" ht="13.5" customHeight="1" x14ac:dyDescent="0.15"/>
    <row r="77631" ht="13.5" customHeight="1" x14ac:dyDescent="0.15"/>
    <row r="77633" ht="13.5" customHeight="1" x14ac:dyDescent="0.15"/>
    <row r="77635" ht="13.5" customHeight="1" x14ac:dyDescent="0.15"/>
    <row r="77637" ht="13.5" customHeight="1" x14ac:dyDescent="0.15"/>
    <row r="77639" ht="13.5" customHeight="1" x14ac:dyDescent="0.15"/>
    <row r="77641" ht="13.5" customHeight="1" x14ac:dyDescent="0.15"/>
    <row r="77643" ht="13.5" customHeight="1" x14ac:dyDescent="0.15"/>
    <row r="77645" ht="13.5" customHeight="1" x14ac:dyDescent="0.15"/>
    <row r="77647" ht="13.5" customHeight="1" x14ac:dyDescent="0.15"/>
    <row r="77649" ht="13.5" customHeight="1" x14ac:dyDescent="0.15"/>
    <row r="77651" ht="13.5" customHeight="1" x14ac:dyDescent="0.15"/>
    <row r="77653" ht="13.5" customHeight="1" x14ac:dyDescent="0.15"/>
    <row r="77655" ht="13.5" customHeight="1" x14ac:dyDescent="0.15"/>
    <row r="77657" ht="13.5" customHeight="1" x14ac:dyDescent="0.15"/>
    <row r="77659" ht="13.5" customHeight="1" x14ac:dyDescent="0.15"/>
    <row r="77661" ht="13.5" customHeight="1" x14ac:dyDescent="0.15"/>
    <row r="77663" ht="13.5" customHeight="1" x14ac:dyDescent="0.15"/>
    <row r="77665" ht="13.5" customHeight="1" x14ac:dyDescent="0.15"/>
    <row r="77667" ht="13.5" customHeight="1" x14ac:dyDescent="0.15"/>
    <row r="77669" ht="13.5" customHeight="1" x14ac:dyDescent="0.15"/>
    <row r="77671" ht="13.5" customHeight="1" x14ac:dyDescent="0.15"/>
    <row r="77673" ht="13.5" customHeight="1" x14ac:dyDescent="0.15"/>
    <row r="77675" ht="13.5" customHeight="1" x14ac:dyDescent="0.15"/>
    <row r="77677" ht="13.5" customHeight="1" x14ac:dyDescent="0.15"/>
    <row r="77679" ht="13.5" customHeight="1" x14ac:dyDescent="0.15"/>
    <row r="77681" ht="13.5" customHeight="1" x14ac:dyDescent="0.15"/>
    <row r="77683" ht="13.5" customHeight="1" x14ac:dyDescent="0.15"/>
    <row r="77685" ht="13.5" customHeight="1" x14ac:dyDescent="0.15"/>
    <row r="77687" ht="13.5" customHeight="1" x14ac:dyDescent="0.15"/>
    <row r="77689" ht="13.5" customHeight="1" x14ac:dyDescent="0.15"/>
    <row r="77691" ht="13.5" customHeight="1" x14ac:dyDescent="0.15"/>
    <row r="77693" ht="13.5" customHeight="1" x14ac:dyDescent="0.15"/>
    <row r="77695" ht="13.5" customHeight="1" x14ac:dyDescent="0.15"/>
    <row r="77697" ht="13.5" customHeight="1" x14ac:dyDescent="0.15"/>
    <row r="77699" ht="13.5" customHeight="1" x14ac:dyDescent="0.15"/>
    <row r="77701" ht="13.5" customHeight="1" x14ac:dyDescent="0.15"/>
    <row r="77703" ht="13.5" customHeight="1" x14ac:dyDescent="0.15"/>
    <row r="77705" ht="13.5" customHeight="1" x14ac:dyDescent="0.15"/>
    <row r="77707" ht="13.5" customHeight="1" x14ac:dyDescent="0.15"/>
    <row r="77709" ht="13.5" customHeight="1" x14ac:dyDescent="0.15"/>
    <row r="77711" ht="13.5" customHeight="1" x14ac:dyDescent="0.15"/>
    <row r="77713" ht="13.5" customHeight="1" x14ac:dyDescent="0.15"/>
    <row r="77715" ht="13.5" customHeight="1" x14ac:dyDescent="0.15"/>
    <row r="77717" ht="13.5" customHeight="1" x14ac:dyDescent="0.15"/>
    <row r="77719" ht="13.5" customHeight="1" x14ac:dyDescent="0.15"/>
    <row r="77721" ht="13.5" customHeight="1" x14ac:dyDescent="0.15"/>
    <row r="77723" ht="13.5" customHeight="1" x14ac:dyDescent="0.15"/>
    <row r="77725" ht="13.5" customHeight="1" x14ac:dyDescent="0.15"/>
    <row r="77727" ht="13.5" customHeight="1" x14ac:dyDescent="0.15"/>
    <row r="77729" ht="13.5" customHeight="1" x14ac:dyDescent="0.15"/>
    <row r="77731" ht="13.5" customHeight="1" x14ac:dyDescent="0.15"/>
    <row r="77733" ht="13.5" customHeight="1" x14ac:dyDescent="0.15"/>
    <row r="77735" ht="13.5" customHeight="1" x14ac:dyDescent="0.15"/>
    <row r="77737" ht="13.5" customHeight="1" x14ac:dyDescent="0.15"/>
    <row r="77739" ht="13.5" customHeight="1" x14ac:dyDescent="0.15"/>
    <row r="77741" ht="13.5" customHeight="1" x14ac:dyDescent="0.15"/>
    <row r="77743" ht="13.5" customHeight="1" x14ac:dyDescent="0.15"/>
    <row r="77745" ht="13.5" customHeight="1" x14ac:dyDescent="0.15"/>
    <row r="77747" ht="13.5" customHeight="1" x14ac:dyDescent="0.15"/>
    <row r="77749" ht="13.5" customHeight="1" x14ac:dyDescent="0.15"/>
    <row r="77751" ht="13.5" customHeight="1" x14ac:dyDescent="0.15"/>
    <row r="77753" ht="13.5" customHeight="1" x14ac:dyDescent="0.15"/>
    <row r="77755" ht="13.5" customHeight="1" x14ac:dyDescent="0.15"/>
    <row r="77757" ht="13.5" customHeight="1" x14ac:dyDescent="0.15"/>
    <row r="77759" ht="13.5" customHeight="1" x14ac:dyDescent="0.15"/>
    <row r="77761" ht="13.5" customHeight="1" x14ac:dyDescent="0.15"/>
    <row r="77763" ht="13.5" customHeight="1" x14ac:dyDescent="0.15"/>
    <row r="77765" ht="13.5" customHeight="1" x14ac:dyDescent="0.15"/>
    <row r="77767" ht="13.5" customHeight="1" x14ac:dyDescent="0.15"/>
    <row r="77769" ht="13.5" customHeight="1" x14ac:dyDescent="0.15"/>
    <row r="77771" ht="13.5" customHeight="1" x14ac:dyDescent="0.15"/>
    <row r="77773" ht="13.5" customHeight="1" x14ac:dyDescent="0.15"/>
    <row r="77775" ht="13.5" customHeight="1" x14ac:dyDescent="0.15"/>
    <row r="77777" ht="13.5" customHeight="1" x14ac:dyDescent="0.15"/>
    <row r="77779" ht="13.5" customHeight="1" x14ac:dyDescent="0.15"/>
    <row r="77781" ht="13.5" customHeight="1" x14ac:dyDescent="0.15"/>
    <row r="77783" ht="13.5" customHeight="1" x14ac:dyDescent="0.15"/>
    <row r="77785" ht="13.5" customHeight="1" x14ac:dyDescent="0.15"/>
    <row r="77787" ht="13.5" customHeight="1" x14ac:dyDescent="0.15"/>
    <row r="77789" ht="13.5" customHeight="1" x14ac:dyDescent="0.15"/>
    <row r="77791" ht="13.5" customHeight="1" x14ac:dyDescent="0.15"/>
    <row r="77793" ht="13.5" customHeight="1" x14ac:dyDescent="0.15"/>
    <row r="77795" ht="13.5" customHeight="1" x14ac:dyDescent="0.15"/>
    <row r="77797" ht="13.5" customHeight="1" x14ac:dyDescent="0.15"/>
    <row r="77799" ht="13.5" customHeight="1" x14ac:dyDescent="0.15"/>
    <row r="77801" ht="13.5" customHeight="1" x14ac:dyDescent="0.15"/>
    <row r="77803" ht="13.5" customHeight="1" x14ac:dyDescent="0.15"/>
    <row r="77805" ht="13.5" customHeight="1" x14ac:dyDescent="0.15"/>
    <row r="77807" ht="13.5" customHeight="1" x14ac:dyDescent="0.15"/>
    <row r="77809" ht="13.5" customHeight="1" x14ac:dyDescent="0.15"/>
    <row r="77811" ht="13.5" customHeight="1" x14ac:dyDescent="0.15"/>
    <row r="77813" ht="13.5" customHeight="1" x14ac:dyDescent="0.15"/>
    <row r="77815" ht="13.5" customHeight="1" x14ac:dyDescent="0.15"/>
    <row r="77817" ht="13.5" customHeight="1" x14ac:dyDescent="0.15"/>
    <row r="77819" ht="13.5" customHeight="1" x14ac:dyDescent="0.15"/>
    <row r="77821" ht="13.5" customHeight="1" x14ac:dyDescent="0.15"/>
    <row r="77823" ht="13.5" customHeight="1" x14ac:dyDescent="0.15"/>
    <row r="77825" ht="13.5" customHeight="1" x14ac:dyDescent="0.15"/>
    <row r="77827" ht="13.5" customHeight="1" x14ac:dyDescent="0.15"/>
    <row r="77829" ht="13.5" customHeight="1" x14ac:dyDescent="0.15"/>
    <row r="77831" ht="13.5" customHeight="1" x14ac:dyDescent="0.15"/>
    <row r="77833" ht="13.5" customHeight="1" x14ac:dyDescent="0.15"/>
    <row r="77835" ht="13.5" customHeight="1" x14ac:dyDescent="0.15"/>
    <row r="77837" ht="13.5" customHeight="1" x14ac:dyDescent="0.15"/>
    <row r="77839" ht="13.5" customHeight="1" x14ac:dyDescent="0.15"/>
    <row r="77841" ht="13.5" customHeight="1" x14ac:dyDescent="0.15"/>
    <row r="77843" ht="13.5" customHeight="1" x14ac:dyDescent="0.15"/>
    <row r="77845" ht="13.5" customHeight="1" x14ac:dyDescent="0.15"/>
    <row r="77847" ht="13.5" customHeight="1" x14ac:dyDescent="0.15"/>
    <row r="77849" ht="13.5" customHeight="1" x14ac:dyDescent="0.15"/>
    <row r="77851" ht="13.5" customHeight="1" x14ac:dyDescent="0.15"/>
    <row r="77853" ht="13.5" customHeight="1" x14ac:dyDescent="0.15"/>
    <row r="77855" ht="13.5" customHeight="1" x14ac:dyDescent="0.15"/>
    <row r="77857" ht="13.5" customHeight="1" x14ac:dyDescent="0.15"/>
    <row r="77859" ht="13.5" customHeight="1" x14ac:dyDescent="0.15"/>
    <row r="77861" ht="13.5" customHeight="1" x14ac:dyDescent="0.15"/>
    <row r="77863" ht="13.5" customHeight="1" x14ac:dyDescent="0.15"/>
    <row r="77865" ht="13.5" customHeight="1" x14ac:dyDescent="0.15"/>
    <row r="77867" ht="13.5" customHeight="1" x14ac:dyDescent="0.15"/>
    <row r="77869" ht="13.5" customHeight="1" x14ac:dyDescent="0.15"/>
    <row r="77871" ht="13.5" customHeight="1" x14ac:dyDescent="0.15"/>
    <row r="77873" ht="13.5" customHeight="1" x14ac:dyDescent="0.15"/>
    <row r="77875" ht="13.5" customHeight="1" x14ac:dyDescent="0.15"/>
    <row r="77877" ht="13.5" customHeight="1" x14ac:dyDescent="0.15"/>
    <row r="77879" ht="13.5" customHeight="1" x14ac:dyDescent="0.15"/>
    <row r="77881" ht="13.5" customHeight="1" x14ac:dyDescent="0.15"/>
    <row r="77883" ht="13.5" customHeight="1" x14ac:dyDescent="0.15"/>
    <row r="77885" ht="13.5" customHeight="1" x14ac:dyDescent="0.15"/>
    <row r="77887" ht="13.5" customHeight="1" x14ac:dyDescent="0.15"/>
    <row r="77889" ht="13.5" customHeight="1" x14ac:dyDescent="0.15"/>
    <row r="77891" ht="13.5" customHeight="1" x14ac:dyDescent="0.15"/>
    <row r="77893" ht="13.5" customHeight="1" x14ac:dyDescent="0.15"/>
    <row r="77895" ht="13.5" customHeight="1" x14ac:dyDescent="0.15"/>
    <row r="77897" ht="13.5" customHeight="1" x14ac:dyDescent="0.15"/>
    <row r="77899" ht="13.5" customHeight="1" x14ac:dyDescent="0.15"/>
    <row r="77901" ht="13.5" customHeight="1" x14ac:dyDescent="0.15"/>
    <row r="77903" ht="13.5" customHeight="1" x14ac:dyDescent="0.15"/>
    <row r="77905" ht="13.5" customHeight="1" x14ac:dyDescent="0.15"/>
    <row r="77907" ht="13.5" customHeight="1" x14ac:dyDescent="0.15"/>
    <row r="77909" ht="13.5" customHeight="1" x14ac:dyDescent="0.15"/>
    <row r="77911" ht="13.5" customHeight="1" x14ac:dyDescent="0.15"/>
    <row r="77913" ht="13.5" customHeight="1" x14ac:dyDescent="0.15"/>
    <row r="77915" ht="13.5" customHeight="1" x14ac:dyDescent="0.15"/>
    <row r="77917" ht="13.5" customHeight="1" x14ac:dyDescent="0.15"/>
    <row r="77919" ht="13.5" customHeight="1" x14ac:dyDescent="0.15"/>
    <row r="77921" ht="13.5" customHeight="1" x14ac:dyDescent="0.15"/>
    <row r="77923" ht="13.5" customHeight="1" x14ac:dyDescent="0.15"/>
    <row r="77925" ht="13.5" customHeight="1" x14ac:dyDescent="0.15"/>
    <row r="77927" ht="13.5" customHeight="1" x14ac:dyDescent="0.15"/>
    <row r="77929" ht="13.5" customHeight="1" x14ac:dyDescent="0.15"/>
    <row r="77931" ht="13.5" customHeight="1" x14ac:dyDescent="0.15"/>
    <row r="77933" ht="13.5" customHeight="1" x14ac:dyDescent="0.15"/>
    <row r="77935" ht="13.5" customHeight="1" x14ac:dyDescent="0.15"/>
    <row r="77937" ht="13.5" customHeight="1" x14ac:dyDescent="0.15"/>
    <row r="77939" ht="13.5" customHeight="1" x14ac:dyDescent="0.15"/>
    <row r="77941" ht="13.5" customHeight="1" x14ac:dyDescent="0.15"/>
    <row r="77943" ht="13.5" customHeight="1" x14ac:dyDescent="0.15"/>
    <row r="77945" ht="13.5" customHeight="1" x14ac:dyDescent="0.15"/>
    <row r="77947" ht="13.5" customHeight="1" x14ac:dyDescent="0.15"/>
    <row r="77949" ht="13.5" customHeight="1" x14ac:dyDescent="0.15"/>
    <row r="77951" ht="13.5" customHeight="1" x14ac:dyDescent="0.15"/>
    <row r="77953" ht="13.5" customHeight="1" x14ac:dyDescent="0.15"/>
    <row r="77955" ht="13.5" customHeight="1" x14ac:dyDescent="0.15"/>
    <row r="77957" ht="13.5" customHeight="1" x14ac:dyDescent="0.15"/>
    <row r="77959" ht="13.5" customHeight="1" x14ac:dyDescent="0.15"/>
    <row r="77961" ht="13.5" customHeight="1" x14ac:dyDescent="0.15"/>
    <row r="77963" ht="13.5" customHeight="1" x14ac:dyDescent="0.15"/>
    <row r="77965" ht="13.5" customHeight="1" x14ac:dyDescent="0.15"/>
    <row r="77967" ht="13.5" customHeight="1" x14ac:dyDescent="0.15"/>
    <row r="77969" ht="13.5" customHeight="1" x14ac:dyDescent="0.15"/>
    <row r="77971" ht="13.5" customHeight="1" x14ac:dyDescent="0.15"/>
    <row r="77973" ht="13.5" customHeight="1" x14ac:dyDescent="0.15"/>
    <row r="77975" ht="13.5" customHeight="1" x14ac:dyDescent="0.15"/>
    <row r="77977" ht="13.5" customHeight="1" x14ac:dyDescent="0.15"/>
    <row r="77979" ht="13.5" customHeight="1" x14ac:dyDescent="0.15"/>
    <row r="77981" ht="13.5" customHeight="1" x14ac:dyDescent="0.15"/>
    <row r="77983" ht="13.5" customHeight="1" x14ac:dyDescent="0.15"/>
    <row r="77985" ht="13.5" customHeight="1" x14ac:dyDescent="0.15"/>
    <row r="77987" ht="13.5" customHeight="1" x14ac:dyDescent="0.15"/>
    <row r="77989" ht="13.5" customHeight="1" x14ac:dyDescent="0.15"/>
    <row r="77991" ht="13.5" customHeight="1" x14ac:dyDescent="0.15"/>
    <row r="77993" ht="13.5" customHeight="1" x14ac:dyDescent="0.15"/>
    <row r="77995" ht="13.5" customHeight="1" x14ac:dyDescent="0.15"/>
    <row r="77997" ht="13.5" customHeight="1" x14ac:dyDescent="0.15"/>
    <row r="77999" ht="13.5" customHeight="1" x14ac:dyDescent="0.15"/>
    <row r="78001" ht="13.5" customHeight="1" x14ac:dyDescent="0.15"/>
    <row r="78003" ht="13.5" customHeight="1" x14ac:dyDescent="0.15"/>
    <row r="78005" ht="13.5" customHeight="1" x14ac:dyDescent="0.15"/>
    <row r="78007" ht="13.5" customHeight="1" x14ac:dyDescent="0.15"/>
    <row r="78009" ht="13.5" customHeight="1" x14ac:dyDescent="0.15"/>
    <row r="78011" ht="13.5" customHeight="1" x14ac:dyDescent="0.15"/>
    <row r="78013" ht="13.5" customHeight="1" x14ac:dyDescent="0.15"/>
    <row r="78015" ht="13.5" customHeight="1" x14ac:dyDescent="0.15"/>
    <row r="78017" ht="13.5" customHeight="1" x14ac:dyDescent="0.15"/>
    <row r="78019" ht="13.5" customHeight="1" x14ac:dyDescent="0.15"/>
    <row r="78021" ht="13.5" customHeight="1" x14ac:dyDescent="0.15"/>
    <row r="78023" ht="13.5" customHeight="1" x14ac:dyDescent="0.15"/>
    <row r="78025" ht="13.5" customHeight="1" x14ac:dyDescent="0.15"/>
    <row r="78027" ht="13.5" customHeight="1" x14ac:dyDescent="0.15"/>
    <row r="78029" ht="13.5" customHeight="1" x14ac:dyDescent="0.15"/>
    <row r="78031" ht="13.5" customHeight="1" x14ac:dyDescent="0.15"/>
    <row r="78033" ht="13.5" customHeight="1" x14ac:dyDescent="0.15"/>
    <row r="78035" ht="13.5" customHeight="1" x14ac:dyDescent="0.15"/>
    <row r="78037" ht="13.5" customHeight="1" x14ac:dyDescent="0.15"/>
    <row r="78039" ht="13.5" customHeight="1" x14ac:dyDescent="0.15"/>
    <row r="78041" ht="13.5" customHeight="1" x14ac:dyDescent="0.15"/>
    <row r="78043" ht="13.5" customHeight="1" x14ac:dyDescent="0.15"/>
    <row r="78045" ht="13.5" customHeight="1" x14ac:dyDescent="0.15"/>
    <row r="78047" ht="13.5" customHeight="1" x14ac:dyDescent="0.15"/>
    <row r="78049" ht="13.5" customHeight="1" x14ac:dyDescent="0.15"/>
    <row r="78051" ht="13.5" customHeight="1" x14ac:dyDescent="0.15"/>
    <row r="78053" ht="13.5" customHeight="1" x14ac:dyDescent="0.15"/>
    <row r="78055" ht="13.5" customHeight="1" x14ac:dyDescent="0.15"/>
    <row r="78057" ht="13.5" customHeight="1" x14ac:dyDescent="0.15"/>
    <row r="78059" ht="13.5" customHeight="1" x14ac:dyDescent="0.15"/>
    <row r="78061" ht="13.5" customHeight="1" x14ac:dyDescent="0.15"/>
    <row r="78063" ht="13.5" customHeight="1" x14ac:dyDescent="0.15"/>
    <row r="78065" ht="13.5" customHeight="1" x14ac:dyDescent="0.15"/>
    <row r="78067" ht="13.5" customHeight="1" x14ac:dyDescent="0.15"/>
    <row r="78069" ht="13.5" customHeight="1" x14ac:dyDescent="0.15"/>
    <row r="78071" ht="13.5" customHeight="1" x14ac:dyDescent="0.15"/>
    <row r="78073" ht="13.5" customHeight="1" x14ac:dyDescent="0.15"/>
    <row r="78075" ht="13.5" customHeight="1" x14ac:dyDescent="0.15"/>
    <row r="78077" ht="13.5" customHeight="1" x14ac:dyDescent="0.15"/>
    <row r="78079" ht="13.5" customHeight="1" x14ac:dyDescent="0.15"/>
    <row r="78081" ht="13.5" customHeight="1" x14ac:dyDescent="0.15"/>
    <row r="78083" ht="13.5" customHeight="1" x14ac:dyDescent="0.15"/>
    <row r="78085" ht="13.5" customHeight="1" x14ac:dyDescent="0.15"/>
    <row r="78087" ht="13.5" customHeight="1" x14ac:dyDescent="0.15"/>
    <row r="78089" ht="13.5" customHeight="1" x14ac:dyDescent="0.15"/>
    <row r="78091" ht="13.5" customHeight="1" x14ac:dyDescent="0.15"/>
    <row r="78093" ht="13.5" customHeight="1" x14ac:dyDescent="0.15"/>
    <row r="78095" ht="13.5" customHeight="1" x14ac:dyDescent="0.15"/>
    <row r="78097" ht="13.5" customHeight="1" x14ac:dyDescent="0.15"/>
    <row r="78099" ht="13.5" customHeight="1" x14ac:dyDescent="0.15"/>
    <row r="78101" ht="13.5" customHeight="1" x14ac:dyDescent="0.15"/>
    <row r="78103" ht="13.5" customHeight="1" x14ac:dyDescent="0.15"/>
    <row r="78105" ht="13.5" customHeight="1" x14ac:dyDescent="0.15"/>
    <row r="78107" ht="13.5" customHeight="1" x14ac:dyDescent="0.15"/>
    <row r="78109" ht="13.5" customHeight="1" x14ac:dyDescent="0.15"/>
    <row r="78111" ht="13.5" customHeight="1" x14ac:dyDescent="0.15"/>
    <row r="78113" ht="13.5" customHeight="1" x14ac:dyDescent="0.15"/>
    <row r="78115" ht="13.5" customHeight="1" x14ac:dyDescent="0.15"/>
    <row r="78117" ht="13.5" customHeight="1" x14ac:dyDescent="0.15"/>
    <row r="78119" ht="13.5" customHeight="1" x14ac:dyDescent="0.15"/>
    <row r="78121" ht="13.5" customHeight="1" x14ac:dyDescent="0.15"/>
    <row r="78123" ht="13.5" customHeight="1" x14ac:dyDescent="0.15"/>
    <row r="78125" ht="13.5" customHeight="1" x14ac:dyDescent="0.15"/>
    <row r="78127" ht="13.5" customHeight="1" x14ac:dyDescent="0.15"/>
    <row r="78129" ht="13.5" customHeight="1" x14ac:dyDescent="0.15"/>
    <row r="78131" ht="13.5" customHeight="1" x14ac:dyDescent="0.15"/>
    <row r="78133" ht="13.5" customHeight="1" x14ac:dyDescent="0.15"/>
    <row r="78135" ht="13.5" customHeight="1" x14ac:dyDescent="0.15"/>
    <row r="78137" ht="13.5" customHeight="1" x14ac:dyDescent="0.15"/>
    <row r="78139" ht="13.5" customHeight="1" x14ac:dyDescent="0.15"/>
    <row r="78141" ht="13.5" customHeight="1" x14ac:dyDescent="0.15"/>
    <row r="78143" ht="13.5" customHeight="1" x14ac:dyDescent="0.15"/>
    <row r="78145" ht="13.5" customHeight="1" x14ac:dyDescent="0.15"/>
    <row r="78147" ht="13.5" customHeight="1" x14ac:dyDescent="0.15"/>
    <row r="78149" ht="13.5" customHeight="1" x14ac:dyDescent="0.15"/>
    <row r="78151" ht="13.5" customHeight="1" x14ac:dyDescent="0.15"/>
    <row r="78153" ht="13.5" customHeight="1" x14ac:dyDescent="0.15"/>
    <row r="78155" ht="13.5" customHeight="1" x14ac:dyDescent="0.15"/>
    <row r="78157" ht="13.5" customHeight="1" x14ac:dyDescent="0.15"/>
    <row r="78159" ht="13.5" customHeight="1" x14ac:dyDescent="0.15"/>
    <row r="78161" ht="13.5" customHeight="1" x14ac:dyDescent="0.15"/>
    <row r="78163" ht="13.5" customHeight="1" x14ac:dyDescent="0.15"/>
    <row r="78165" ht="13.5" customHeight="1" x14ac:dyDescent="0.15"/>
    <row r="78167" ht="13.5" customHeight="1" x14ac:dyDescent="0.15"/>
    <row r="78169" ht="13.5" customHeight="1" x14ac:dyDescent="0.15"/>
    <row r="78171" ht="13.5" customHeight="1" x14ac:dyDescent="0.15"/>
    <row r="78173" ht="13.5" customHeight="1" x14ac:dyDescent="0.15"/>
    <row r="78175" ht="13.5" customHeight="1" x14ac:dyDescent="0.15"/>
    <row r="78177" ht="13.5" customHeight="1" x14ac:dyDescent="0.15"/>
    <row r="78179" ht="13.5" customHeight="1" x14ac:dyDescent="0.15"/>
    <row r="78181" ht="13.5" customHeight="1" x14ac:dyDescent="0.15"/>
    <row r="78183" ht="13.5" customHeight="1" x14ac:dyDescent="0.15"/>
    <row r="78185" ht="13.5" customHeight="1" x14ac:dyDescent="0.15"/>
    <row r="78187" ht="13.5" customHeight="1" x14ac:dyDescent="0.15"/>
    <row r="78189" ht="13.5" customHeight="1" x14ac:dyDescent="0.15"/>
    <row r="78191" ht="13.5" customHeight="1" x14ac:dyDescent="0.15"/>
    <row r="78193" ht="13.5" customHeight="1" x14ac:dyDescent="0.15"/>
    <row r="78195" ht="13.5" customHeight="1" x14ac:dyDescent="0.15"/>
    <row r="78197" ht="13.5" customHeight="1" x14ac:dyDescent="0.15"/>
    <row r="78199" ht="13.5" customHeight="1" x14ac:dyDescent="0.15"/>
    <row r="78201" ht="13.5" customHeight="1" x14ac:dyDescent="0.15"/>
    <row r="78203" ht="13.5" customHeight="1" x14ac:dyDescent="0.15"/>
    <row r="78205" ht="13.5" customHeight="1" x14ac:dyDescent="0.15"/>
    <row r="78207" ht="13.5" customHeight="1" x14ac:dyDescent="0.15"/>
    <row r="78209" ht="13.5" customHeight="1" x14ac:dyDescent="0.15"/>
    <row r="78211" ht="13.5" customHeight="1" x14ac:dyDescent="0.15"/>
    <row r="78213" ht="13.5" customHeight="1" x14ac:dyDescent="0.15"/>
    <row r="78215" ht="13.5" customHeight="1" x14ac:dyDescent="0.15"/>
    <row r="78217" ht="13.5" customHeight="1" x14ac:dyDescent="0.15"/>
    <row r="78219" ht="13.5" customHeight="1" x14ac:dyDescent="0.15"/>
    <row r="78221" ht="13.5" customHeight="1" x14ac:dyDescent="0.15"/>
    <row r="78223" ht="13.5" customHeight="1" x14ac:dyDescent="0.15"/>
    <row r="78225" ht="13.5" customHeight="1" x14ac:dyDescent="0.15"/>
    <row r="78227" ht="13.5" customHeight="1" x14ac:dyDescent="0.15"/>
    <row r="78229" ht="13.5" customHeight="1" x14ac:dyDescent="0.15"/>
    <row r="78231" ht="13.5" customHeight="1" x14ac:dyDescent="0.15"/>
    <row r="78233" ht="13.5" customHeight="1" x14ac:dyDescent="0.15"/>
    <row r="78235" ht="13.5" customHeight="1" x14ac:dyDescent="0.15"/>
    <row r="78237" ht="13.5" customHeight="1" x14ac:dyDescent="0.15"/>
    <row r="78239" ht="13.5" customHeight="1" x14ac:dyDescent="0.15"/>
    <row r="78241" ht="13.5" customHeight="1" x14ac:dyDescent="0.15"/>
    <row r="78243" ht="13.5" customHeight="1" x14ac:dyDescent="0.15"/>
    <row r="78245" ht="13.5" customHeight="1" x14ac:dyDescent="0.15"/>
    <row r="78247" ht="13.5" customHeight="1" x14ac:dyDescent="0.15"/>
    <row r="78249" ht="13.5" customHeight="1" x14ac:dyDescent="0.15"/>
    <row r="78251" ht="13.5" customHeight="1" x14ac:dyDescent="0.15"/>
    <row r="78253" ht="13.5" customHeight="1" x14ac:dyDescent="0.15"/>
    <row r="78255" ht="13.5" customHeight="1" x14ac:dyDescent="0.15"/>
    <row r="78257" ht="13.5" customHeight="1" x14ac:dyDescent="0.15"/>
    <row r="78259" ht="13.5" customHeight="1" x14ac:dyDescent="0.15"/>
    <row r="78261" ht="13.5" customHeight="1" x14ac:dyDescent="0.15"/>
    <row r="78263" ht="13.5" customHeight="1" x14ac:dyDescent="0.15"/>
    <row r="78265" ht="13.5" customHeight="1" x14ac:dyDescent="0.15"/>
    <row r="78267" ht="13.5" customHeight="1" x14ac:dyDescent="0.15"/>
    <row r="78269" ht="13.5" customHeight="1" x14ac:dyDescent="0.15"/>
    <row r="78271" ht="13.5" customHeight="1" x14ac:dyDescent="0.15"/>
    <row r="78273" ht="13.5" customHeight="1" x14ac:dyDescent="0.15"/>
    <row r="78275" ht="13.5" customHeight="1" x14ac:dyDescent="0.15"/>
    <row r="78277" ht="13.5" customHeight="1" x14ac:dyDescent="0.15"/>
    <row r="78279" ht="13.5" customHeight="1" x14ac:dyDescent="0.15"/>
    <row r="78281" ht="13.5" customHeight="1" x14ac:dyDescent="0.15"/>
    <row r="78283" ht="13.5" customHeight="1" x14ac:dyDescent="0.15"/>
    <row r="78285" ht="13.5" customHeight="1" x14ac:dyDescent="0.15"/>
    <row r="78287" ht="13.5" customHeight="1" x14ac:dyDescent="0.15"/>
    <row r="78289" ht="13.5" customHeight="1" x14ac:dyDescent="0.15"/>
    <row r="78291" ht="13.5" customHeight="1" x14ac:dyDescent="0.15"/>
    <row r="78293" ht="13.5" customHeight="1" x14ac:dyDescent="0.15"/>
    <row r="78295" ht="13.5" customHeight="1" x14ac:dyDescent="0.15"/>
    <row r="78297" ht="13.5" customHeight="1" x14ac:dyDescent="0.15"/>
    <row r="78299" ht="13.5" customHeight="1" x14ac:dyDescent="0.15"/>
    <row r="78301" ht="13.5" customHeight="1" x14ac:dyDescent="0.15"/>
    <row r="78303" ht="13.5" customHeight="1" x14ac:dyDescent="0.15"/>
    <row r="78305" ht="13.5" customHeight="1" x14ac:dyDescent="0.15"/>
    <row r="78307" ht="13.5" customHeight="1" x14ac:dyDescent="0.15"/>
    <row r="78309" ht="13.5" customHeight="1" x14ac:dyDescent="0.15"/>
    <row r="78311" ht="13.5" customHeight="1" x14ac:dyDescent="0.15"/>
    <row r="78313" ht="13.5" customHeight="1" x14ac:dyDescent="0.15"/>
    <row r="78315" ht="13.5" customHeight="1" x14ac:dyDescent="0.15"/>
    <row r="78317" ht="13.5" customHeight="1" x14ac:dyDescent="0.15"/>
    <row r="78319" ht="13.5" customHeight="1" x14ac:dyDescent="0.15"/>
    <row r="78321" ht="13.5" customHeight="1" x14ac:dyDescent="0.15"/>
    <row r="78323" ht="13.5" customHeight="1" x14ac:dyDescent="0.15"/>
    <row r="78325" ht="13.5" customHeight="1" x14ac:dyDescent="0.15"/>
    <row r="78327" ht="13.5" customHeight="1" x14ac:dyDescent="0.15"/>
    <row r="78329" ht="13.5" customHeight="1" x14ac:dyDescent="0.15"/>
    <row r="78331" ht="13.5" customHeight="1" x14ac:dyDescent="0.15"/>
    <row r="78333" ht="13.5" customHeight="1" x14ac:dyDescent="0.15"/>
    <row r="78335" ht="13.5" customHeight="1" x14ac:dyDescent="0.15"/>
    <row r="78337" ht="13.5" customHeight="1" x14ac:dyDescent="0.15"/>
    <row r="78339" ht="13.5" customHeight="1" x14ac:dyDescent="0.15"/>
    <row r="78341" ht="13.5" customHeight="1" x14ac:dyDescent="0.15"/>
    <row r="78343" ht="13.5" customHeight="1" x14ac:dyDescent="0.15"/>
    <row r="78345" ht="13.5" customHeight="1" x14ac:dyDescent="0.15"/>
    <row r="78347" ht="13.5" customHeight="1" x14ac:dyDescent="0.15"/>
    <row r="78349" ht="13.5" customHeight="1" x14ac:dyDescent="0.15"/>
    <row r="78351" ht="13.5" customHeight="1" x14ac:dyDescent="0.15"/>
    <row r="78353" ht="13.5" customHeight="1" x14ac:dyDescent="0.15"/>
    <row r="78355" ht="13.5" customHeight="1" x14ac:dyDescent="0.15"/>
    <row r="78357" ht="13.5" customHeight="1" x14ac:dyDescent="0.15"/>
    <row r="78359" ht="13.5" customHeight="1" x14ac:dyDescent="0.15"/>
    <row r="78361" ht="13.5" customHeight="1" x14ac:dyDescent="0.15"/>
    <row r="78363" ht="13.5" customHeight="1" x14ac:dyDescent="0.15"/>
    <row r="78365" ht="13.5" customHeight="1" x14ac:dyDescent="0.15"/>
    <row r="78367" ht="13.5" customHeight="1" x14ac:dyDescent="0.15"/>
    <row r="78369" ht="13.5" customHeight="1" x14ac:dyDescent="0.15"/>
    <row r="78371" ht="13.5" customHeight="1" x14ac:dyDescent="0.15"/>
    <row r="78373" ht="13.5" customHeight="1" x14ac:dyDescent="0.15"/>
    <row r="78375" ht="13.5" customHeight="1" x14ac:dyDescent="0.15"/>
    <row r="78377" ht="13.5" customHeight="1" x14ac:dyDescent="0.15"/>
    <row r="78379" ht="13.5" customHeight="1" x14ac:dyDescent="0.15"/>
    <row r="78381" ht="13.5" customHeight="1" x14ac:dyDescent="0.15"/>
    <row r="78383" ht="13.5" customHeight="1" x14ac:dyDescent="0.15"/>
    <row r="78385" ht="13.5" customHeight="1" x14ac:dyDescent="0.15"/>
    <row r="78387" ht="13.5" customHeight="1" x14ac:dyDescent="0.15"/>
    <row r="78389" ht="13.5" customHeight="1" x14ac:dyDescent="0.15"/>
    <row r="78391" ht="13.5" customHeight="1" x14ac:dyDescent="0.15"/>
    <row r="78393" ht="13.5" customHeight="1" x14ac:dyDescent="0.15"/>
    <row r="78395" ht="13.5" customHeight="1" x14ac:dyDescent="0.15"/>
    <row r="78397" ht="13.5" customHeight="1" x14ac:dyDescent="0.15"/>
    <row r="78399" ht="13.5" customHeight="1" x14ac:dyDescent="0.15"/>
    <row r="78401" ht="13.5" customHeight="1" x14ac:dyDescent="0.15"/>
    <row r="78403" ht="13.5" customHeight="1" x14ac:dyDescent="0.15"/>
    <row r="78405" ht="13.5" customHeight="1" x14ac:dyDescent="0.15"/>
    <row r="78407" ht="13.5" customHeight="1" x14ac:dyDescent="0.15"/>
    <row r="78409" ht="13.5" customHeight="1" x14ac:dyDescent="0.15"/>
    <row r="78411" ht="13.5" customHeight="1" x14ac:dyDescent="0.15"/>
    <row r="78413" ht="13.5" customHeight="1" x14ac:dyDescent="0.15"/>
    <row r="78415" ht="13.5" customHeight="1" x14ac:dyDescent="0.15"/>
    <row r="78417" ht="13.5" customHeight="1" x14ac:dyDescent="0.15"/>
    <row r="78419" ht="13.5" customHeight="1" x14ac:dyDescent="0.15"/>
    <row r="78421" ht="13.5" customHeight="1" x14ac:dyDescent="0.15"/>
    <row r="78423" ht="13.5" customHeight="1" x14ac:dyDescent="0.15"/>
    <row r="78425" ht="13.5" customHeight="1" x14ac:dyDescent="0.15"/>
    <row r="78427" ht="13.5" customHeight="1" x14ac:dyDescent="0.15"/>
    <row r="78429" ht="13.5" customHeight="1" x14ac:dyDescent="0.15"/>
    <row r="78431" ht="13.5" customHeight="1" x14ac:dyDescent="0.15"/>
    <row r="78433" ht="13.5" customHeight="1" x14ac:dyDescent="0.15"/>
    <row r="78435" ht="13.5" customHeight="1" x14ac:dyDescent="0.15"/>
    <row r="78437" ht="13.5" customHeight="1" x14ac:dyDescent="0.15"/>
    <row r="78439" ht="13.5" customHeight="1" x14ac:dyDescent="0.15"/>
    <row r="78441" ht="13.5" customHeight="1" x14ac:dyDescent="0.15"/>
    <row r="78443" ht="13.5" customHeight="1" x14ac:dyDescent="0.15"/>
    <row r="78445" ht="13.5" customHeight="1" x14ac:dyDescent="0.15"/>
    <row r="78447" ht="13.5" customHeight="1" x14ac:dyDescent="0.15"/>
    <row r="78449" ht="13.5" customHeight="1" x14ac:dyDescent="0.15"/>
    <row r="78451" ht="13.5" customHeight="1" x14ac:dyDescent="0.15"/>
    <row r="78453" ht="13.5" customHeight="1" x14ac:dyDescent="0.15"/>
    <row r="78455" ht="13.5" customHeight="1" x14ac:dyDescent="0.15"/>
    <row r="78457" ht="13.5" customHeight="1" x14ac:dyDescent="0.15"/>
    <row r="78459" ht="13.5" customHeight="1" x14ac:dyDescent="0.15"/>
    <row r="78461" ht="13.5" customHeight="1" x14ac:dyDescent="0.15"/>
    <row r="78463" ht="13.5" customHeight="1" x14ac:dyDescent="0.15"/>
    <row r="78465" ht="13.5" customHeight="1" x14ac:dyDescent="0.15"/>
    <row r="78467" ht="13.5" customHeight="1" x14ac:dyDescent="0.15"/>
    <row r="78469" ht="13.5" customHeight="1" x14ac:dyDescent="0.15"/>
    <row r="78471" ht="13.5" customHeight="1" x14ac:dyDescent="0.15"/>
    <row r="78473" ht="13.5" customHeight="1" x14ac:dyDescent="0.15"/>
    <row r="78475" ht="13.5" customHeight="1" x14ac:dyDescent="0.15"/>
    <row r="78477" ht="13.5" customHeight="1" x14ac:dyDescent="0.15"/>
    <row r="78479" ht="13.5" customHeight="1" x14ac:dyDescent="0.15"/>
    <row r="78481" ht="13.5" customHeight="1" x14ac:dyDescent="0.15"/>
    <row r="78483" ht="13.5" customHeight="1" x14ac:dyDescent="0.15"/>
    <row r="78485" ht="13.5" customHeight="1" x14ac:dyDescent="0.15"/>
    <row r="78487" ht="13.5" customHeight="1" x14ac:dyDescent="0.15"/>
    <row r="78489" ht="13.5" customHeight="1" x14ac:dyDescent="0.15"/>
    <row r="78491" ht="13.5" customHeight="1" x14ac:dyDescent="0.15"/>
    <row r="78493" ht="13.5" customHeight="1" x14ac:dyDescent="0.15"/>
    <row r="78495" ht="13.5" customHeight="1" x14ac:dyDescent="0.15"/>
    <row r="78497" ht="13.5" customHeight="1" x14ac:dyDescent="0.15"/>
    <row r="78499" ht="13.5" customHeight="1" x14ac:dyDescent="0.15"/>
    <row r="78501" ht="13.5" customHeight="1" x14ac:dyDescent="0.15"/>
    <row r="78503" ht="13.5" customHeight="1" x14ac:dyDescent="0.15"/>
    <row r="78505" ht="13.5" customHeight="1" x14ac:dyDescent="0.15"/>
    <row r="78507" ht="13.5" customHeight="1" x14ac:dyDescent="0.15"/>
    <row r="78509" ht="13.5" customHeight="1" x14ac:dyDescent="0.15"/>
    <row r="78511" ht="13.5" customHeight="1" x14ac:dyDescent="0.15"/>
    <row r="78513" ht="13.5" customHeight="1" x14ac:dyDescent="0.15"/>
    <row r="78515" ht="13.5" customHeight="1" x14ac:dyDescent="0.15"/>
    <row r="78517" ht="13.5" customHeight="1" x14ac:dyDescent="0.15"/>
    <row r="78519" ht="13.5" customHeight="1" x14ac:dyDescent="0.15"/>
    <row r="78521" ht="13.5" customHeight="1" x14ac:dyDescent="0.15"/>
    <row r="78523" ht="13.5" customHeight="1" x14ac:dyDescent="0.15"/>
    <row r="78525" ht="13.5" customHeight="1" x14ac:dyDescent="0.15"/>
    <row r="78527" ht="13.5" customHeight="1" x14ac:dyDescent="0.15"/>
    <row r="78529" ht="13.5" customHeight="1" x14ac:dyDescent="0.15"/>
    <row r="78531" ht="13.5" customHeight="1" x14ac:dyDescent="0.15"/>
    <row r="78533" ht="13.5" customHeight="1" x14ac:dyDescent="0.15"/>
    <row r="78535" ht="13.5" customHeight="1" x14ac:dyDescent="0.15"/>
    <row r="78537" ht="13.5" customHeight="1" x14ac:dyDescent="0.15"/>
    <row r="78539" ht="13.5" customHeight="1" x14ac:dyDescent="0.15"/>
    <row r="78541" ht="13.5" customHeight="1" x14ac:dyDescent="0.15"/>
    <row r="78543" ht="13.5" customHeight="1" x14ac:dyDescent="0.15"/>
    <row r="78545" ht="13.5" customHeight="1" x14ac:dyDescent="0.15"/>
    <row r="78547" ht="13.5" customHeight="1" x14ac:dyDescent="0.15"/>
    <row r="78549" ht="13.5" customHeight="1" x14ac:dyDescent="0.15"/>
    <row r="78551" ht="13.5" customHeight="1" x14ac:dyDescent="0.15"/>
    <row r="78553" ht="13.5" customHeight="1" x14ac:dyDescent="0.15"/>
    <row r="78555" ht="13.5" customHeight="1" x14ac:dyDescent="0.15"/>
    <row r="78557" ht="13.5" customHeight="1" x14ac:dyDescent="0.15"/>
    <row r="78559" ht="13.5" customHeight="1" x14ac:dyDescent="0.15"/>
    <row r="78561" ht="13.5" customHeight="1" x14ac:dyDescent="0.15"/>
    <row r="78563" ht="13.5" customHeight="1" x14ac:dyDescent="0.15"/>
    <row r="78565" ht="13.5" customHeight="1" x14ac:dyDescent="0.15"/>
    <row r="78567" ht="13.5" customHeight="1" x14ac:dyDescent="0.15"/>
    <row r="78569" ht="13.5" customHeight="1" x14ac:dyDescent="0.15"/>
    <row r="78571" ht="13.5" customHeight="1" x14ac:dyDescent="0.15"/>
    <row r="78573" ht="13.5" customHeight="1" x14ac:dyDescent="0.15"/>
    <row r="78575" ht="13.5" customHeight="1" x14ac:dyDescent="0.15"/>
    <row r="78577" ht="13.5" customHeight="1" x14ac:dyDescent="0.15"/>
    <row r="78579" ht="13.5" customHeight="1" x14ac:dyDescent="0.15"/>
    <row r="78581" ht="13.5" customHeight="1" x14ac:dyDescent="0.15"/>
    <row r="78583" ht="13.5" customHeight="1" x14ac:dyDescent="0.15"/>
    <row r="78585" ht="13.5" customHeight="1" x14ac:dyDescent="0.15"/>
    <row r="78587" ht="13.5" customHeight="1" x14ac:dyDescent="0.15"/>
    <row r="78589" ht="13.5" customHeight="1" x14ac:dyDescent="0.15"/>
    <row r="78591" ht="13.5" customHeight="1" x14ac:dyDescent="0.15"/>
    <row r="78593" ht="13.5" customHeight="1" x14ac:dyDescent="0.15"/>
    <row r="78595" ht="13.5" customHeight="1" x14ac:dyDescent="0.15"/>
    <row r="78597" ht="13.5" customHeight="1" x14ac:dyDescent="0.15"/>
    <row r="78599" ht="13.5" customHeight="1" x14ac:dyDescent="0.15"/>
    <row r="78601" ht="13.5" customHeight="1" x14ac:dyDescent="0.15"/>
    <row r="78603" ht="13.5" customHeight="1" x14ac:dyDescent="0.15"/>
    <row r="78605" ht="13.5" customHeight="1" x14ac:dyDescent="0.15"/>
    <row r="78607" ht="13.5" customHeight="1" x14ac:dyDescent="0.15"/>
    <row r="78609" ht="13.5" customHeight="1" x14ac:dyDescent="0.15"/>
    <row r="78611" ht="13.5" customHeight="1" x14ac:dyDescent="0.15"/>
    <row r="78613" ht="13.5" customHeight="1" x14ac:dyDescent="0.15"/>
    <row r="78615" ht="13.5" customHeight="1" x14ac:dyDescent="0.15"/>
    <row r="78617" ht="13.5" customHeight="1" x14ac:dyDescent="0.15"/>
    <row r="78619" ht="13.5" customHeight="1" x14ac:dyDescent="0.15"/>
    <row r="78621" ht="13.5" customHeight="1" x14ac:dyDescent="0.15"/>
    <row r="78623" ht="13.5" customHeight="1" x14ac:dyDescent="0.15"/>
    <row r="78625" ht="13.5" customHeight="1" x14ac:dyDescent="0.15"/>
    <row r="78627" ht="13.5" customHeight="1" x14ac:dyDescent="0.15"/>
    <row r="78629" ht="13.5" customHeight="1" x14ac:dyDescent="0.15"/>
    <row r="78631" ht="13.5" customHeight="1" x14ac:dyDescent="0.15"/>
    <row r="78633" ht="13.5" customHeight="1" x14ac:dyDescent="0.15"/>
    <row r="78635" ht="13.5" customHeight="1" x14ac:dyDescent="0.15"/>
    <row r="78637" ht="13.5" customHeight="1" x14ac:dyDescent="0.15"/>
    <row r="78639" ht="13.5" customHeight="1" x14ac:dyDescent="0.15"/>
    <row r="78641" ht="13.5" customHeight="1" x14ac:dyDescent="0.15"/>
    <row r="78643" ht="13.5" customHeight="1" x14ac:dyDescent="0.15"/>
    <row r="78645" ht="13.5" customHeight="1" x14ac:dyDescent="0.15"/>
    <row r="78647" ht="13.5" customHeight="1" x14ac:dyDescent="0.15"/>
    <row r="78649" ht="13.5" customHeight="1" x14ac:dyDescent="0.15"/>
    <row r="78651" ht="13.5" customHeight="1" x14ac:dyDescent="0.15"/>
    <row r="78653" ht="13.5" customHeight="1" x14ac:dyDescent="0.15"/>
    <row r="78655" ht="13.5" customHeight="1" x14ac:dyDescent="0.15"/>
    <row r="78657" ht="13.5" customHeight="1" x14ac:dyDescent="0.15"/>
    <row r="78659" ht="13.5" customHeight="1" x14ac:dyDescent="0.15"/>
    <row r="78661" ht="13.5" customHeight="1" x14ac:dyDescent="0.15"/>
    <row r="78663" ht="13.5" customHeight="1" x14ac:dyDescent="0.15"/>
    <row r="78665" ht="13.5" customHeight="1" x14ac:dyDescent="0.15"/>
    <row r="78667" ht="13.5" customHeight="1" x14ac:dyDescent="0.15"/>
    <row r="78669" ht="13.5" customHeight="1" x14ac:dyDescent="0.15"/>
    <row r="78671" ht="13.5" customHeight="1" x14ac:dyDescent="0.15"/>
    <row r="78673" ht="13.5" customHeight="1" x14ac:dyDescent="0.15"/>
    <row r="78675" ht="13.5" customHeight="1" x14ac:dyDescent="0.15"/>
    <row r="78677" ht="13.5" customHeight="1" x14ac:dyDescent="0.15"/>
    <row r="78679" ht="13.5" customHeight="1" x14ac:dyDescent="0.15"/>
    <row r="78681" ht="13.5" customHeight="1" x14ac:dyDescent="0.15"/>
    <row r="78683" ht="13.5" customHeight="1" x14ac:dyDescent="0.15"/>
    <row r="78685" ht="13.5" customHeight="1" x14ac:dyDescent="0.15"/>
    <row r="78687" ht="13.5" customHeight="1" x14ac:dyDescent="0.15"/>
    <row r="78689" ht="13.5" customHeight="1" x14ac:dyDescent="0.15"/>
    <row r="78691" ht="13.5" customHeight="1" x14ac:dyDescent="0.15"/>
    <row r="78693" ht="13.5" customHeight="1" x14ac:dyDescent="0.15"/>
    <row r="78695" ht="13.5" customHeight="1" x14ac:dyDescent="0.15"/>
    <row r="78697" ht="13.5" customHeight="1" x14ac:dyDescent="0.15"/>
    <row r="78699" ht="13.5" customHeight="1" x14ac:dyDescent="0.15"/>
    <row r="78701" ht="13.5" customHeight="1" x14ac:dyDescent="0.15"/>
    <row r="78703" ht="13.5" customHeight="1" x14ac:dyDescent="0.15"/>
    <row r="78705" ht="13.5" customHeight="1" x14ac:dyDescent="0.15"/>
    <row r="78707" ht="13.5" customHeight="1" x14ac:dyDescent="0.15"/>
    <row r="78709" ht="13.5" customHeight="1" x14ac:dyDescent="0.15"/>
    <row r="78711" ht="13.5" customHeight="1" x14ac:dyDescent="0.15"/>
    <row r="78713" ht="13.5" customHeight="1" x14ac:dyDescent="0.15"/>
    <row r="78715" ht="13.5" customHeight="1" x14ac:dyDescent="0.15"/>
    <row r="78717" ht="13.5" customHeight="1" x14ac:dyDescent="0.15"/>
    <row r="78719" ht="13.5" customHeight="1" x14ac:dyDescent="0.15"/>
    <row r="78721" ht="13.5" customHeight="1" x14ac:dyDescent="0.15"/>
    <row r="78723" ht="13.5" customHeight="1" x14ac:dyDescent="0.15"/>
    <row r="78725" ht="13.5" customHeight="1" x14ac:dyDescent="0.15"/>
    <row r="78727" ht="13.5" customHeight="1" x14ac:dyDescent="0.15"/>
    <row r="78729" ht="13.5" customHeight="1" x14ac:dyDescent="0.15"/>
    <row r="78731" ht="13.5" customHeight="1" x14ac:dyDescent="0.15"/>
    <row r="78733" ht="13.5" customHeight="1" x14ac:dyDescent="0.15"/>
    <row r="78735" ht="13.5" customHeight="1" x14ac:dyDescent="0.15"/>
    <row r="78737" ht="13.5" customHeight="1" x14ac:dyDescent="0.15"/>
    <row r="78739" ht="13.5" customHeight="1" x14ac:dyDescent="0.15"/>
    <row r="78741" ht="13.5" customHeight="1" x14ac:dyDescent="0.15"/>
    <row r="78743" ht="13.5" customHeight="1" x14ac:dyDescent="0.15"/>
    <row r="78745" ht="13.5" customHeight="1" x14ac:dyDescent="0.15"/>
    <row r="78747" ht="13.5" customHeight="1" x14ac:dyDescent="0.15"/>
    <row r="78749" ht="13.5" customHeight="1" x14ac:dyDescent="0.15"/>
    <row r="78751" ht="13.5" customHeight="1" x14ac:dyDescent="0.15"/>
    <row r="78753" ht="13.5" customHeight="1" x14ac:dyDescent="0.15"/>
    <row r="78755" ht="13.5" customHeight="1" x14ac:dyDescent="0.15"/>
    <row r="78757" ht="13.5" customHeight="1" x14ac:dyDescent="0.15"/>
    <row r="78759" ht="13.5" customHeight="1" x14ac:dyDescent="0.15"/>
    <row r="78761" ht="13.5" customHeight="1" x14ac:dyDescent="0.15"/>
    <row r="78763" ht="13.5" customHeight="1" x14ac:dyDescent="0.15"/>
    <row r="78765" ht="13.5" customHeight="1" x14ac:dyDescent="0.15"/>
    <row r="78767" ht="13.5" customHeight="1" x14ac:dyDescent="0.15"/>
    <row r="78769" ht="13.5" customHeight="1" x14ac:dyDescent="0.15"/>
    <row r="78771" ht="13.5" customHeight="1" x14ac:dyDescent="0.15"/>
    <row r="78773" ht="13.5" customHeight="1" x14ac:dyDescent="0.15"/>
    <row r="78775" ht="13.5" customHeight="1" x14ac:dyDescent="0.15"/>
    <row r="78777" ht="13.5" customHeight="1" x14ac:dyDescent="0.15"/>
    <row r="78779" ht="13.5" customHeight="1" x14ac:dyDescent="0.15"/>
    <row r="78781" ht="13.5" customHeight="1" x14ac:dyDescent="0.15"/>
    <row r="78783" ht="13.5" customHeight="1" x14ac:dyDescent="0.15"/>
    <row r="78785" ht="13.5" customHeight="1" x14ac:dyDescent="0.15"/>
    <row r="78787" ht="13.5" customHeight="1" x14ac:dyDescent="0.15"/>
    <row r="78789" ht="13.5" customHeight="1" x14ac:dyDescent="0.15"/>
    <row r="78791" ht="13.5" customHeight="1" x14ac:dyDescent="0.15"/>
    <row r="78793" ht="13.5" customHeight="1" x14ac:dyDescent="0.15"/>
    <row r="78795" ht="13.5" customHeight="1" x14ac:dyDescent="0.15"/>
    <row r="78797" ht="13.5" customHeight="1" x14ac:dyDescent="0.15"/>
    <row r="78799" ht="13.5" customHeight="1" x14ac:dyDescent="0.15"/>
    <row r="78801" ht="13.5" customHeight="1" x14ac:dyDescent="0.15"/>
    <row r="78803" ht="13.5" customHeight="1" x14ac:dyDescent="0.15"/>
    <row r="78805" ht="13.5" customHeight="1" x14ac:dyDescent="0.15"/>
    <row r="78807" ht="13.5" customHeight="1" x14ac:dyDescent="0.15"/>
    <row r="78809" ht="13.5" customHeight="1" x14ac:dyDescent="0.15"/>
    <row r="78811" ht="13.5" customHeight="1" x14ac:dyDescent="0.15"/>
    <row r="78813" ht="13.5" customHeight="1" x14ac:dyDescent="0.15"/>
    <row r="78815" ht="13.5" customHeight="1" x14ac:dyDescent="0.15"/>
    <row r="78817" ht="13.5" customHeight="1" x14ac:dyDescent="0.15"/>
    <row r="78819" ht="13.5" customHeight="1" x14ac:dyDescent="0.15"/>
    <row r="78821" ht="13.5" customHeight="1" x14ac:dyDescent="0.15"/>
    <row r="78823" ht="13.5" customHeight="1" x14ac:dyDescent="0.15"/>
    <row r="78825" ht="13.5" customHeight="1" x14ac:dyDescent="0.15"/>
    <row r="78827" ht="13.5" customHeight="1" x14ac:dyDescent="0.15"/>
    <row r="78829" ht="13.5" customHeight="1" x14ac:dyDescent="0.15"/>
    <row r="78831" ht="13.5" customHeight="1" x14ac:dyDescent="0.15"/>
    <row r="78833" ht="13.5" customHeight="1" x14ac:dyDescent="0.15"/>
    <row r="78835" ht="13.5" customHeight="1" x14ac:dyDescent="0.15"/>
    <row r="78837" ht="13.5" customHeight="1" x14ac:dyDescent="0.15"/>
    <row r="78839" ht="13.5" customHeight="1" x14ac:dyDescent="0.15"/>
    <row r="78841" ht="13.5" customHeight="1" x14ac:dyDescent="0.15"/>
    <row r="78843" ht="13.5" customHeight="1" x14ac:dyDescent="0.15"/>
    <row r="78845" ht="13.5" customHeight="1" x14ac:dyDescent="0.15"/>
    <row r="78847" ht="13.5" customHeight="1" x14ac:dyDescent="0.15"/>
    <row r="78849" ht="13.5" customHeight="1" x14ac:dyDescent="0.15"/>
    <row r="78851" ht="13.5" customHeight="1" x14ac:dyDescent="0.15"/>
    <row r="78853" ht="13.5" customHeight="1" x14ac:dyDescent="0.15"/>
    <row r="78855" ht="13.5" customHeight="1" x14ac:dyDescent="0.15"/>
    <row r="78857" ht="13.5" customHeight="1" x14ac:dyDescent="0.15"/>
    <row r="78859" ht="13.5" customHeight="1" x14ac:dyDescent="0.15"/>
    <row r="78861" ht="13.5" customHeight="1" x14ac:dyDescent="0.15"/>
    <row r="78863" ht="13.5" customHeight="1" x14ac:dyDescent="0.15"/>
    <row r="78865" ht="13.5" customHeight="1" x14ac:dyDescent="0.15"/>
    <row r="78867" ht="13.5" customHeight="1" x14ac:dyDescent="0.15"/>
    <row r="78869" ht="13.5" customHeight="1" x14ac:dyDescent="0.15"/>
    <row r="78871" ht="13.5" customHeight="1" x14ac:dyDescent="0.15"/>
    <row r="78873" ht="13.5" customHeight="1" x14ac:dyDescent="0.15"/>
    <row r="78875" ht="13.5" customHeight="1" x14ac:dyDescent="0.15"/>
    <row r="78877" ht="13.5" customHeight="1" x14ac:dyDescent="0.15"/>
    <row r="78879" ht="13.5" customHeight="1" x14ac:dyDescent="0.15"/>
    <row r="78881" ht="13.5" customHeight="1" x14ac:dyDescent="0.15"/>
    <row r="78883" ht="13.5" customHeight="1" x14ac:dyDescent="0.15"/>
    <row r="78885" ht="13.5" customHeight="1" x14ac:dyDescent="0.15"/>
    <row r="78887" ht="13.5" customHeight="1" x14ac:dyDescent="0.15"/>
    <row r="78889" ht="13.5" customHeight="1" x14ac:dyDescent="0.15"/>
    <row r="78891" ht="13.5" customHeight="1" x14ac:dyDescent="0.15"/>
    <row r="78893" ht="13.5" customHeight="1" x14ac:dyDescent="0.15"/>
    <row r="78895" ht="13.5" customHeight="1" x14ac:dyDescent="0.15"/>
    <row r="78897" ht="13.5" customHeight="1" x14ac:dyDescent="0.15"/>
    <row r="78899" ht="13.5" customHeight="1" x14ac:dyDescent="0.15"/>
    <row r="78901" ht="13.5" customHeight="1" x14ac:dyDescent="0.15"/>
    <row r="78903" ht="13.5" customHeight="1" x14ac:dyDescent="0.15"/>
    <row r="78905" ht="13.5" customHeight="1" x14ac:dyDescent="0.15"/>
    <row r="78907" ht="13.5" customHeight="1" x14ac:dyDescent="0.15"/>
    <row r="78909" ht="13.5" customHeight="1" x14ac:dyDescent="0.15"/>
    <row r="78911" ht="13.5" customHeight="1" x14ac:dyDescent="0.15"/>
    <row r="78913" ht="13.5" customHeight="1" x14ac:dyDescent="0.15"/>
    <row r="78915" ht="13.5" customHeight="1" x14ac:dyDescent="0.15"/>
    <row r="78917" ht="13.5" customHeight="1" x14ac:dyDescent="0.15"/>
    <row r="78919" ht="13.5" customHeight="1" x14ac:dyDescent="0.15"/>
    <row r="78921" ht="13.5" customHeight="1" x14ac:dyDescent="0.15"/>
    <row r="78923" ht="13.5" customHeight="1" x14ac:dyDescent="0.15"/>
    <row r="78925" ht="13.5" customHeight="1" x14ac:dyDescent="0.15"/>
    <row r="78927" ht="13.5" customHeight="1" x14ac:dyDescent="0.15"/>
    <row r="78929" ht="13.5" customHeight="1" x14ac:dyDescent="0.15"/>
    <row r="78931" ht="13.5" customHeight="1" x14ac:dyDescent="0.15"/>
    <row r="78933" ht="13.5" customHeight="1" x14ac:dyDescent="0.15"/>
    <row r="78935" ht="13.5" customHeight="1" x14ac:dyDescent="0.15"/>
    <row r="78937" ht="13.5" customHeight="1" x14ac:dyDescent="0.15"/>
    <row r="78939" ht="13.5" customHeight="1" x14ac:dyDescent="0.15"/>
    <row r="78941" ht="13.5" customHeight="1" x14ac:dyDescent="0.15"/>
    <row r="78943" ht="13.5" customHeight="1" x14ac:dyDescent="0.15"/>
    <row r="78945" ht="13.5" customHeight="1" x14ac:dyDescent="0.15"/>
    <row r="78947" ht="13.5" customHeight="1" x14ac:dyDescent="0.15"/>
    <row r="78949" ht="13.5" customHeight="1" x14ac:dyDescent="0.15"/>
    <row r="78951" ht="13.5" customHeight="1" x14ac:dyDescent="0.15"/>
    <row r="78953" ht="13.5" customHeight="1" x14ac:dyDescent="0.15"/>
    <row r="78955" ht="13.5" customHeight="1" x14ac:dyDescent="0.15"/>
    <row r="78957" ht="13.5" customHeight="1" x14ac:dyDescent="0.15"/>
    <row r="78959" ht="13.5" customHeight="1" x14ac:dyDescent="0.15"/>
    <row r="78961" ht="13.5" customHeight="1" x14ac:dyDescent="0.15"/>
    <row r="78963" ht="13.5" customHeight="1" x14ac:dyDescent="0.15"/>
    <row r="78965" ht="13.5" customHeight="1" x14ac:dyDescent="0.15"/>
    <row r="78967" ht="13.5" customHeight="1" x14ac:dyDescent="0.15"/>
    <row r="78969" ht="13.5" customHeight="1" x14ac:dyDescent="0.15"/>
    <row r="78971" ht="13.5" customHeight="1" x14ac:dyDescent="0.15"/>
    <row r="78973" ht="13.5" customHeight="1" x14ac:dyDescent="0.15"/>
    <row r="78975" ht="13.5" customHeight="1" x14ac:dyDescent="0.15"/>
    <row r="78977" ht="13.5" customHeight="1" x14ac:dyDescent="0.15"/>
    <row r="78979" ht="13.5" customHeight="1" x14ac:dyDescent="0.15"/>
    <row r="78981" ht="13.5" customHeight="1" x14ac:dyDescent="0.15"/>
    <row r="78983" ht="13.5" customHeight="1" x14ac:dyDescent="0.15"/>
    <row r="78985" ht="13.5" customHeight="1" x14ac:dyDescent="0.15"/>
    <row r="78987" ht="13.5" customHeight="1" x14ac:dyDescent="0.15"/>
    <row r="78989" ht="13.5" customHeight="1" x14ac:dyDescent="0.15"/>
    <row r="78991" ht="13.5" customHeight="1" x14ac:dyDescent="0.15"/>
    <row r="78993" ht="13.5" customHeight="1" x14ac:dyDescent="0.15"/>
    <row r="78995" ht="13.5" customHeight="1" x14ac:dyDescent="0.15"/>
    <row r="78997" ht="13.5" customHeight="1" x14ac:dyDescent="0.15"/>
    <row r="78999" ht="13.5" customHeight="1" x14ac:dyDescent="0.15"/>
    <row r="79001" ht="13.5" customHeight="1" x14ac:dyDescent="0.15"/>
    <row r="79003" ht="13.5" customHeight="1" x14ac:dyDescent="0.15"/>
    <row r="79005" ht="13.5" customHeight="1" x14ac:dyDescent="0.15"/>
    <row r="79007" ht="13.5" customHeight="1" x14ac:dyDescent="0.15"/>
    <row r="79009" ht="13.5" customHeight="1" x14ac:dyDescent="0.15"/>
    <row r="79011" ht="13.5" customHeight="1" x14ac:dyDescent="0.15"/>
    <row r="79013" ht="13.5" customHeight="1" x14ac:dyDescent="0.15"/>
    <row r="79015" ht="13.5" customHeight="1" x14ac:dyDescent="0.15"/>
    <row r="79017" ht="13.5" customHeight="1" x14ac:dyDescent="0.15"/>
    <row r="79019" ht="13.5" customHeight="1" x14ac:dyDescent="0.15"/>
    <row r="79021" ht="13.5" customHeight="1" x14ac:dyDescent="0.15"/>
    <row r="79023" ht="13.5" customHeight="1" x14ac:dyDescent="0.15"/>
    <row r="79025" ht="13.5" customHeight="1" x14ac:dyDescent="0.15"/>
    <row r="79027" ht="13.5" customHeight="1" x14ac:dyDescent="0.15"/>
    <row r="79029" ht="13.5" customHeight="1" x14ac:dyDescent="0.15"/>
    <row r="79031" ht="13.5" customHeight="1" x14ac:dyDescent="0.15"/>
    <row r="79033" ht="13.5" customHeight="1" x14ac:dyDescent="0.15"/>
    <row r="79035" ht="13.5" customHeight="1" x14ac:dyDescent="0.15"/>
    <row r="79037" ht="13.5" customHeight="1" x14ac:dyDescent="0.15"/>
    <row r="79039" ht="13.5" customHeight="1" x14ac:dyDescent="0.15"/>
    <row r="79041" ht="13.5" customHeight="1" x14ac:dyDescent="0.15"/>
    <row r="79043" ht="13.5" customHeight="1" x14ac:dyDescent="0.15"/>
    <row r="79045" ht="13.5" customHeight="1" x14ac:dyDescent="0.15"/>
    <row r="79047" ht="13.5" customHeight="1" x14ac:dyDescent="0.15"/>
    <row r="79049" ht="13.5" customHeight="1" x14ac:dyDescent="0.15"/>
    <row r="79051" ht="13.5" customHeight="1" x14ac:dyDescent="0.15"/>
    <row r="79053" ht="13.5" customHeight="1" x14ac:dyDescent="0.15"/>
    <row r="79055" ht="13.5" customHeight="1" x14ac:dyDescent="0.15"/>
    <row r="79057" ht="13.5" customHeight="1" x14ac:dyDescent="0.15"/>
    <row r="79059" ht="13.5" customHeight="1" x14ac:dyDescent="0.15"/>
    <row r="79061" ht="13.5" customHeight="1" x14ac:dyDescent="0.15"/>
    <row r="79063" ht="13.5" customHeight="1" x14ac:dyDescent="0.15"/>
    <row r="79065" ht="13.5" customHeight="1" x14ac:dyDescent="0.15"/>
    <row r="79067" ht="13.5" customHeight="1" x14ac:dyDescent="0.15"/>
    <row r="79069" ht="13.5" customHeight="1" x14ac:dyDescent="0.15"/>
    <row r="79071" ht="13.5" customHeight="1" x14ac:dyDescent="0.15"/>
    <row r="79073" ht="13.5" customHeight="1" x14ac:dyDescent="0.15"/>
    <row r="79075" ht="13.5" customHeight="1" x14ac:dyDescent="0.15"/>
    <row r="79077" ht="13.5" customHeight="1" x14ac:dyDescent="0.15"/>
    <row r="79079" ht="13.5" customHeight="1" x14ac:dyDescent="0.15"/>
    <row r="79081" ht="13.5" customHeight="1" x14ac:dyDescent="0.15"/>
    <row r="79083" ht="13.5" customHeight="1" x14ac:dyDescent="0.15"/>
    <row r="79085" ht="13.5" customHeight="1" x14ac:dyDescent="0.15"/>
    <row r="79087" ht="13.5" customHeight="1" x14ac:dyDescent="0.15"/>
    <row r="79089" ht="13.5" customHeight="1" x14ac:dyDescent="0.15"/>
    <row r="79091" ht="13.5" customHeight="1" x14ac:dyDescent="0.15"/>
    <row r="79093" ht="13.5" customHeight="1" x14ac:dyDescent="0.15"/>
    <row r="79095" ht="13.5" customHeight="1" x14ac:dyDescent="0.15"/>
    <row r="79097" ht="13.5" customHeight="1" x14ac:dyDescent="0.15"/>
    <row r="79099" ht="13.5" customHeight="1" x14ac:dyDescent="0.15"/>
    <row r="79101" ht="13.5" customHeight="1" x14ac:dyDescent="0.15"/>
    <row r="79103" ht="13.5" customHeight="1" x14ac:dyDescent="0.15"/>
    <row r="79105" ht="13.5" customHeight="1" x14ac:dyDescent="0.15"/>
    <row r="79107" ht="13.5" customHeight="1" x14ac:dyDescent="0.15"/>
    <row r="79109" ht="13.5" customHeight="1" x14ac:dyDescent="0.15"/>
    <row r="79111" ht="13.5" customHeight="1" x14ac:dyDescent="0.15"/>
    <row r="79113" ht="13.5" customHeight="1" x14ac:dyDescent="0.15"/>
    <row r="79115" ht="13.5" customHeight="1" x14ac:dyDescent="0.15"/>
    <row r="79117" ht="13.5" customHeight="1" x14ac:dyDescent="0.15"/>
    <row r="79119" ht="13.5" customHeight="1" x14ac:dyDescent="0.15"/>
    <row r="79121" ht="13.5" customHeight="1" x14ac:dyDescent="0.15"/>
    <row r="79123" ht="13.5" customHeight="1" x14ac:dyDescent="0.15"/>
    <row r="79125" ht="13.5" customHeight="1" x14ac:dyDescent="0.15"/>
    <row r="79127" ht="13.5" customHeight="1" x14ac:dyDescent="0.15"/>
    <row r="79129" ht="13.5" customHeight="1" x14ac:dyDescent="0.15"/>
    <row r="79131" ht="13.5" customHeight="1" x14ac:dyDescent="0.15"/>
    <row r="79133" ht="13.5" customHeight="1" x14ac:dyDescent="0.15"/>
    <row r="79135" ht="13.5" customHeight="1" x14ac:dyDescent="0.15"/>
    <row r="79137" ht="13.5" customHeight="1" x14ac:dyDescent="0.15"/>
    <row r="79139" ht="13.5" customHeight="1" x14ac:dyDescent="0.15"/>
    <row r="79141" ht="13.5" customHeight="1" x14ac:dyDescent="0.15"/>
    <row r="79143" ht="13.5" customHeight="1" x14ac:dyDescent="0.15"/>
    <row r="79145" ht="13.5" customHeight="1" x14ac:dyDescent="0.15"/>
    <row r="79147" ht="13.5" customHeight="1" x14ac:dyDescent="0.15"/>
    <row r="79149" ht="13.5" customHeight="1" x14ac:dyDescent="0.15"/>
    <row r="79151" ht="13.5" customHeight="1" x14ac:dyDescent="0.15"/>
    <row r="79153" ht="13.5" customHeight="1" x14ac:dyDescent="0.15"/>
    <row r="79155" ht="13.5" customHeight="1" x14ac:dyDescent="0.15"/>
    <row r="79157" ht="13.5" customHeight="1" x14ac:dyDescent="0.15"/>
    <row r="79159" ht="13.5" customHeight="1" x14ac:dyDescent="0.15"/>
    <row r="79161" ht="13.5" customHeight="1" x14ac:dyDescent="0.15"/>
    <row r="79163" ht="13.5" customHeight="1" x14ac:dyDescent="0.15"/>
    <row r="79165" ht="13.5" customHeight="1" x14ac:dyDescent="0.15"/>
    <row r="79167" ht="13.5" customHeight="1" x14ac:dyDescent="0.15"/>
    <row r="79169" ht="13.5" customHeight="1" x14ac:dyDescent="0.15"/>
    <row r="79171" ht="13.5" customHeight="1" x14ac:dyDescent="0.15"/>
    <row r="79173" ht="13.5" customHeight="1" x14ac:dyDescent="0.15"/>
    <row r="79175" ht="13.5" customHeight="1" x14ac:dyDescent="0.15"/>
    <row r="79177" ht="13.5" customHeight="1" x14ac:dyDescent="0.15"/>
    <row r="79179" ht="13.5" customHeight="1" x14ac:dyDescent="0.15"/>
    <row r="79181" ht="13.5" customHeight="1" x14ac:dyDescent="0.15"/>
    <row r="79183" ht="13.5" customHeight="1" x14ac:dyDescent="0.15"/>
    <row r="79185" ht="13.5" customHeight="1" x14ac:dyDescent="0.15"/>
    <row r="79187" ht="13.5" customHeight="1" x14ac:dyDescent="0.15"/>
    <row r="79189" ht="13.5" customHeight="1" x14ac:dyDescent="0.15"/>
    <row r="79191" ht="13.5" customHeight="1" x14ac:dyDescent="0.15"/>
    <row r="79193" ht="13.5" customHeight="1" x14ac:dyDescent="0.15"/>
    <row r="79195" ht="13.5" customHeight="1" x14ac:dyDescent="0.15"/>
    <row r="79197" ht="13.5" customHeight="1" x14ac:dyDescent="0.15"/>
    <row r="79199" ht="13.5" customHeight="1" x14ac:dyDescent="0.15"/>
    <row r="79201" ht="13.5" customHeight="1" x14ac:dyDescent="0.15"/>
    <row r="79203" ht="13.5" customHeight="1" x14ac:dyDescent="0.15"/>
    <row r="79205" ht="13.5" customHeight="1" x14ac:dyDescent="0.15"/>
    <row r="79207" ht="13.5" customHeight="1" x14ac:dyDescent="0.15"/>
    <row r="79209" ht="13.5" customHeight="1" x14ac:dyDescent="0.15"/>
    <row r="79211" ht="13.5" customHeight="1" x14ac:dyDescent="0.15"/>
    <row r="79213" ht="13.5" customHeight="1" x14ac:dyDescent="0.15"/>
    <row r="79215" ht="13.5" customHeight="1" x14ac:dyDescent="0.15"/>
    <row r="79217" ht="13.5" customHeight="1" x14ac:dyDescent="0.15"/>
    <row r="79219" ht="13.5" customHeight="1" x14ac:dyDescent="0.15"/>
    <row r="79221" ht="13.5" customHeight="1" x14ac:dyDescent="0.15"/>
    <row r="79223" ht="13.5" customHeight="1" x14ac:dyDescent="0.15"/>
    <row r="79225" ht="13.5" customHeight="1" x14ac:dyDescent="0.15"/>
    <row r="79227" ht="13.5" customHeight="1" x14ac:dyDescent="0.15"/>
    <row r="79229" ht="13.5" customHeight="1" x14ac:dyDescent="0.15"/>
    <row r="79231" ht="13.5" customHeight="1" x14ac:dyDescent="0.15"/>
    <row r="79233" ht="13.5" customHeight="1" x14ac:dyDescent="0.15"/>
    <row r="79235" ht="13.5" customHeight="1" x14ac:dyDescent="0.15"/>
    <row r="79237" ht="13.5" customHeight="1" x14ac:dyDescent="0.15"/>
    <row r="79239" ht="13.5" customHeight="1" x14ac:dyDescent="0.15"/>
    <row r="79241" ht="13.5" customHeight="1" x14ac:dyDescent="0.15"/>
    <row r="79243" ht="13.5" customHeight="1" x14ac:dyDescent="0.15"/>
    <row r="79245" ht="13.5" customHeight="1" x14ac:dyDescent="0.15"/>
    <row r="79247" ht="13.5" customHeight="1" x14ac:dyDescent="0.15"/>
    <row r="79249" ht="13.5" customHeight="1" x14ac:dyDescent="0.15"/>
    <row r="79251" ht="13.5" customHeight="1" x14ac:dyDescent="0.15"/>
    <row r="79253" ht="13.5" customHeight="1" x14ac:dyDescent="0.15"/>
    <row r="79255" ht="13.5" customHeight="1" x14ac:dyDescent="0.15"/>
    <row r="79257" ht="13.5" customHeight="1" x14ac:dyDescent="0.15"/>
    <row r="79259" ht="13.5" customHeight="1" x14ac:dyDescent="0.15"/>
    <row r="79261" ht="13.5" customHeight="1" x14ac:dyDescent="0.15"/>
    <row r="79263" ht="13.5" customHeight="1" x14ac:dyDescent="0.15"/>
    <row r="79265" ht="13.5" customHeight="1" x14ac:dyDescent="0.15"/>
    <row r="79267" ht="13.5" customHeight="1" x14ac:dyDescent="0.15"/>
    <row r="79269" ht="13.5" customHeight="1" x14ac:dyDescent="0.15"/>
    <row r="79271" ht="13.5" customHeight="1" x14ac:dyDescent="0.15"/>
    <row r="79273" ht="13.5" customHeight="1" x14ac:dyDescent="0.15"/>
    <row r="79275" ht="13.5" customHeight="1" x14ac:dyDescent="0.15"/>
    <row r="79277" ht="13.5" customHeight="1" x14ac:dyDescent="0.15"/>
    <row r="79279" ht="13.5" customHeight="1" x14ac:dyDescent="0.15"/>
    <row r="79281" ht="13.5" customHeight="1" x14ac:dyDescent="0.15"/>
    <row r="79283" ht="13.5" customHeight="1" x14ac:dyDescent="0.15"/>
    <row r="79285" ht="13.5" customHeight="1" x14ac:dyDescent="0.15"/>
    <row r="79287" ht="13.5" customHeight="1" x14ac:dyDescent="0.15"/>
    <row r="79289" ht="13.5" customHeight="1" x14ac:dyDescent="0.15"/>
    <row r="79291" ht="13.5" customHeight="1" x14ac:dyDescent="0.15"/>
    <row r="79293" ht="13.5" customHeight="1" x14ac:dyDescent="0.15"/>
    <row r="79295" ht="13.5" customHeight="1" x14ac:dyDescent="0.15"/>
    <row r="79297" ht="13.5" customHeight="1" x14ac:dyDescent="0.15"/>
    <row r="79299" ht="13.5" customHeight="1" x14ac:dyDescent="0.15"/>
    <row r="79301" ht="13.5" customHeight="1" x14ac:dyDescent="0.15"/>
    <row r="79303" ht="13.5" customHeight="1" x14ac:dyDescent="0.15"/>
    <row r="79305" ht="13.5" customHeight="1" x14ac:dyDescent="0.15"/>
    <row r="79307" ht="13.5" customHeight="1" x14ac:dyDescent="0.15"/>
    <row r="79309" ht="13.5" customHeight="1" x14ac:dyDescent="0.15"/>
    <row r="79311" ht="13.5" customHeight="1" x14ac:dyDescent="0.15"/>
    <row r="79313" ht="13.5" customHeight="1" x14ac:dyDescent="0.15"/>
    <row r="79315" ht="13.5" customHeight="1" x14ac:dyDescent="0.15"/>
    <row r="79317" ht="13.5" customHeight="1" x14ac:dyDescent="0.15"/>
    <row r="79319" ht="13.5" customHeight="1" x14ac:dyDescent="0.15"/>
    <row r="79321" ht="13.5" customHeight="1" x14ac:dyDescent="0.15"/>
    <row r="79323" ht="13.5" customHeight="1" x14ac:dyDescent="0.15"/>
    <row r="79325" ht="13.5" customHeight="1" x14ac:dyDescent="0.15"/>
    <row r="79327" ht="13.5" customHeight="1" x14ac:dyDescent="0.15"/>
    <row r="79329" ht="13.5" customHeight="1" x14ac:dyDescent="0.15"/>
    <row r="79331" ht="13.5" customHeight="1" x14ac:dyDescent="0.15"/>
    <row r="79333" ht="13.5" customHeight="1" x14ac:dyDescent="0.15"/>
    <row r="79335" ht="13.5" customHeight="1" x14ac:dyDescent="0.15"/>
    <row r="79337" ht="13.5" customHeight="1" x14ac:dyDescent="0.15"/>
    <row r="79339" ht="13.5" customHeight="1" x14ac:dyDescent="0.15"/>
    <row r="79341" ht="13.5" customHeight="1" x14ac:dyDescent="0.15"/>
    <row r="79343" ht="13.5" customHeight="1" x14ac:dyDescent="0.15"/>
    <row r="79345" ht="13.5" customHeight="1" x14ac:dyDescent="0.15"/>
    <row r="79347" ht="13.5" customHeight="1" x14ac:dyDescent="0.15"/>
    <row r="79349" ht="13.5" customHeight="1" x14ac:dyDescent="0.15"/>
    <row r="79351" ht="13.5" customHeight="1" x14ac:dyDescent="0.15"/>
    <row r="79353" ht="13.5" customHeight="1" x14ac:dyDescent="0.15"/>
    <row r="79355" ht="13.5" customHeight="1" x14ac:dyDescent="0.15"/>
    <row r="79357" ht="13.5" customHeight="1" x14ac:dyDescent="0.15"/>
    <row r="79359" ht="13.5" customHeight="1" x14ac:dyDescent="0.15"/>
    <row r="79361" ht="13.5" customHeight="1" x14ac:dyDescent="0.15"/>
    <row r="79363" ht="13.5" customHeight="1" x14ac:dyDescent="0.15"/>
    <row r="79365" ht="13.5" customHeight="1" x14ac:dyDescent="0.15"/>
    <row r="79367" ht="13.5" customHeight="1" x14ac:dyDescent="0.15"/>
    <row r="79369" ht="13.5" customHeight="1" x14ac:dyDescent="0.15"/>
    <row r="79371" ht="13.5" customHeight="1" x14ac:dyDescent="0.15"/>
    <row r="79373" ht="13.5" customHeight="1" x14ac:dyDescent="0.15"/>
    <row r="79375" ht="13.5" customHeight="1" x14ac:dyDescent="0.15"/>
    <row r="79377" ht="13.5" customHeight="1" x14ac:dyDescent="0.15"/>
    <row r="79379" ht="13.5" customHeight="1" x14ac:dyDescent="0.15"/>
    <row r="79381" ht="13.5" customHeight="1" x14ac:dyDescent="0.15"/>
    <row r="79383" ht="13.5" customHeight="1" x14ac:dyDescent="0.15"/>
    <row r="79385" ht="13.5" customHeight="1" x14ac:dyDescent="0.15"/>
    <row r="79387" ht="13.5" customHeight="1" x14ac:dyDescent="0.15"/>
    <row r="79389" ht="13.5" customHeight="1" x14ac:dyDescent="0.15"/>
    <row r="79391" ht="13.5" customHeight="1" x14ac:dyDescent="0.15"/>
    <row r="79393" ht="13.5" customHeight="1" x14ac:dyDescent="0.15"/>
    <row r="79395" ht="13.5" customHeight="1" x14ac:dyDescent="0.15"/>
    <row r="79397" ht="13.5" customHeight="1" x14ac:dyDescent="0.15"/>
    <row r="79399" ht="13.5" customHeight="1" x14ac:dyDescent="0.15"/>
    <row r="79401" ht="13.5" customHeight="1" x14ac:dyDescent="0.15"/>
    <row r="79403" ht="13.5" customHeight="1" x14ac:dyDescent="0.15"/>
    <row r="79405" ht="13.5" customHeight="1" x14ac:dyDescent="0.15"/>
    <row r="79407" ht="13.5" customHeight="1" x14ac:dyDescent="0.15"/>
    <row r="79409" ht="13.5" customHeight="1" x14ac:dyDescent="0.15"/>
    <row r="79411" ht="13.5" customHeight="1" x14ac:dyDescent="0.15"/>
    <row r="79413" ht="13.5" customHeight="1" x14ac:dyDescent="0.15"/>
    <row r="79415" ht="13.5" customHeight="1" x14ac:dyDescent="0.15"/>
    <row r="79417" ht="13.5" customHeight="1" x14ac:dyDescent="0.15"/>
    <row r="79419" ht="13.5" customHeight="1" x14ac:dyDescent="0.15"/>
    <row r="79421" ht="13.5" customHeight="1" x14ac:dyDescent="0.15"/>
    <row r="79423" ht="13.5" customHeight="1" x14ac:dyDescent="0.15"/>
    <row r="79425" ht="13.5" customHeight="1" x14ac:dyDescent="0.15"/>
    <row r="79427" ht="13.5" customHeight="1" x14ac:dyDescent="0.15"/>
    <row r="79429" ht="13.5" customHeight="1" x14ac:dyDescent="0.15"/>
    <row r="79431" ht="13.5" customHeight="1" x14ac:dyDescent="0.15"/>
    <row r="79433" ht="13.5" customHeight="1" x14ac:dyDescent="0.15"/>
    <row r="79435" ht="13.5" customHeight="1" x14ac:dyDescent="0.15"/>
    <row r="79437" ht="13.5" customHeight="1" x14ac:dyDescent="0.15"/>
    <row r="79439" ht="13.5" customHeight="1" x14ac:dyDescent="0.15"/>
    <row r="79441" ht="13.5" customHeight="1" x14ac:dyDescent="0.15"/>
    <row r="79443" ht="13.5" customHeight="1" x14ac:dyDescent="0.15"/>
    <row r="79445" ht="13.5" customHeight="1" x14ac:dyDescent="0.15"/>
    <row r="79447" ht="13.5" customHeight="1" x14ac:dyDescent="0.15"/>
    <row r="79449" ht="13.5" customHeight="1" x14ac:dyDescent="0.15"/>
    <row r="79451" ht="13.5" customHeight="1" x14ac:dyDescent="0.15"/>
    <row r="79453" ht="13.5" customHeight="1" x14ac:dyDescent="0.15"/>
    <row r="79455" ht="13.5" customHeight="1" x14ac:dyDescent="0.15"/>
    <row r="79457" ht="13.5" customHeight="1" x14ac:dyDescent="0.15"/>
    <row r="79459" ht="13.5" customHeight="1" x14ac:dyDescent="0.15"/>
    <row r="79461" ht="13.5" customHeight="1" x14ac:dyDescent="0.15"/>
    <row r="79463" ht="13.5" customHeight="1" x14ac:dyDescent="0.15"/>
    <row r="79465" ht="13.5" customHeight="1" x14ac:dyDescent="0.15"/>
    <row r="79467" ht="13.5" customHeight="1" x14ac:dyDescent="0.15"/>
    <row r="79469" ht="13.5" customHeight="1" x14ac:dyDescent="0.15"/>
    <row r="79471" ht="13.5" customHeight="1" x14ac:dyDescent="0.15"/>
    <row r="79473" ht="13.5" customHeight="1" x14ac:dyDescent="0.15"/>
    <row r="79475" ht="13.5" customHeight="1" x14ac:dyDescent="0.15"/>
    <row r="79477" ht="13.5" customHeight="1" x14ac:dyDescent="0.15"/>
    <row r="79479" ht="13.5" customHeight="1" x14ac:dyDescent="0.15"/>
    <row r="79481" ht="13.5" customHeight="1" x14ac:dyDescent="0.15"/>
    <row r="79483" ht="13.5" customHeight="1" x14ac:dyDescent="0.15"/>
    <row r="79485" ht="13.5" customHeight="1" x14ac:dyDescent="0.15"/>
    <row r="79487" ht="13.5" customHeight="1" x14ac:dyDescent="0.15"/>
    <row r="79489" ht="13.5" customHeight="1" x14ac:dyDescent="0.15"/>
    <row r="79491" ht="13.5" customHeight="1" x14ac:dyDescent="0.15"/>
    <row r="79493" ht="13.5" customHeight="1" x14ac:dyDescent="0.15"/>
    <row r="79495" ht="13.5" customHeight="1" x14ac:dyDescent="0.15"/>
    <row r="79497" ht="13.5" customHeight="1" x14ac:dyDescent="0.15"/>
    <row r="79499" ht="13.5" customHeight="1" x14ac:dyDescent="0.15"/>
    <row r="79501" ht="13.5" customHeight="1" x14ac:dyDescent="0.15"/>
    <row r="79503" ht="13.5" customHeight="1" x14ac:dyDescent="0.15"/>
    <row r="79505" ht="13.5" customHeight="1" x14ac:dyDescent="0.15"/>
    <row r="79507" ht="13.5" customHeight="1" x14ac:dyDescent="0.15"/>
    <row r="79509" ht="13.5" customHeight="1" x14ac:dyDescent="0.15"/>
    <row r="79511" ht="13.5" customHeight="1" x14ac:dyDescent="0.15"/>
    <row r="79513" ht="13.5" customHeight="1" x14ac:dyDescent="0.15"/>
    <row r="79515" ht="13.5" customHeight="1" x14ac:dyDescent="0.15"/>
    <row r="79517" ht="13.5" customHeight="1" x14ac:dyDescent="0.15"/>
    <row r="79519" ht="13.5" customHeight="1" x14ac:dyDescent="0.15"/>
    <row r="79521" ht="13.5" customHeight="1" x14ac:dyDescent="0.15"/>
    <row r="79523" ht="13.5" customHeight="1" x14ac:dyDescent="0.15"/>
    <row r="79525" ht="13.5" customHeight="1" x14ac:dyDescent="0.15"/>
    <row r="79527" ht="13.5" customHeight="1" x14ac:dyDescent="0.15"/>
    <row r="79529" ht="13.5" customHeight="1" x14ac:dyDescent="0.15"/>
    <row r="79531" ht="13.5" customHeight="1" x14ac:dyDescent="0.15"/>
    <row r="79533" ht="13.5" customHeight="1" x14ac:dyDescent="0.15"/>
    <row r="79535" ht="13.5" customHeight="1" x14ac:dyDescent="0.15"/>
    <row r="79537" ht="13.5" customHeight="1" x14ac:dyDescent="0.15"/>
    <row r="79539" ht="13.5" customHeight="1" x14ac:dyDescent="0.15"/>
    <row r="79541" ht="13.5" customHeight="1" x14ac:dyDescent="0.15"/>
    <row r="79543" ht="13.5" customHeight="1" x14ac:dyDescent="0.15"/>
    <row r="79545" ht="13.5" customHeight="1" x14ac:dyDescent="0.15"/>
    <row r="79547" ht="13.5" customHeight="1" x14ac:dyDescent="0.15"/>
    <row r="79549" ht="13.5" customHeight="1" x14ac:dyDescent="0.15"/>
    <row r="79551" ht="13.5" customHeight="1" x14ac:dyDescent="0.15"/>
    <row r="79553" ht="13.5" customHeight="1" x14ac:dyDescent="0.15"/>
    <row r="79555" ht="13.5" customHeight="1" x14ac:dyDescent="0.15"/>
    <row r="79557" ht="13.5" customHeight="1" x14ac:dyDescent="0.15"/>
    <row r="79559" ht="13.5" customHeight="1" x14ac:dyDescent="0.15"/>
    <row r="79561" ht="13.5" customHeight="1" x14ac:dyDescent="0.15"/>
    <row r="79563" ht="13.5" customHeight="1" x14ac:dyDescent="0.15"/>
    <row r="79565" ht="13.5" customHeight="1" x14ac:dyDescent="0.15"/>
    <row r="79567" ht="13.5" customHeight="1" x14ac:dyDescent="0.15"/>
    <row r="79569" ht="13.5" customHeight="1" x14ac:dyDescent="0.15"/>
    <row r="79571" ht="13.5" customHeight="1" x14ac:dyDescent="0.15"/>
    <row r="79573" ht="13.5" customHeight="1" x14ac:dyDescent="0.15"/>
    <row r="79575" ht="13.5" customHeight="1" x14ac:dyDescent="0.15"/>
    <row r="79577" ht="13.5" customHeight="1" x14ac:dyDescent="0.15"/>
    <row r="79579" ht="13.5" customHeight="1" x14ac:dyDescent="0.15"/>
    <row r="79581" ht="13.5" customHeight="1" x14ac:dyDescent="0.15"/>
    <row r="79583" ht="13.5" customHeight="1" x14ac:dyDescent="0.15"/>
    <row r="79585" ht="13.5" customHeight="1" x14ac:dyDescent="0.15"/>
    <row r="79587" ht="13.5" customHeight="1" x14ac:dyDescent="0.15"/>
    <row r="79589" ht="13.5" customHeight="1" x14ac:dyDescent="0.15"/>
    <row r="79591" ht="13.5" customHeight="1" x14ac:dyDescent="0.15"/>
    <row r="79593" ht="13.5" customHeight="1" x14ac:dyDescent="0.15"/>
    <row r="79595" ht="13.5" customHeight="1" x14ac:dyDescent="0.15"/>
    <row r="79597" ht="13.5" customHeight="1" x14ac:dyDescent="0.15"/>
    <row r="79599" ht="13.5" customHeight="1" x14ac:dyDescent="0.15"/>
    <row r="79601" ht="13.5" customHeight="1" x14ac:dyDescent="0.15"/>
    <row r="79603" ht="13.5" customHeight="1" x14ac:dyDescent="0.15"/>
    <row r="79605" ht="13.5" customHeight="1" x14ac:dyDescent="0.15"/>
    <row r="79607" ht="13.5" customHeight="1" x14ac:dyDescent="0.15"/>
    <row r="79609" ht="13.5" customHeight="1" x14ac:dyDescent="0.15"/>
    <row r="79611" ht="13.5" customHeight="1" x14ac:dyDescent="0.15"/>
    <row r="79613" ht="13.5" customHeight="1" x14ac:dyDescent="0.15"/>
    <row r="79615" ht="13.5" customHeight="1" x14ac:dyDescent="0.15"/>
    <row r="79617" ht="13.5" customHeight="1" x14ac:dyDescent="0.15"/>
    <row r="79619" ht="13.5" customHeight="1" x14ac:dyDescent="0.15"/>
    <row r="79621" ht="13.5" customHeight="1" x14ac:dyDescent="0.15"/>
    <row r="79623" ht="13.5" customHeight="1" x14ac:dyDescent="0.15"/>
    <row r="79625" ht="13.5" customHeight="1" x14ac:dyDescent="0.15"/>
    <row r="79627" ht="13.5" customHeight="1" x14ac:dyDescent="0.15"/>
    <row r="79629" ht="13.5" customHeight="1" x14ac:dyDescent="0.15"/>
    <row r="79631" ht="13.5" customHeight="1" x14ac:dyDescent="0.15"/>
    <row r="79633" ht="13.5" customHeight="1" x14ac:dyDescent="0.15"/>
    <row r="79635" ht="13.5" customHeight="1" x14ac:dyDescent="0.15"/>
    <row r="79637" ht="13.5" customHeight="1" x14ac:dyDescent="0.15"/>
    <row r="79639" ht="13.5" customHeight="1" x14ac:dyDescent="0.15"/>
    <row r="79641" ht="13.5" customHeight="1" x14ac:dyDescent="0.15"/>
    <row r="79643" ht="13.5" customHeight="1" x14ac:dyDescent="0.15"/>
    <row r="79645" ht="13.5" customHeight="1" x14ac:dyDescent="0.15"/>
    <row r="79647" ht="13.5" customHeight="1" x14ac:dyDescent="0.15"/>
    <row r="79649" ht="13.5" customHeight="1" x14ac:dyDescent="0.15"/>
    <row r="79651" ht="13.5" customHeight="1" x14ac:dyDescent="0.15"/>
    <row r="79653" ht="13.5" customHeight="1" x14ac:dyDescent="0.15"/>
    <row r="79655" ht="13.5" customHeight="1" x14ac:dyDescent="0.15"/>
    <row r="79657" ht="13.5" customHeight="1" x14ac:dyDescent="0.15"/>
    <row r="79659" ht="13.5" customHeight="1" x14ac:dyDescent="0.15"/>
    <row r="79661" ht="13.5" customHeight="1" x14ac:dyDescent="0.15"/>
    <row r="79663" ht="13.5" customHeight="1" x14ac:dyDescent="0.15"/>
    <row r="79665" ht="13.5" customHeight="1" x14ac:dyDescent="0.15"/>
    <row r="79667" ht="13.5" customHeight="1" x14ac:dyDescent="0.15"/>
    <row r="79669" ht="13.5" customHeight="1" x14ac:dyDescent="0.15"/>
    <row r="79671" ht="13.5" customHeight="1" x14ac:dyDescent="0.15"/>
    <row r="79673" ht="13.5" customHeight="1" x14ac:dyDescent="0.15"/>
    <row r="79675" ht="13.5" customHeight="1" x14ac:dyDescent="0.15"/>
    <row r="79677" ht="13.5" customHeight="1" x14ac:dyDescent="0.15"/>
    <row r="79679" ht="13.5" customHeight="1" x14ac:dyDescent="0.15"/>
    <row r="79681" ht="13.5" customHeight="1" x14ac:dyDescent="0.15"/>
    <row r="79683" ht="13.5" customHeight="1" x14ac:dyDescent="0.15"/>
    <row r="79685" ht="13.5" customHeight="1" x14ac:dyDescent="0.15"/>
    <row r="79687" ht="13.5" customHeight="1" x14ac:dyDescent="0.15"/>
    <row r="79689" ht="13.5" customHeight="1" x14ac:dyDescent="0.15"/>
    <row r="79691" ht="13.5" customHeight="1" x14ac:dyDescent="0.15"/>
    <row r="79693" ht="13.5" customHeight="1" x14ac:dyDescent="0.15"/>
    <row r="79695" ht="13.5" customHeight="1" x14ac:dyDescent="0.15"/>
    <row r="79697" ht="13.5" customHeight="1" x14ac:dyDescent="0.15"/>
    <row r="79699" ht="13.5" customHeight="1" x14ac:dyDescent="0.15"/>
    <row r="79701" ht="13.5" customHeight="1" x14ac:dyDescent="0.15"/>
    <row r="79703" ht="13.5" customHeight="1" x14ac:dyDescent="0.15"/>
    <row r="79705" ht="13.5" customHeight="1" x14ac:dyDescent="0.15"/>
    <row r="79707" ht="13.5" customHeight="1" x14ac:dyDescent="0.15"/>
    <row r="79709" ht="13.5" customHeight="1" x14ac:dyDescent="0.15"/>
    <row r="79711" ht="13.5" customHeight="1" x14ac:dyDescent="0.15"/>
    <row r="79713" ht="13.5" customHeight="1" x14ac:dyDescent="0.15"/>
    <row r="79715" ht="13.5" customHeight="1" x14ac:dyDescent="0.15"/>
    <row r="79717" ht="13.5" customHeight="1" x14ac:dyDescent="0.15"/>
    <row r="79719" ht="13.5" customHeight="1" x14ac:dyDescent="0.15"/>
    <row r="79721" ht="13.5" customHeight="1" x14ac:dyDescent="0.15"/>
    <row r="79723" ht="13.5" customHeight="1" x14ac:dyDescent="0.15"/>
    <row r="79725" ht="13.5" customHeight="1" x14ac:dyDescent="0.15"/>
    <row r="79727" ht="13.5" customHeight="1" x14ac:dyDescent="0.15"/>
    <row r="79729" ht="13.5" customHeight="1" x14ac:dyDescent="0.15"/>
    <row r="79731" ht="13.5" customHeight="1" x14ac:dyDescent="0.15"/>
    <row r="79733" ht="13.5" customHeight="1" x14ac:dyDescent="0.15"/>
    <row r="79735" ht="13.5" customHeight="1" x14ac:dyDescent="0.15"/>
    <row r="79737" ht="13.5" customHeight="1" x14ac:dyDescent="0.15"/>
    <row r="79739" ht="13.5" customHeight="1" x14ac:dyDescent="0.15"/>
    <row r="79741" ht="13.5" customHeight="1" x14ac:dyDescent="0.15"/>
    <row r="79743" ht="13.5" customHeight="1" x14ac:dyDescent="0.15"/>
    <row r="79745" ht="13.5" customHeight="1" x14ac:dyDescent="0.15"/>
    <row r="79747" ht="13.5" customHeight="1" x14ac:dyDescent="0.15"/>
    <row r="79749" ht="13.5" customHeight="1" x14ac:dyDescent="0.15"/>
    <row r="79751" ht="13.5" customHeight="1" x14ac:dyDescent="0.15"/>
    <row r="79753" ht="13.5" customHeight="1" x14ac:dyDescent="0.15"/>
    <row r="79755" ht="13.5" customHeight="1" x14ac:dyDescent="0.15"/>
    <row r="79757" ht="13.5" customHeight="1" x14ac:dyDescent="0.15"/>
    <row r="79759" ht="13.5" customHeight="1" x14ac:dyDescent="0.15"/>
    <row r="79761" ht="13.5" customHeight="1" x14ac:dyDescent="0.15"/>
    <row r="79763" ht="13.5" customHeight="1" x14ac:dyDescent="0.15"/>
    <row r="79765" ht="13.5" customHeight="1" x14ac:dyDescent="0.15"/>
    <row r="79767" ht="13.5" customHeight="1" x14ac:dyDescent="0.15"/>
    <row r="79769" ht="13.5" customHeight="1" x14ac:dyDescent="0.15"/>
    <row r="79771" ht="13.5" customHeight="1" x14ac:dyDescent="0.15"/>
    <row r="79773" ht="13.5" customHeight="1" x14ac:dyDescent="0.15"/>
    <row r="79775" ht="13.5" customHeight="1" x14ac:dyDescent="0.15"/>
    <row r="79777" ht="13.5" customHeight="1" x14ac:dyDescent="0.15"/>
    <row r="79779" ht="13.5" customHeight="1" x14ac:dyDescent="0.15"/>
    <row r="79781" ht="13.5" customHeight="1" x14ac:dyDescent="0.15"/>
    <row r="79783" ht="13.5" customHeight="1" x14ac:dyDescent="0.15"/>
    <row r="79785" ht="13.5" customHeight="1" x14ac:dyDescent="0.15"/>
    <row r="79787" ht="13.5" customHeight="1" x14ac:dyDescent="0.15"/>
    <row r="79789" ht="13.5" customHeight="1" x14ac:dyDescent="0.15"/>
    <row r="79791" ht="13.5" customHeight="1" x14ac:dyDescent="0.15"/>
    <row r="79793" ht="13.5" customHeight="1" x14ac:dyDescent="0.15"/>
    <row r="79795" ht="13.5" customHeight="1" x14ac:dyDescent="0.15"/>
    <row r="79797" ht="13.5" customHeight="1" x14ac:dyDescent="0.15"/>
    <row r="79799" ht="13.5" customHeight="1" x14ac:dyDescent="0.15"/>
    <row r="79801" ht="13.5" customHeight="1" x14ac:dyDescent="0.15"/>
    <row r="79803" ht="13.5" customHeight="1" x14ac:dyDescent="0.15"/>
    <row r="79805" ht="13.5" customHeight="1" x14ac:dyDescent="0.15"/>
    <row r="79807" ht="13.5" customHeight="1" x14ac:dyDescent="0.15"/>
    <row r="79809" ht="13.5" customHeight="1" x14ac:dyDescent="0.15"/>
    <row r="79811" ht="13.5" customHeight="1" x14ac:dyDescent="0.15"/>
    <row r="79813" ht="13.5" customHeight="1" x14ac:dyDescent="0.15"/>
    <row r="79815" ht="13.5" customHeight="1" x14ac:dyDescent="0.15"/>
    <row r="79817" ht="13.5" customHeight="1" x14ac:dyDescent="0.15"/>
    <row r="79819" ht="13.5" customHeight="1" x14ac:dyDescent="0.15"/>
    <row r="79821" ht="13.5" customHeight="1" x14ac:dyDescent="0.15"/>
    <row r="79823" ht="13.5" customHeight="1" x14ac:dyDescent="0.15"/>
    <row r="79825" ht="13.5" customHeight="1" x14ac:dyDescent="0.15"/>
    <row r="79827" ht="13.5" customHeight="1" x14ac:dyDescent="0.15"/>
    <row r="79829" ht="13.5" customHeight="1" x14ac:dyDescent="0.15"/>
    <row r="79831" ht="13.5" customHeight="1" x14ac:dyDescent="0.15"/>
    <row r="79833" ht="13.5" customHeight="1" x14ac:dyDescent="0.15"/>
    <row r="79835" ht="13.5" customHeight="1" x14ac:dyDescent="0.15"/>
    <row r="79837" ht="13.5" customHeight="1" x14ac:dyDescent="0.15"/>
    <row r="79839" ht="13.5" customHeight="1" x14ac:dyDescent="0.15"/>
    <row r="79841" ht="13.5" customHeight="1" x14ac:dyDescent="0.15"/>
    <row r="79843" ht="13.5" customHeight="1" x14ac:dyDescent="0.15"/>
    <row r="79845" ht="13.5" customHeight="1" x14ac:dyDescent="0.15"/>
    <row r="79847" ht="13.5" customHeight="1" x14ac:dyDescent="0.15"/>
    <row r="79849" ht="13.5" customHeight="1" x14ac:dyDescent="0.15"/>
    <row r="79851" ht="13.5" customHeight="1" x14ac:dyDescent="0.15"/>
    <row r="79853" ht="13.5" customHeight="1" x14ac:dyDescent="0.15"/>
    <row r="79855" ht="13.5" customHeight="1" x14ac:dyDescent="0.15"/>
    <row r="79857" ht="13.5" customHeight="1" x14ac:dyDescent="0.15"/>
    <row r="79859" ht="13.5" customHeight="1" x14ac:dyDescent="0.15"/>
    <row r="79861" ht="13.5" customHeight="1" x14ac:dyDescent="0.15"/>
    <row r="79863" ht="13.5" customHeight="1" x14ac:dyDescent="0.15"/>
    <row r="79865" ht="13.5" customHeight="1" x14ac:dyDescent="0.15"/>
    <row r="79867" ht="13.5" customHeight="1" x14ac:dyDescent="0.15"/>
    <row r="79869" ht="13.5" customHeight="1" x14ac:dyDescent="0.15"/>
    <row r="79871" ht="13.5" customHeight="1" x14ac:dyDescent="0.15"/>
    <row r="79873" ht="13.5" customHeight="1" x14ac:dyDescent="0.15"/>
    <row r="79875" ht="13.5" customHeight="1" x14ac:dyDescent="0.15"/>
    <row r="79877" ht="13.5" customHeight="1" x14ac:dyDescent="0.15"/>
    <row r="79879" ht="13.5" customHeight="1" x14ac:dyDescent="0.15"/>
    <row r="79881" ht="13.5" customHeight="1" x14ac:dyDescent="0.15"/>
    <row r="79883" ht="13.5" customHeight="1" x14ac:dyDescent="0.15"/>
    <row r="79885" ht="13.5" customHeight="1" x14ac:dyDescent="0.15"/>
    <row r="79887" ht="13.5" customHeight="1" x14ac:dyDescent="0.15"/>
    <row r="79889" ht="13.5" customHeight="1" x14ac:dyDescent="0.15"/>
    <row r="79891" ht="13.5" customHeight="1" x14ac:dyDescent="0.15"/>
    <row r="79893" ht="13.5" customHeight="1" x14ac:dyDescent="0.15"/>
    <row r="79895" ht="13.5" customHeight="1" x14ac:dyDescent="0.15"/>
    <row r="79897" ht="13.5" customHeight="1" x14ac:dyDescent="0.15"/>
    <row r="79899" ht="13.5" customHeight="1" x14ac:dyDescent="0.15"/>
    <row r="79901" ht="13.5" customHeight="1" x14ac:dyDescent="0.15"/>
    <row r="79903" ht="13.5" customHeight="1" x14ac:dyDescent="0.15"/>
    <row r="79905" ht="13.5" customHeight="1" x14ac:dyDescent="0.15"/>
    <row r="79907" ht="13.5" customHeight="1" x14ac:dyDescent="0.15"/>
    <row r="79909" ht="13.5" customHeight="1" x14ac:dyDescent="0.15"/>
    <row r="79911" ht="13.5" customHeight="1" x14ac:dyDescent="0.15"/>
    <row r="79913" ht="13.5" customHeight="1" x14ac:dyDescent="0.15"/>
    <row r="79915" ht="13.5" customHeight="1" x14ac:dyDescent="0.15"/>
    <row r="79917" ht="13.5" customHeight="1" x14ac:dyDescent="0.15"/>
    <row r="79919" ht="13.5" customHeight="1" x14ac:dyDescent="0.15"/>
    <row r="79921" ht="13.5" customHeight="1" x14ac:dyDescent="0.15"/>
    <row r="79923" ht="13.5" customHeight="1" x14ac:dyDescent="0.15"/>
    <row r="79925" ht="13.5" customHeight="1" x14ac:dyDescent="0.15"/>
    <row r="79927" ht="13.5" customHeight="1" x14ac:dyDescent="0.15"/>
    <row r="79929" ht="13.5" customHeight="1" x14ac:dyDescent="0.15"/>
    <row r="79931" ht="13.5" customHeight="1" x14ac:dyDescent="0.15"/>
    <row r="79933" ht="13.5" customHeight="1" x14ac:dyDescent="0.15"/>
    <row r="79935" ht="13.5" customHeight="1" x14ac:dyDescent="0.15"/>
    <row r="79937" ht="13.5" customHeight="1" x14ac:dyDescent="0.15"/>
    <row r="79939" ht="13.5" customHeight="1" x14ac:dyDescent="0.15"/>
    <row r="79941" ht="13.5" customHeight="1" x14ac:dyDescent="0.15"/>
    <row r="79943" ht="13.5" customHeight="1" x14ac:dyDescent="0.15"/>
    <row r="79945" ht="13.5" customHeight="1" x14ac:dyDescent="0.15"/>
    <row r="79947" ht="13.5" customHeight="1" x14ac:dyDescent="0.15"/>
    <row r="79949" ht="13.5" customHeight="1" x14ac:dyDescent="0.15"/>
    <row r="79951" ht="13.5" customHeight="1" x14ac:dyDescent="0.15"/>
    <row r="79953" ht="13.5" customHeight="1" x14ac:dyDescent="0.15"/>
    <row r="79955" ht="13.5" customHeight="1" x14ac:dyDescent="0.15"/>
    <row r="79957" ht="13.5" customHeight="1" x14ac:dyDescent="0.15"/>
    <row r="79959" ht="13.5" customHeight="1" x14ac:dyDescent="0.15"/>
    <row r="79961" ht="13.5" customHeight="1" x14ac:dyDescent="0.15"/>
    <row r="79963" ht="13.5" customHeight="1" x14ac:dyDescent="0.15"/>
    <row r="79965" ht="13.5" customHeight="1" x14ac:dyDescent="0.15"/>
    <row r="79967" ht="13.5" customHeight="1" x14ac:dyDescent="0.15"/>
    <row r="79969" ht="13.5" customHeight="1" x14ac:dyDescent="0.15"/>
    <row r="79971" ht="13.5" customHeight="1" x14ac:dyDescent="0.15"/>
    <row r="79973" ht="13.5" customHeight="1" x14ac:dyDescent="0.15"/>
    <row r="79975" ht="13.5" customHeight="1" x14ac:dyDescent="0.15"/>
    <row r="79977" ht="13.5" customHeight="1" x14ac:dyDescent="0.15"/>
    <row r="79979" ht="13.5" customHeight="1" x14ac:dyDescent="0.15"/>
    <row r="79981" ht="13.5" customHeight="1" x14ac:dyDescent="0.15"/>
    <row r="79983" ht="13.5" customHeight="1" x14ac:dyDescent="0.15"/>
    <row r="79985" ht="13.5" customHeight="1" x14ac:dyDescent="0.15"/>
    <row r="79987" ht="13.5" customHeight="1" x14ac:dyDescent="0.15"/>
    <row r="79989" ht="13.5" customHeight="1" x14ac:dyDescent="0.15"/>
    <row r="79991" ht="13.5" customHeight="1" x14ac:dyDescent="0.15"/>
    <row r="79993" ht="13.5" customHeight="1" x14ac:dyDescent="0.15"/>
    <row r="79995" ht="13.5" customHeight="1" x14ac:dyDescent="0.15"/>
    <row r="79997" ht="13.5" customHeight="1" x14ac:dyDescent="0.15"/>
    <row r="79999" ht="13.5" customHeight="1" x14ac:dyDescent="0.15"/>
    <row r="80001" ht="13.5" customHeight="1" x14ac:dyDescent="0.15"/>
    <row r="80003" ht="13.5" customHeight="1" x14ac:dyDescent="0.15"/>
    <row r="80005" ht="13.5" customHeight="1" x14ac:dyDescent="0.15"/>
    <row r="80007" ht="13.5" customHeight="1" x14ac:dyDescent="0.15"/>
    <row r="80009" ht="13.5" customHeight="1" x14ac:dyDescent="0.15"/>
    <row r="80011" ht="13.5" customHeight="1" x14ac:dyDescent="0.15"/>
    <row r="80013" ht="13.5" customHeight="1" x14ac:dyDescent="0.15"/>
    <row r="80015" ht="13.5" customHeight="1" x14ac:dyDescent="0.15"/>
    <row r="80017" ht="13.5" customHeight="1" x14ac:dyDescent="0.15"/>
    <row r="80019" ht="13.5" customHeight="1" x14ac:dyDescent="0.15"/>
    <row r="80021" ht="13.5" customHeight="1" x14ac:dyDescent="0.15"/>
    <row r="80023" ht="13.5" customHeight="1" x14ac:dyDescent="0.15"/>
    <row r="80025" ht="13.5" customHeight="1" x14ac:dyDescent="0.15"/>
    <row r="80027" ht="13.5" customHeight="1" x14ac:dyDescent="0.15"/>
    <row r="80029" ht="13.5" customHeight="1" x14ac:dyDescent="0.15"/>
    <row r="80031" ht="13.5" customHeight="1" x14ac:dyDescent="0.15"/>
    <row r="80033" ht="13.5" customHeight="1" x14ac:dyDescent="0.15"/>
    <row r="80035" ht="13.5" customHeight="1" x14ac:dyDescent="0.15"/>
    <row r="80037" ht="13.5" customHeight="1" x14ac:dyDescent="0.15"/>
    <row r="80039" ht="13.5" customHeight="1" x14ac:dyDescent="0.15"/>
    <row r="80041" ht="13.5" customHeight="1" x14ac:dyDescent="0.15"/>
    <row r="80043" ht="13.5" customHeight="1" x14ac:dyDescent="0.15"/>
    <row r="80045" ht="13.5" customHeight="1" x14ac:dyDescent="0.15"/>
    <row r="80047" ht="13.5" customHeight="1" x14ac:dyDescent="0.15"/>
    <row r="80049" ht="13.5" customHeight="1" x14ac:dyDescent="0.15"/>
    <row r="80051" ht="13.5" customHeight="1" x14ac:dyDescent="0.15"/>
    <row r="80053" ht="13.5" customHeight="1" x14ac:dyDescent="0.15"/>
    <row r="80055" ht="13.5" customHeight="1" x14ac:dyDescent="0.15"/>
    <row r="80057" ht="13.5" customHeight="1" x14ac:dyDescent="0.15"/>
    <row r="80059" ht="13.5" customHeight="1" x14ac:dyDescent="0.15"/>
    <row r="80061" ht="13.5" customHeight="1" x14ac:dyDescent="0.15"/>
    <row r="80063" ht="13.5" customHeight="1" x14ac:dyDescent="0.15"/>
    <row r="80065" ht="13.5" customHeight="1" x14ac:dyDescent="0.15"/>
    <row r="80067" ht="13.5" customHeight="1" x14ac:dyDescent="0.15"/>
    <row r="80069" ht="13.5" customHeight="1" x14ac:dyDescent="0.15"/>
    <row r="80071" ht="13.5" customHeight="1" x14ac:dyDescent="0.15"/>
    <row r="80073" ht="13.5" customHeight="1" x14ac:dyDescent="0.15"/>
    <row r="80075" ht="13.5" customHeight="1" x14ac:dyDescent="0.15"/>
    <row r="80077" ht="13.5" customHeight="1" x14ac:dyDescent="0.15"/>
    <row r="80079" ht="13.5" customHeight="1" x14ac:dyDescent="0.15"/>
    <row r="80081" ht="13.5" customHeight="1" x14ac:dyDescent="0.15"/>
    <row r="80083" ht="13.5" customHeight="1" x14ac:dyDescent="0.15"/>
    <row r="80085" ht="13.5" customHeight="1" x14ac:dyDescent="0.15"/>
    <row r="80087" ht="13.5" customHeight="1" x14ac:dyDescent="0.15"/>
    <row r="80089" ht="13.5" customHeight="1" x14ac:dyDescent="0.15"/>
    <row r="80091" ht="13.5" customHeight="1" x14ac:dyDescent="0.15"/>
    <row r="80093" ht="13.5" customHeight="1" x14ac:dyDescent="0.15"/>
    <row r="80095" ht="13.5" customHeight="1" x14ac:dyDescent="0.15"/>
    <row r="80097" ht="13.5" customHeight="1" x14ac:dyDescent="0.15"/>
    <row r="80099" ht="13.5" customHeight="1" x14ac:dyDescent="0.15"/>
    <row r="80101" ht="13.5" customHeight="1" x14ac:dyDescent="0.15"/>
    <row r="80103" ht="13.5" customHeight="1" x14ac:dyDescent="0.15"/>
    <row r="80105" ht="13.5" customHeight="1" x14ac:dyDescent="0.15"/>
    <row r="80107" ht="13.5" customHeight="1" x14ac:dyDescent="0.15"/>
    <row r="80109" ht="13.5" customHeight="1" x14ac:dyDescent="0.15"/>
    <row r="80111" ht="13.5" customHeight="1" x14ac:dyDescent="0.15"/>
    <row r="80113" ht="13.5" customHeight="1" x14ac:dyDescent="0.15"/>
    <row r="80115" ht="13.5" customHeight="1" x14ac:dyDescent="0.15"/>
    <row r="80117" ht="13.5" customHeight="1" x14ac:dyDescent="0.15"/>
    <row r="80119" ht="13.5" customHeight="1" x14ac:dyDescent="0.15"/>
    <row r="80121" ht="13.5" customHeight="1" x14ac:dyDescent="0.15"/>
    <row r="80123" ht="13.5" customHeight="1" x14ac:dyDescent="0.15"/>
    <row r="80125" ht="13.5" customHeight="1" x14ac:dyDescent="0.15"/>
    <row r="80127" ht="13.5" customHeight="1" x14ac:dyDescent="0.15"/>
    <row r="80129" ht="13.5" customHeight="1" x14ac:dyDescent="0.15"/>
    <row r="80131" ht="13.5" customHeight="1" x14ac:dyDescent="0.15"/>
    <row r="80133" ht="13.5" customHeight="1" x14ac:dyDescent="0.15"/>
    <row r="80135" ht="13.5" customHeight="1" x14ac:dyDescent="0.15"/>
    <row r="80137" ht="13.5" customHeight="1" x14ac:dyDescent="0.15"/>
    <row r="80139" ht="13.5" customHeight="1" x14ac:dyDescent="0.15"/>
    <row r="80141" ht="13.5" customHeight="1" x14ac:dyDescent="0.15"/>
    <row r="80143" ht="13.5" customHeight="1" x14ac:dyDescent="0.15"/>
    <row r="80145" ht="13.5" customHeight="1" x14ac:dyDescent="0.15"/>
    <row r="80147" ht="13.5" customHeight="1" x14ac:dyDescent="0.15"/>
    <row r="80149" ht="13.5" customHeight="1" x14ac:dyDescent="0.15"/>
    <row r="80151" ht="13.5" customHeight="1" x14ac:dyDescent="0.15"/>
    <row r="80153" ht="13.5" customHeight="1" x14ac:dyDescent="0.15"/>
    <row r="80155" ht="13.5" customHeight="1" x14ac:dyDescent="0.15"/>
    <row r="80157" ht="13.5" customHeight="1" x14ac:dyDescent="0.15"/>
    <row r="80159" ht="13.5" customHeight="1" x14ac:dyDescent="0.15"/>
    <row r="80161" ht="13.5" customHeight="1" x14ac:dyDescent="0.15"/>
    <row r="80163" ht="13.5" customHeight="1" x14ac:dyDescent="0.15"/>
    <row r="80165" ht="13.5" customHeight="1" x14ac:dyDescent="0.15"/>
    <row r="80167" ht="13.5" customHeight="1" x14ac:dyDescent="0.15"/>
    <row r="80169" ht="13.5" customHeight="1" x14ac:dyDescent="0.15"/>
    <row r="80171" ht="13.5" customHeight="1" x14ac:dyDescent="0.15"/>
    <row r="80173" ht="13.5" customHeight="1" x14ac:dyDescent="0.15"/>
    <row r="80175" ht="13.5" customHeight="1" x14ac:dyDescent="0.15"/>
    <row r="80177" ht="13.5" customHeight="1" x14ac:dyDescent="0.15"/>
    <row r="80179" ht="13.5" customHeight="1" x14ac:dyDescent="0.15"/>
    <row r="80181" ht="13.5" customHeight="1" x14ac:dyDescent="0.15"/>
    <row r="80183" ht="13.5" customHeight="1" x14ac:dyDescent="0.15"/>
    <row r="80185" ht="13.5" customHeight="1" x14ac:dyDescent="0.15"/>
    <row r="80187" ht="13.5" customHeight="1" x14ac:dyDescent="0.15"/>
    <row r="80189" ht="13.5" customHeight="1" x14ac:dyDescent="0.15"/>
    <row r="80191" ht="13.5" customHeight="1" x14ac:dyDescent="0.15"/>
    <row r="80193" ht="13.5" customHeight="1" x14ac:dyDescent="0.15"/>
    <row r="80195" ht="13.5" customHeight="1" x14ac:dyDescent="0.15"/>
    <row r="80197" ht="13.5" customHeight="1" x14ac:dyDescent="0.15"/>
    <row r="80199" ht="13.5" customHeight="1" x14ac:dyDescent="0.15"/>
    <row r="80201" ht="13.5" customHeight="1" x14ac:dyDescent="0.15"/>
    <row r="80203" ht="13.5" customHeight="1" x14ac:dyDescent="0.15"/>
    <row r="80205" ht="13.5" customHeight="1" x14ac:dyDescent="0.15"/>
    <row r="80207" ht="13.5" customHeight="1" x14ac:dyDescent="0.15"/>
    <row r="80209" ht="13.5" customHeight="1" x14ac:dyDescent="0.15"/>
    <row r="80211" ht="13.5" customHeight="1" x14ac:dyDescent="0.15"/>
    <row r="80213" ht="13.5" customHeight="1" x14ac:dyDescent="0.15"/>
    <row r="80215" ht="13.5" customHeight="1" x14ac:dyDescent="0.15"/>
    <row r="80217" ht="13.5" customHeight="1" x14ac:dyDescent="0.15"/>
    <row r="80219" ht="13.5" customHeight="1" x14ac:dyDescent="0.15"/>
    <row r="80221" ht="13.5" customHeight="1" x14ac:dyDescent="0.15"/>
    <row r="80223" ht="13.5" customHeight="1" x14ac:dyDescent="0.15"/>
    <row r="80225" ht="13.5" customHeight="1" x14ac:dyDescent="0.15"/>
    <row r="80227" ht="13.5" customHeight="1" x14ac:dyDescent="0.15"/>
    <row r="80229" ht="13.5" customHeight="1" x14ac:dyDescent="0.15"/>
    <row r="80231" ht="13.5" customHeight="1" x14ac:dyDescent="0.15"/>
    <row r="80233" ht="13.5" customHeight="1" x14ac:dyDescent="0.15"/>
    <row r="80235" ht="13.5" customHeight="1" x14ac:dyDescent="0.15"/>
    <row r="80237" ht="13.5" customHeight="1" x14ac:dyDescent="0.15"/>
    <row r="80239" ht="13.5" customHeight="1" x14ac:dyDescent="0.15"/>
    <row r="80241" ht="13.5" customHeight="1" x14ac:dyDescent="0.15"/>
    <row r="80243" ht="13.5" customHeight="1" x14ac:dyDescent="0.15"/>
    <row r="80245" ht="13.5" customHeight="1" x14ac:dyDescent="0.15"/>
    <row r="80247" ht="13.5" customHeight="1" x14ac:dyDescent="0.15"/>
    <row r="80249" ht="13.5" customHeight="1" x14ac:dyDescent="0.15"/>
    <row r="80251" ht="13.5" customHeight="1" x14ac:dyDescent="0.15"/>
    <row r="80253" ht="13.5" customHeight="1" x14ac:dyDescent="0.15"/>
    <row r="80255" ht="13.5" customHeight="1" x14ac:dyDescent="0.15"/>
    <row r="80257" ht="13.5" customHeight="1" x14ac:dyDescent="0.15"/>
    <row r="80259" ht="13.5" customHeight="1" x14ac:dyDescent="0.15"/>
    <row r="80261" ht="13.5" customHeight="1" x14ac:dyDescent="0.15"/>
    <row r="80263" ht="13.5" customHeight="1" x14ac:dyDescent="0.15"/>
    <row r="80265" ht="13.5" customHeight="1" x14ac:dyDescent="0.15"/>
    <row r="80267" ht="13.5" customHeight="1" x14ac:dyDescent="0.15"/>
    <row r="80269" ht="13.5" customHeight="1" x14ac:dyDescent="0.15"/>
    <row r="80271" ht="13.5" customHeight="1" x14ac:dyDescent="0.15"/>
    <row r="80273" ht="13.5" customHeight="1" x14ac:dyDescent="0.15"/>
    <row r="80275" ht="13.5" customHeight="1" x14ac:dyDescent="0.15"/>
    <row r="80277" ht="13.5" customHeight="1" x14ac:dyDescent="0.15"/>
    <row r="80279" ht="13.5" customHeight="1" x14ac:dyDescent="0.15"/>
    <row r="80281" ht="13.5" customHeight="1" x14ac:dyDescent="0.15"/>
    <row r="80283" ht="13.5" customHeight="1" x14ac:dyDescent="0.15"/>
    <row r="80285" ht="13.5" customHeight="1" x14ac:dyDescent="0.15"/>
    <row r="80287" ht="13.5" customHeight="1" x14ac:dyDescent="0.15"/>
    <row r="80289" ht="13.5" customHeight="1" x14ac:dyDescent="0.15"/>
    <row r="80291" ht="13.5" customHeight="1" x14ac:dyDescent="0.15"/>
    <row r="80293" ht="13.5" customHeight="1" x14ac:dyDescent="0.15"/>
    <row r="80295" ht="13.5" customHeight="1" x14ac:dyDescent="0.15"/>
    <row r="80297" ht="13.5" customHeight="1" x14ac:dyDescent="0.15"/>
    <row r="80299" ht="13.5" customHeight="1" x14ac:dyDescent="0.15"/>
    <row r="80301" ht="13.5" customHeight="1" x14ac:dyDescent="0.15"/>
    <row r="80303" ht="13.5" customHeight="1" x14ac:dyDescent="0.15"/>
    <row r="80305" ht="13.5" customHeight="1" x14ac:dyDescent="0.15"/>
    <row r="80307" ht="13.5" customHeight="1" x14ac:dyDescent="0.15"/>
    <row r="80309" ht="13.5" customHeight="1" x14ac:dyDescent="0.15"/>
    <row r="80311" ht="13.5" customHeight="1" x14ac:dyDescent="0.15"/>
    <row r="80313" ht="13.5" customHeight="1" x14ac:dyDescent="0.15"/>
    <row r="80315" ht="13.5" customHeight="1" x14ac:dyDescent="0.15"/>
    <row r="80317" ht="13.5" customHeight="1" x14ac:dyDescent="0.15"/>
    <row r="80319" ht="13.5" customHeight="1" x14ac:dyDescent="0.15"/>
    <row r="80321" ht="13.5" customHeight="1" x14ac:dyDescent="0.15"/>
    <row r="80323" ht="13.5" customHeight="1" x14ac:dyDescent="0.15"/>
    <row r="80325" ht="13.5" customHeight="1" x14ac:dyDescent="0.15"/>
    <row r="80327" ht="13.5" customHeight="1" x14ac:dyDescent="0.15"/>
    <row r="80329" ht="13.5" customHeight="1" x14ac:dyDescent="0.15"/>
    <row r="80331" ht="13.5" customHeight="1" x14ac:dyDescent="0.15"/>
    <row r="80333" ht="13.5" customHeight="1" x14ac:dyDescent="0.15"/>
    <row r="80335" ht="13.5" customHeight="1" x14ac:dyDescent="0.15"/>
    <row r="80337" ht="13.5" customHeight="1" x14ac:dyDescent="0.15"/>
    <row r="80339" ht="13.5" customHeight="1" x14ac:dyDescent="0.15"/>
    <row r="80341" ht="13.5" customHeight="1" x14ac:dyDescent="0.15"/>
    <row r="80343" ht="13.5" customHeight="1" x14ac:dyDescent="0.15"/>
    <row r="80345" ht="13.5" customHeight="1" x14ac:dyDescent="0.15"/>
    <row r="80347" ht="13.5" customHeight="1" x14ac:dyDescent="0.15"/>
    <row r="80349" ht="13.5" customHeight="1" x14ac:dyDescent="0.15"/>
    <row r="80351" ht="13.5" customHeight="1" x14ac:dyDescent="0.15"/>
    <row r="80353" ht="13.5" customHeight="1" x14ac:dyDescent="0.15"/>
    <row r="80355" ht="13.5" customHeight="1" x14ac:dyDescent="0.15"/>
    <row r="80357" ht="13.5" customHeight="1" x14ac:dyDescent="0.15"/>
    <row r="80359" ht="13.5" customHeight="1" x14ac:dyDescent="0.15"/>
    <row r="80361" ht="13.5" customHeight="1" x14ac:dyDescent="0.15"/>
    <row r="80363" ht="13.5" customHeight="1" x14ac:dyDescent="0.15"/>
    <row r="80365" ht="13.5" customHeight="1" x14ac:dyDescent="0.15"/>
    <row r="80367" ht="13.5" customHeight="1" x14ac:dyDescent="0.15"/>
    <row r="80369" ht="13.5" customHeight="1" x14ac:dyDescent="0.15"/>
    <row r="80371" ht="13.5" customHeight="1" x14ac:dyDescent="0.15"/>
    <row r="80373" ht="13.5" customHeight="1" x14ac:dyDescent="0.15"/>
    <row r="80375" ht="13.5" customHeight="1" x14ac:dyDescent="0.15"/>
    <row r="80377" ht="13.5" customHeight="1" x14ac:dyDescent="0.15"/>
    <row r="80379" ht="13.5" customHeight="1" x14ac:dyDescent="0.15"/>
    <row r="80381" ht="13.5" customHeight="1" x14ac:dyDescent="0.15"/>
    <row r="80383" ht="13.5" customHeight="1" x14ac:dyDescent="0.15"/>
    <row r="80385" ht="13.5" customHeight="1" x14ac:dyDescent="0.15"/>
    <row r="80387" ht="13.5" customHeight="1" x14ac:dyDescent="0.15"/>
    <row r="80389" ht="13.5" customHeight="1" x14ac:dyDescent="0.15"/>
    <row r="80391" ht="13.5" customHeight="1" x14ac:dyDescent="0.15"/>
    <row r="80393" ht="13.5" customHeight="1" x14ac:dyDescent="0.15"/>
    <row r="80395" ht="13.5" customHeight="1" x14ac:dyDescent="0.15"/>
    <row r="80397" ht="13.5" customHeight="1" x14ac:dyDescent="0.15"/>
    <row r="80399" ht="13.5" customHeight="1" x14ac:dyDescent="0.15"/>
    <row r="80401" ht="13.5" customHeight="1" x14ac:dyDescent="0.15"/>
    <row r="80403" ht="13.5" customHeight="1" x14ac:dyDescent="0.15"/>
    <row r="80405" ht="13.5" customHeight="1" x14ac:dyDescent="0.15"/>
    <row r="80407" ht="13.5" customHeight="1" x14ac:dyDescent="0.15"/>
    <row r="80409" ht="13.5" customHeight="1" x14ac:dyDescent="0.15"/>
    <row r="80411" ht="13.5" customHeight="1" x14ac:dyDescent="0.15"/>
    <row r="80413" ht="13.5" customHeight="1" x14ac:dyDescent="0.15"/>
    <row r="80415" ht="13.5" customHeight="1" x14ac:dyDescent="0.15"/>
    <row r="80417" ht="13.5" customHeight="1" x14ac:dyDescent="0.15"/>
    <row r="80419" ht="13.5" customHeight="1" x14ac:dyDescent="0.15"/>
    <row r="80421" ht="13.5" customHeight="1" x14ac:dyDescent="0.15"/>
    <row r="80423" ht="13.5" customHeight="1" x14ac:dyDescent="0.15"/>
    <row r="80425" ht="13.5" customHeight="1" x14ac:dyDescent="0.15"/>
    <row r="80427" ht="13.5" customHeight="1" x14ac:dyDescent="0.15"/>
    <row r="80429" ht="13.5" customHeight="1" x14ac:dyDescent="0.15"/>
    <row r="80431" ht="13.5" customHeight="1" x14ac:dyDescent="0.15"/>
    <row r="80433" ht="13.5" customHeight="1" x14ac:dyDescent="0.15"/>
    <row r="80435" ht="13.5" customHeight="1" x14ac:dyDescent="0.15"/>
    <row r="80437" ht="13.5" customHeight="1" x14ac:dyDescent="0.15"/>
    <row r="80439" ht="13.5" customHeight="1" x14ac:dyDescent="0.15"/>
    <row r="80441" ht="13.5" customHeight="1" x14ac:dyDescent="0.15"/>
    <row r="80443" ht="13.5" customHeight="1" x14ac:dyDescent="0.15"/>
    <row r="80445" ht="13.5" customHeight="1" x14ac:dyDescent="0.15"/>
    <row r="80447" ht="13.5" customHeight="1" x14ac:dyDescent="0.15"/>
    <row r="80449" ht="13.5" customHeight="1" x14ac:dyDescent="0.15"/>
    <row r="80451" ht="13.5" customHeight="1" x14ac:dyDescent="0.15"/>
    <row r="80453" ht="13.5" customHeight="1" x14ac:dyDescent="0.15"/>
    <row r="80455" ht="13.5" customHeight="1" x14ac:dyDescent="0.15"/>
    <row r="80457" ht="13.5" customHeight="1" x14ac:dyDescent="0.15"/>
    <row r="80459" ht="13.5" customHeight="1" x14ac:dyDescent="0.15"/>
    <row r="80461" ht="13.5" customHeight="1" x14ac:dyDescent="0.15"/>
    <row r="80463" ht="13.5" customHeight="1" x14ac:dyDescent="0.15"/>
    <row r="80465" ht="13.5" customHeight="1" x14ac:dyDescent="0.15"/>
    <row r="80467" ht="13.5" customHeight="1" x14ac:dyDescent="0.15"/>
    <row r="80469" ht="13.5" customHeight="1" x14ac:dyDescent="0.15"/>
    <row r="80471" ht="13.5" customHeight="1" x14ac:dyDescent="0.15"/>
    <row r="80473" ht="13.5" customHeight="1" x14ac:dyDescent="0.15"/>
    <row r="80475" ht="13.5" customHeight="1" x14ac:dyDescent="0.15"/>
    <row r="80477" ht="13.5" customHeight="1" x14ac:dyDescent="0.15"/>
    <row r="80479" ht="13.5" customHeight="1" x14ac:dyDescent="0.15"/>
    <row r="80481" ht="13.5" customHeight="1" x14ac:dyDescent="0.15"/>
    <row r="80483" ht="13.5" customHeight="1" x14ac:dyDescent="0.15"/>
    <row r="80485" ht="13.5" customHeight="1" x14ac:dyDescent="0.15"/>
    <row r="80487" ht="13.5" customHeight="1" x14ac:dyDescent="0.15"/>
    <row r="80489" ht="13.5" customHeight="1" x14ac:dyDescent="0.15"/>
    <row r="80491" ht="13.5" customHeight="1" x14ac:dyDescent="0.15"/>
    <row r="80493" ht="13.5" customHeight="1" x14ac:dyDescent="0.15"/>
    <row r="80495" ht="13.5" customHeight="1" x14ac:dyDescent="0.15"/>
    <row r="80497" ht="13.5" customHeight="1" x14ac:dyDescent="0.15"/>
    <row r="80499" ht="13.5" customHeight="1" x14ac:dyDescent="0.15"/>
    <row r="80501" ht="13.5" customHeight="1" x14ac:dyDescent="0.15"/>
    <row r="80503" ht="13.5" customHeight="1" x14ac:dyDescent="0.15"/>
    <row r="80505" ht="13.5" customHeight="1" x14ac:dyDescent="0.15"/>
    <row r="80507" ht="13.5" customHeight="1" x14ac:dyDescent="0.15"/>
    <row r="80509" ht="13.5" customHeight="1" x14ac:dyDescent="0.15"/>
    <row r="80511" ht="13.5" customHeight="1" x14ac:dyDescent="0.15"/>
    <row r="80513" ht="13.5" customHeight="1" x14ac:dyDescent="0.15"/>
    <row r="80515" ht="13.5" customHeight="1" x14ac:dyDescent="0.15"/>
    <row r="80517" ht="13.5" customHeight="1" x14ac:dyDescent="0.15"/>
    <row r="80519" ht="13.5" customHeight="1" x14ac:dyDescent="0.15"/>
    <row r="80521" ht="13.5" customHeight="1" x14ac:dyDescent="0.15"/>
    <row r="80523" ht="13.5" customHeight="1" x14ac:dyDescent="0.15"/>
    <row r="80525" ht="13.5" customHeight="1" x14ac:dyDescent="0.15"/>
    <row r="80527" ht="13.5" customHeight="1" x14ac:dyDescent="0.15"/>
    <row r="80529" ht="13.5" customHeight="1" x14ac:dyDescent="0.15"/>
    <row r="80531" ht="13.5" customHeight="1" x14ac:dyDescent="0.15"/>
    <row r="80533" ht="13.5" customHeight="1" x14ac:dyDescent="0.15"/>
    <row r="80535" ht="13.5" customHeight="1" x14ac:dyDescent="0.15"/>
    <row r="80537" ht="13.5" customHeight="1" x14ac:dyDescent="0.15"/>
    <row r="80539" ht="13.5" customHeight="1" x14ac:dyDescent="0.15"/>
    <row r="80541" ht="13.5" customHeight="1" x14ac:dyDescent="0.15"/>
    <row r="80543" ht="13.5" customHeight="1" x14ac:dyDescent="0.15"/>
    <row r="80545" ht="13.5" customHeight="1" x14ac:dyDescent="0.15"/>
    <row r="80547" ht="13.5" customHeight="1" x14ac:dyDescent="0.15"/>
    <row r="80549" ht="13.5" customHeight="1" x14ac:dyDescent="0.15"/>
    <row r="80551" ht="13.5" customHeight="1" x14ac:dyDescent="0.15"/>
    <row r="80553" ht="13.5" customHeight="1" x14ac:dyDescent="0.15"/>
    <row r="80555" ht="13.5" customHeight="1" x14ac:dyDescent="0.15"/>
    <row r="80557" ht="13.5" customHeight="1" x14ac:dyDescent="0.15"/>
    <row r="80559" ht="13.5" customHeight="1" x14ac:dyDescent="0.15"/>
    <row r="80561" ht="13.5" customHeight="1" x14ac:dyDescent="0.15"/>
    <row r="80563" ht="13.5" customHeight="1" x14ac:dyDescent="0.15"/>
    <row r="80565" ht="13.5" customHeight="1" x14ac:dyDescent="0.15"/>
    <row r="80567" ht="13.5" customHeight="1" x14ac:dyDescent="0.15"/>
    <row r="80569" ht="13.5" customHeight="1" x14ac:dyDescent="0.15"/>
    <row r="80571" ht="13.5" customHeight="1" x14ac:dyDescent="0.15"/>
    <row r="80573" ht="13.5" customHeight="1" x14ac:dyDescent="0.15"/>
    <row r="80575" ht="13.5" customHeight="1" x14ac:dyDescent="0.15"/>
    <row r="80577" ht="13.5" customHeight="1" x14ac:dyDescent="0.15"/>
    <row r="80579" ht="13.5" customHeight="1" x14ac:dyDescent="0.15"/>
    <row r="80581" ht="13.5" customHeight="1" x14ac:dyDescent="0.15"/>
    <row r="80583" ht="13.5" customHeight="1" x14ac:dyDescent="0.15"/>
    <row r="80585" ht="13.5" customHeight="1" x14ac:dyDescent="0.15"/>
    <row r="80587" ht="13.5" customHeight="1" x14ac:dyDescent="0.15"/>
    <row r="80589" ht="13.5" customHeight="1" x14ac:dyDescent="0.15"/>
    <row r="80591" ht="13.5" customHeight="1" x14ac:dyDescent="0.15"/>
    <row r="80593" ht="13.5" customHeight="1" x14ac:dyDescent="0.15"/>
    <row r="80595" ht="13.5" customHeight="1" x14ac:dyDescent="0.15"/>
    <row r="80597" ht="13.5" customHeight="1" x14ac:dyDescent="0.15"/>
    <row r="80599" ht="13.5" customHeight="1" x14ac:dyDescent="0.15"/>
    <row r="80601" ht="13.5" customHeight="1" x14ac:dyDescent="0.15"/>
    <row r="80603" ht="13.5" customHeight="1" x14ac:dyDescent="0.15"/>
    <row r="80605" ht="13.5" customHeight="1" x14ac:dyDescent="0.15"/>
    <row r="80607" ht="13.5" customHeight="1" x14ac:dyDescent="0.15"/>
    <row r="80609" ht="13.5" customHeight="1" x14ac:dyDescent="0.15"/>
    <row r="80611" ht="13.5" customHeight="1" x14ac:dyDescent="0.15"/>
    <row r="80613" ht="13.5" customHeight="1" x14ac:dyDescent="0.15"/>
    <row r="80615" ht="13.5" customHeight="1" x14ac:dyDescent="0.15"/>
    <row r="80617" ht="13.5" customHeight="1" x14ac:dyDescent="0.15"/>
    <row r="80619" ht="13.5" customHeight="1" x14ac:dyDescent="0.15"/>
    <row r="80621" ht="13.5" customHeight="1" x14ac:dyDescent="0.15"/>
    <row r="80623" ht="13.5" customHeight="1" x14ac:dyDescent="0.15"/>
    <row r="80625" ht="13.5" customHeight="1" x14ac:dyDescent="0.15"/>
    <row r="80627" ht="13.5" customHeight="1" x14ac:dyDescent="0.15"/>
    <row r="80629" ht="13.5" customHeight="1" x14ac:dyDescent="0.15"/>
    <row r="80631" ht="13.5" customHeight="1" x14ac:dyDescent="0.15"/>
    <row r="80633" ht="13.5" customHeight="1" x14ac:dyDescent="0.15"/>
    <row r="80635" ht="13.5" customHeight="1" x14ac:dyDescent="0.15"/>
    <row r="80637" ht="13.5" customHeight="1" x14ac:dyDescent="0.15"/>
    <row r="80639" ht="13.5" customHeight="1" x14ac:dyDescent="0.15"/>
    <row r="80641" ht="13.5" customHeight="1" x14ac:dyDescent="0.15"/>
    <row r="80643" ht="13.5" customHeight="1" x14ac:dyDescent="0.15"/>
    <row r="80645" ht="13.5" customHeight="1" x14ac:dyDescent="0.15"/>
    <row r="80647" ht="13.5" customHeight="1" x14ac:dyDescent="0.15"/>
    <row r="80649" ht="13.5" customHeight="1" x14ac:dyDescent="0.15"/>
    <row r="80651" ht="13.5" customHeight="1" x14ac:dyDescent="0.15"/>
    <row r="80653" ht="13.5" customHeight="1" x14ac:dyDescent="0.15"/>
    <row r="80655" ht="13.5" customHeight="1" x14ac:dyDescent="0.15"/>
    <row r="80657" ht="13.5" customHeight="1" x14ac:dyDescent="0.15"/>
    <row r="80659" ht="13.5" customHeight="1" x14ac:dyDescent="0.15"/>
    <row r="80661" ht="13.5" customHeight="1" x14ac:dyDescent="0.15"/>
    <row r="80663" ht="13.5" customHeight="1" x14ac:dyDescent="0.15"/>
    <row r="80665" ht="13.5" customHeight="1" x14ac:dyDescent="0.15"/>
    <row r="80667" ht="13.5" customHeight="1" x14ac:dyDescent="0.15"/>
    <row r="80669" ht="13.5" customHeight="1" x14ac:dyDescent="0.15"/>
    <row r="80671" ht="13.5" customHeight="1" x14ac:dyDescent="0.15"/>
    <row r="80673" ht="13.5" customHeight="1" x14ac:dyDescent="0.15"/>
    <row r="80675" ht="13.5" customHeight="1" x14ac:dyDescent="0.15"/>
    <row r="80677" ht="13.5" customHeight="1" x14ac:dyDescent="0.15"/>
    <row r="80679" ht="13.5" customHeight="1" x14ac:dyDescent="0.15"/>
    <row r="80681" ht="13.5" customHeight="1" x14ac:dyDescent="0.15"/>
    <row r="80683" ht="13.5" customHeight="1" x14ac:dyDescent="0.15"/>
    <row r="80685" ht="13.5" customHeight="1" x14ac:dyDescent="0.15"/>
    <row r="80687" ht="13.5" customHeight="1" x14ac:dyDescent="0.15"/>
    <row r="80689" ht="13.5" customHeight="1" x14ac:dyDescent="0.15"/>
    <row r="80691" ht="13.5" customHeight="1" x14ac:dyDescent="0.15"/>
    <row r="80693" ht="13.5" customHeight="1" x14ac:dyDescent="0.15"/>
    <row r="80695" ht="13.5" customHeight="1" x14ac:dyDescent="0.15"/>
    <row r="80697" ht="13.5" customHeight="1" x14ac:dyDescent="0.15"/>
    <row r="80699" ht="13.5" customHeight="1" x14ac:dyDescent="0.15"/>
    <row r="80701" ht="13.5" customHeight="1" x14ac:dyDescent="0.15"/>
    <row r="80703" ht="13.5" customHeight="1" x14ac:dyDescent="0.15"/>
    <row r="80705" ht="13.5" customHeight="1" x14ac:dyDescent="0.15"/>
    <row r="80707" ht="13.5" customHeight="1" x14ac:dyDescent="0.15"/>
    <row r="80709" ht="13.5" customHeight="1" x14ac:dyDescent="0.15"/>
    <row r="80711" ht="13.5" customHeight="1" x14ac:dyDescent="0.15"/>
    <row r="80713" ht="13.5" customHeight="1" x14ac:dyDescent="0.15"/>
    <row r="80715" ht="13.5" customHeight="1" x14ac:dyDescent="0.15"/>
    <row r="80717" ht="13.5" customHeight="1" x14ac:dyDescent="0.15"/>
    <row r="80719" ht="13.5" customHeight="1" x14ac:dyDescent="0.15"/>
    <row r="80721" ht="13.5" customHeight="1" x14ac:dyDescent="0.15"/>
    <row r="80723" ht="13.5" customHeight="1" x14ac:dyDescent="0.15"/>
    <row r="80725" ht="13.5" customHeight="1" x14ac:dyDescent="0.15"/>
    <row r="80727" ht="13.5" customHeight="1" x14ac:dyDescent="0.15"/>
    <row r="80729" ht="13.5" customHeight="1" x14ac:dyDescent="0.15"/>
    <row r="80731" ht="13.5" customHeight="1" x14ac:dyDescent="0.15"/>
    <row r="80733" ht="13.5" customHeight="1" x14ac:dyDescent="0.15"/>
    <row r="80735" ht="13.5" customHeight="1" x14ac:dyDescent="0.15"/>
    <row r="80737" ht="13.5" customHeight="1" x14ac:dyDescent="0.15"/>
    <row r="80739" ht="13.5" customHeight="1" x14ac:dyDescent="0.15"/>
    <row r="80741" ht="13.5" customHeight="1" x14ac:dyDescent="0.15"/>
    <row r="80743" ht="13.5" customHeight="1" x14ac:dyDescent="0.15"/>
    <row r="80745" ht="13.5" customHeight="1" x14ac:dyDescent="0.15"/>
    <row r="80747" ht="13.5" customHeight="1" x14ac:dyDescent="0.15"/>
    <row r="80749" ht="13.5" customHeight="1" x14ac:dyDescent="0.15"/>
    <row r="80751" ht="13.5" customHeight="1" x14ac:dyDescent="0.15"/>
    <row r="80753" ht="13.5" customHeight="1" x14ac:dyDescent="0.15"/>
    <row r="80755" ht="13.5" customHeight="1" x14ac:dyDescent="0.15"/>
    <row r="80757" ht="13.5" customHeight="1" x14ac:dyDescent="0.15"/>
    <row r="80759" ht="13.5" customHeight="1" x14ac:dyDescent="0.15"/>
    <row r="80761" ht="13.5" customHeight="1" x14ac:dyDescent="0.15"/>
    <row r="80763" ht="13.5" customHeight="1" x14ac:dyDescent="0.15"/>
    <row r="80765" ht="13.5" customHeight="1" x14ac:dyDescent="0.15"/>
    <row r="80767" ht="13.5" customHeight="1" x14ac:dyDescent="0.15"/>
    <row r="80769" ht="13.5" customHeight="1" x14ac:dyDescent="0.15"/>
    <row r="80771" ht="13.5" customHeight="1" x14ac:dyDescent="0.15"/>
    <row r="80773" ht="13.5" customHeight="1" x14ac:dyDescent="0.15"/>
    <row r="80775" ht="13.5" customHeight="1" x14ac:dyDescent="0.15"/>
    <row r="80777" ht="13.5" customHeight="1" x14ac:dyDescent="0.15"/>
    <row r="80779" ht="13.5" customHeight="1" x14ac:dyDescent="0.15"/>
    <row r="80781" ht="13.5" customHeight="1" x14ac:dyDescent="0.15"/>
    <row r="80783" ht="13.5" customHeight="1" x14ac:dyDescent="0.15"/>
    <row r="80785" ht="13.5" customHeight="1" x14ac:dyDescent="0.15"/>
    <row r="80787" ht="13.5" customHeight="1" x14ac:dyDescent="0.15"/>
    <row r="80789" ht="13.5" customHeight="1" x14ac:dyDescent="0.15"/>
    <row r="80791" ht="13.5" customHeight="1" x14ac:dyDescent="0.15"/>
    <row r="80793" ht="13.5" customHeight="1" x14ac:dyDescent="0.15"/>
    <row r="80795" ht="13.5" customHeight="1" x14ac:dyDescent="0.15"/>
    <row r="80797" ht="13.5" customHeight="1" x14ac:dyDescent="0.15"/>
    <row r="80799" ht="13.5" customHeight="1" x14ac:dyDescent="0.15"/>
    <row r="80801" ht="13.5" customHeight="1" x14ac:dyDescent="0.15"/>
    <row r="80803" ht="13.5" customHeight="1" x14ac:dyDescent="0.15"/>
    <row r="80805" ht="13.5" customHeight="1" x14ac:dyDescent="0.15"/>
    <row r="80807" ht="13.5" customHeight="1" x14ac:dyDescent="0.15"/>
    <row r="80809" ht="13.5" customHeight="1" x14ac:dyDescent="0.15"/>
    <row r="80811" ht="13.5" customHeight="1" x14ac:dyDescent="0.15"/>
    <row r="80813" ht="13.5" customHeight="1" x14ac:dyDescent="0.15"/>
    <row r="80815" ht="13.5" customHeight="1" x14ac:dyDescent="0.15"/>
    <row r="80817" ht="13.5" customHeight="1" x14ac:dyDescent="0.15"/>
    <row r="80819" ht="13.5" customHeight="1" x14ac:dyDescent="0.15"/>
    <row r="80821" ht="13.5" customHeight="1" x14ac:dyDescent="0.15"/>
    <row r="80823" ht="13.5" customHeight="1" x14ac:dyDescent="0.15"/>
    <row r="80825" ht="13.5" customHeight="1" x14ac:dyDescent="0.15"/>
    <row r="80827" ht="13.5" customHeight="1" x14ac:dyDescent="0.15"/>
    <row r="80829" ht="13.5" customHeight="1" x14ac:dyDescent="0.15"/>
    <row r="80831" ht="13.5" customHeight="1" x14ac:dyDescent="0.15"/>
    <row r="80833" ht="13.5" customHeight="1" x14ac:dyDescent="0.15"/>
    <row r="80835" ht="13.5" customHeight="1" x14ac:dyDescent="0.15"/>
    <row r="80837" ht="13.5" customHeight="1" x14ac:dyDescent="0.15"/>
    <row r="80839" ht="13.5" customHeight="1" x14ac:dyDescent="0.15"/>
    <row r="80841" ht="13.5" customHeight="1" x14ac:dyDescent="0.15"/>
    <row r="80843" ht="13.5" customHeight="1" x14ac:dyDescent="0.15"/>
    <row r="80845" ht="13.5" customHeight="1" x14ac:dyDescent="0.15"/>
    <row r="80847" ht="13.5" customHeight="1" x14ac:dyDescent="0.15"/>
    <row r="80849" ht="13.5" customHeight="1" x14ac:dyDescent="0.15"/>
    <row r="80851" ht="13.5" customHeight="1" x14ac:dyDescent="0.15"/>
    <row r="80853" ht="13.5" customHeight="1" x14ac:dyDescent="0.15"/>
    <row r="80855" ht="13.5" customHeight="1" x14ac:dyDescent="0.15"/>
    <row r="80857" ht="13.5" customHeight="1" x14ac:dyDescent="0.15"/>
    <row r="80859" ht="13.5" customHeight="1" x14ac:dyDescent="0.15"/>
    <row r="80861" ht="13.5" customHeight="1" x14ac:dyDescent="0.15"/>
    <row r="80863" ht="13.5" customHeight="1" x14ac:dyDescent="0.15"/>
    <row r="80865" ht="13.5" customHeight="1" x14ac:dyDescent="0.15"/>
    <row r="80867" ht="13.5" customHeight="1" x14ac:dyDescent="0.15"/>
    <row r="80869" ht="13.5" customHeight="1" x14ac:dyDescent="0.15"/>
    <row r="80871" ht="13.5" customHeight="1" x14ac:dyDescent="0.15"/>
    <row r="80873" ht="13.5" customHeight="1" x14ac:dyDescent="0.15"/>
    <row r="80875" ht="13.5" customHeight="1" x14ac:dyDescent="0.15"/>
    <row r="80877" ht="13.5" customHeight="1" x14ac:dyDescent="0.15"/>
    <row r="80879" ht="13.5" customHeight="1" x14ac:dyDescent="0.15"/>
    <row r="80881" ht="13.5" customHeight="1" x14ac:dyDescent="0.15"/>
    <row r="80883" ht="13.5" customHeight="1" x14ac:dyDescent="0.15"/>
    <row r="80885" ht="13.5" customHeight="1" x14ac:dyDescent="0.15"/>
    <row r="80887" ht="13.5" customHeight="1" x14ac:dyDescent="0.15"/>
    <row r="80889" ht="13.5" customHeight="1" x14ac:dyDescent="0.15"/>
    <row r="80891" ht="13.5" customHeight="1" x14ac:dyDescent="0.15"/>
    <row r="80893" ht="13.5" customHeight="1" x14ac:dyDescent="0.15"/>
    <row r="80895" ht="13.5" customHeight="1" x14ac:dyDescent="0.15"/>
    <row r="80897" ht="13.5" customHeight="1" x14ac:dyDescent="0.15"/>
    <row r="80899" ht="13.5" customHeight="1" x14ac:dyDescent="0.15"/>
    <row r="80901" ht="13.5" customHeight="1" x14ac:dyDescent="0.15"/>
    <row r="80903" ht="13.5" customHeight="1" x14ac:dyDescent="0.15"/>
    <row r="80905" ht="13.5" customHeight="1" x14ac:dyDescent="0.15"/>
    <row r="80907" ht="13.5" customHeight="1" x14ac:dyDescent="0.15"/>
    <row r="80909" ht="13.5" customHeight="1" x14ac:dyDescent="0.15"/>
    <row r="80911" ht="13.5" customHeight="1" x14ac:dyDescent="0.15"/>
    <row r="80913" ht="13.5" customHeight="1" x14ac:dyDescent="0.15"/>
    <row r="80915" ht="13.5" customHeight="1" x14ac:dyDescent="0.15"/>
    <row r="80917" ht="13.5" customHeight="1" x14ac:dyDescent="0.15"/>
    <row r="80919" ht="13.5" customHeight="1" x14ac:dyDescent="0.15"/>
    <row r="80921" ht="13.5" customHeight="1" x14ac:dyDescent="0.15"/>
    <row r="80923" ht="13.5" customHeight="1" x14ac:dyDescent="0.15"/>
    <row r="80925" ht="13.5" customHeight="1" x14ac:dyDescent="0.15"/>
    <row r="80927" ht="13.5" customHeight="1" x14ac:dyDescent="0.15"/>
    <row r="80929" ht="13.5" customHeight="1" x14ac:dyDescent="0.15"/>
    <row r="80931" ht="13.5" customHeight="1" x14ac:dyDescent="0.15"/>
    <row r="80933" ht="13.5" customHeight="1" x14ac:dyDescent="0.15"/>
    <row r="80935" ht="13.5" customHeight="1" x14ac:dyDescent="0.15"/>
    <row r="80937" ht="13.5" customHeight="1" x14ac:dyDescent="0.15"/>
    <row r="80939" ht="13.5" customHeight="1" x14ac:dyDescent="0.15"/>
    <row r="80941" ht="13.5" customHeight="1" x14ac:dyDescent="0.15"/>
    <row r="80943" ht="13.5" customHeight="1" x14ac:dyDescent="0.15"/>
    <row r="80945" ht="13.5" customHeight="1" x14ac:dyDescent="0.15"/>
    <row r="80947" ht="13.5" customHeight="1" x14ac:dyDescent="0.15"/>
    <row r="80949" ht="13.5" customHeight="1" x14ac:dyDescent="0.15"/>
    <row r="80951" ht="13.5" customHeight="1" x14ac:dyDescent="0.15"/>
    <row r="80953" ht="13.5" customHeight="1" x14ac:dyDescent="0.15"/>
    <row r="80955" ht="13.5" customHeight="1" x14ac:dyDescent="0.15"/>
    <row r="80957" ht="13.5" customHeight="1" x14ac:dyDescent="0.15"/>
    <row r="80959" ht="13.5" customHeight="1" x14ac:dyDescent="0.15"/>
    <row r="80961" ht="13.5" customHeight="1" x14ac:dyDescent="0.15"/>
    <row r="80963" ht="13.5" customHeight="1" x14ac:dyDescent="0.15"/>
    <row r="80965" ht="13.5" customHeight="1" x14ac:dyDescent="0.15"/>
    <row r="80967" ht="13.5" customHeight="1" x14ac:dyDescent="0.15"/>
    <row r="80969" ht="13.5" customHeight="1" x14ac:dyDescent="0.15"/>
    <row r="80971" ht="13.5" customHeight="1" x14ac:dyDescent="0.15"/>
    <row r="80973" ht="13.5" customHeight="1" x14ac:dyDescent="0.15"/>
    <row r="80975" ht="13.5" customHeight="1" x14ac:dyDescent="0.15"/>
    <row r="80977" ht="13.5" customHeight="1" x14ac:dyDescent="0.15"/>
    <row r="80979" ht="13.5" customHeight="1" x14ac:dyDescent="0.15"/>
    <row r="80981" ht="13.5" customHeight="1" x14ac:dyDescent="0.15"/>
    <row r="80983" ht="13.5" customHeight="1" x14ac:dyDescent="0.15"/>
    <row r="80985" ht="13.5" customHeight="1" x14ac:dyDescent="0.15"/>
    <row r="80987" ht="13.5" customHeight="1" x14ac:dyDescent="0.15"/>
    <row r="80989" ht="13.5" customHeight="1" x14ac:dyDescent="0.15"/>
    <row r="80991" ht="13.5" customHeight="1" x14ac:dyDescent="0.15"/>
    <row r="80993" ht="13.5" customHeight="1" x14ac:dyDescent="0.15"/>
    <row r="80995" ht="13.5" customHeight="1" x14ac:dyDescent="0.15"/>
    <row r="80997" ht="13.5" customHeight="1" x14ac:dyDescent="0.15"/>
    <row r="80999" ht="13.5" customHeight="1" x14ac:dyDescent="0.15"/>
    <row r="81001" ht="13.5" customHeight="1" x14ac:dyDescent="0.15"/>
    <row r="81003" ht="13.5" customHeight="1" x14ac:dyDescent="0.15"/>
    <row r="81005" ht="13.5" customHeight="1" x14ac:dyDescent="0.15"/>
    <row r="81007" ht="13.5" customHeight="1" x14ac:dyDescent="0.15"/>
    <row r="81009" ht="13.5" customHeight="1" x14ac:dyDescent="0.15"/>
    <row r="81011" ht="13.5" customHeight="1" x14ac:dyDescent="0.15"/>
    <row r="81013" ht="13.5" customHeight="1" x14ac:dyDescent="0.15"/>
    <row r="81015" ht="13.5" customHeight="1" x14ac:dyDescent="0.15"/>
    <row r="81017" ht="13.5" customHeight="1" x14ac:dyDescent="0.15"/>
    <row r="81019" ht="13.5" customHeight="1" x14ac:dyDescent="0.15"/>
    <row r="81021" ht="13.5" customHeight="1" x14ac:dyDescent="0.15"/>
    <row r="81023" ht="13.5" customHeight="1" x14ac:dyDescent="0.15"/>
    <row r="81025" ht="13.5" customHeight="1" x14ac:dyDescent="0.15"/>
    <row r="81027" ht="13.5" customHeight="1" x14ac:dyDescent="0.15"/>
    <row r="81029" ht="13.5" customHeight="1" x14ac:dyDescent="0.15"/>
    <row r="81031" ht="13.5" customHeight="1" x14ac:dyDescent="0.15"/>
    <row r="81033" ht="13.5" customHeight="1" x14ac:dyDescent="0.15"/>
    <row r="81035" ht="13.5" customHeight="1" x14ac:dyDescent="0.15"/>
    <row r="81037" ht="13.5" customHeight="1" x14ac:dyDescent="0.15"/>
    <row r="81039" ht="13.5" customHeight="1" x14ac:dyDescent="0.15"/>
    <row r="81041" ht="13.5" customHeight="1" x14ac:dyDescent="0.15"/>
    <row r="81043" ht="13.5" customHeight="1" x14ac:dyDescent="0.15"/>
    <row r="81045" ht="13.5" customHeight="1" x14ac:dyDescent="0.15"/>
    <row r="81047" ht="13.5" customHeight="1" x14ac:dyDescent="0.15"/>
    <row r="81049" ht="13.5" customHeight="1" x14ac:dyDescent="0.15"/>
    <row r="81051" ht="13.5" customHeight="1" x14ac:dyDescent="0.15"/>
    <row r="81053" ht="13.5" customHeight="1" x14ac:dyDescent="0.15"/>
    <row r="81055" ht="13.5" customHeight="1" x14ac:dyDescent="0.15"/>
    <row r="81057" ht="13.5" customHeight="1" x14ac:dyDescent="0.15"/>
    <row r="81059" ht="13.5" customHeight="1" x14ac:dyDescent="0.15"/>
    <row r="81061" ht="13.5" customHeight="1" x14ac:dyDescent="0.15"/>
    <row r="81063" ht="13.5" customHeight="1" x14ac:dyDescent="0.15"/>
    <row r="81065" ht="13.5" customHeight="1" x14ac:dyDescent="0.15"/>
    <row r="81067" ht="13.5" customHeight="1" x14ac:dyDescent="0.15"/>
    <row r="81069" ht="13.5" customHeight="1" x14ac:dyDescent="0.15"/>
    <row r="81071" ht="13.5" customHeight="1" x14ac:dyDescent="0.15"/>
    <row r="81073" ht="13.5" customHeight="1" x14ac:dyDescent="0.15"/>
    <row r="81075" ht="13.5" customHeight="1" x14ac:dyDescent="0.15"/>
    <row r="81077" ht="13.5" customHeight="1" x14ac:dyDescent="0.15"/>
    <row r="81079" ht="13.5" customHeight="1" x14ac:dyDescent="0.15"/>
    <row r="81081" ht="13.5" customHeight="1" x14ac:dyDescent="0.15"/>
    <row r="81083" ht="13.5" customHeight="1" x14ac:dyDescent="0.15"/>
    <row r="81085" ht="13.5" customHeight="1" x14ac:dyDescent="0.15"/>
    <row r="81087" ht="13.5" customHeight="1" x14ac:dyDescent="0.15"/>
    <row r="81089" ht="13.5" customHeight="1" x14ac:dyDescent="0.15"/>
    <row r="81091" ht="13.5" customHeight="1" x14ac:dyDescent="0.15"/>
    <row r="81093" ht="13.5" customHeight="1" x14ac:dyDescent="0.15"/>
    <row r="81095" ht="13.5" customHeight="1" x14ac:dyDescent="0.15"/>
    <row r="81097" ht="13.5" customHeight="1" x14ac:dyDescent="0.15"/>
    <row r="81099" ht="13.5" customHeight="1" x14ac:dyDescent="0.15"/>
    <row r="81101" ht="13.5" customHeight="1" x14ac:dyDescent="0.15"/>
    <row r="81103" ht="13.5" customHeight="1" x14ac:dyDescent="0.15"/>
    <row r="81105" ht="13.5" customHeight="1" x14ac:dyDescent="0.15"/>
    <row r="81107" ht="13.5" customHeight="1" x14ac:dyDescent="0.15"/>
    <row r="81109" ht="13.5" customHeight="1" x14ac:dyDescent="0.15"/>
    <row r="81111" ht="13.5" customHeight="1" x14ac:dyDescent="0.15"/>
    <row r="81113" ht="13.5" customHeight="1" x14ac:dyDescent="0.15"/>
    <row r="81115" ht="13.5" customHeight="1" x14ac:dyDescent="0.15"/>
    <row r="81117" ht="13.5" customHeight="1" x14ac:dyDescent="0.15"/>
    <row r="81119" ht="13.5" customHeight="1" x14ac:dyDescent="0.15"/>
    <row r="81121" ht="13.5" customHeight="1" x14ac:dyDescent="0.15"/>
    <row r="81123" ht="13.5" customHeight="1" x14ac:dyDescent="0.15"/>
    <row r="81125" ht="13.5" customHeight="1" x14ac:dyDescent="0.15"/>
    <row r="81127" ht="13.5" customHeight="1" x14ac:dyDescent="0.15"/>
    <row r="81129" ht="13.5" customHeight="1" x14ac:dyDescent="0.15"/>
    <row r="81131" ht="13.5" customHeight="1" x14ac:dyDescent="0.15"/>
    <row r="81133" ht="13.5" customHeight="1" x14ac:dyDescent="0.15"/>
    <row r="81135" ht="13.5" customHeight="1" x14ac:dyDescent="0.15"/>
    <row r="81137" ht="13.5" customHeight="1" x14ac:dyDescent="0.15"/>
    <row r="81139" ht="13.5" customHeight="1" x14ac:dyDescent="0.15"/>
    <row r="81141" ht="13.5" customHeight="1" x14ac:dyDescent="0.15"/>
    <row r="81143" ht="13.5" customHeight="1" x14ac:dyDescent="0.15"/>
    <row r="81145" ht="13.5" customHeight="1" x14ac:dyDescent="0.15"/>
    <row r="81147" ht="13.5" customHeight="1" x14ac:dyDescent="0.15"/>
    <row r="81149" ht="13.5" customHeight="1" x14ac:dyDescent="0.15"/>
    <row r="81151" ht="13.5" customHeight="1" x14ac:dyDescent="0.15"/>
    <row r="81153" ht="13.5" customHeight="1" x14ac:dyDescent="0.15"/>
    <row r="81155" ht="13.5" customHeight="1" x14ac:dyDescent="0.15"/>
    <row r="81157" ht="13.5" customHeight="1" x14ac:dyDescent="0.15"/>
    <row r="81159" ht="13.5" customHeight="1" x14ac:dyDescent="0.15"/>
    <row r="81161" ht="13.5" customHeight="1" x14ac:dyDescent="0.15"/>
    <row r="81163" ht="13.5" customHeight="1" x14ac:dyDescent="0.15"/>
    <row r="81165" ht="13.5" customHeight="1" x14ac:dyDescent="0.15"/>
    <row r="81167" ht="13.5" customHeight="1" x14ac:dyDescent="0.15"/>
    <row r="81169" ht="13.5" customHeight="1" x14ac:dyDescent="0.15"/>
    <row r="81171" ht="13.5" customHeight="1" x14ac:dyDescent="0.15"/>
    <row r="81173" ht="13.5" customHeight="1" x14ac:dyDescent="0.15"/>
    <row r="81175" ht="13.5" customHeight="1" x14ac:dyDescent="0.15"/>
    <row r="81177" ht="13.5" customHeight="1" x14ac:dyDescent="0.15"/>
    <row r="81179" ht="13.5" customHeight="1" x14ac:dyDescent="0.15"/>
    <row r="81181" ht="13.5" customHeight="1" x14ac:dyDescent="0.15"/>
    <row r="81183" ht="13.5" customHeight="1" x14ac:dyDescent="0.15"/>
    <row r="81185" ht="13.5" customHeight="1" x14ac:dyDescent="0.15"/>
    <row r="81187" ht="13.5" customHeight="1" x14ac:dyDescent="0.15"/>
    <row r="81189" ht="13.5" customHeight="1" x14ac:dyDescent="0.15"/>
    <row r="81191" ht="13.5" customHeight="1" x14ac:dyDescent="0.15"/>
    <row r="81193" ht="13.5" customHeight="1" x14ac:dyDescent="0.15"/>
    <row r="81195" ht="13.5" customHeight="1" x14ac:dyDescent="0.15"/>
    <row r="81197" ht="13.5" customHeight="1" x14ac:dyDescent="0.15"/>
    <row r="81199" ht="13.5" customHeight="1" x14ac:dyDescent="0.15"/>
    <row r="81201" ht="13.5" customHeight="1" x14ac:dyDescent="0.15"/>
    <row r="81203" ht="13.5" customHeight="1" x14ac:dyDescent="0.15"/>
    <row r="81205" ht="13.5" customHeight="1" x14ac:dyDescent="0.15"/>
    <row r="81207" ht="13.5" customHeight="1" x14ac:dyDescent="0.15"/>
    <row r="81209" ht="13.5" customHeight="1" x14ac:dyDescent="0.15"/>
    <row r="81211" ht="13.5" customHeight="1" x14ac:dyDescent="0.15"/>
    <row r="81213" ht="13.5" customHeight="1" x14ac:dyDescent="0.15"/>
    <row r="81215" ht="13.5" customHeight="1" x14ac:dyDescent="0.15"/>
    <row r="81217" ht="13.5" customHeight="1" x14ac:dyDescent="0.15"/>
    <row r="81219" ht="13.5" customHeight="1" x14ac:dyDescent="0.15"/>
    <row r="81221" ht="13.5" customHeight="1" x14ac:dyDescent="0.15"/>
    <row r="81223" ht="13.5" customHeight="1" x14ac:dyDescent="0.15"/>
    <row r="81225" ht="13.5" customHeight="1" x14ac:dyDescent="0.15"/>
    <row r="81227" ht="13.5" customHeight="1" x14ac:dyDescent="0.15"/>
    <row r="81229" ht="13.5" customHeight="1" x14ac:dyDescent="0.15"/>
    <row r="81231" ht="13.5" customHeight="1" x14ac:dyDescent="0.15"/>
    <row r="81233" ht="13.5" customHeight="1" x14ac:dyDescent="0.15"/>
    <row r="81235" ht="13.5" customHeight="1" x14ac:dyDescent="0.15"/>
    <row r="81237" ht="13.5" customHeight="1" x14ac:dyDescent="0.15"/>
    <row r="81239" ht="13.5" customHeight="1" x14ac:dyDescent="0.15"/>
    <row r="81241" ht="13.5" customHeight="1" x14ac:dyDescent="0.15"/>
    <row r="81243" ht="13.5" customHeight="1" x14ac:dyDescent="0.15"/>
    <row r="81245" ht="13.5" customHeight="1" x14ac:dyDescent="0.15"/>
    <row r="81247" ht="13.5" customHeight="1" x14ac:dyDescent="0.15"/>
    <row r="81249" ht="13.5" customHeight="1" x14ac:dyDescent="0.15"/>
    <row r="81251" ht="13.5" customHeight="1" x14ac:dyDescent="0.15"/>
    <row r="81253" ht="13.5" customHeight="1" x14ac:dyDescent="0.15"/>
    <row r="81255" ht="13.5" customHeight="1" x14ac:dyDescent="0.15"/>
    <row r="81257" ht="13.5" customHeight="1" x14ac:dyDescent="0.15"/>
    <row r="81259" ht="13.5" customHeight="1" x14ac:dyDescent="0.15"/>
    <row r="81261" ht="13.5" customHeight="1" x14ac:dyDescent="0.15"/>
    <row r="81263" ht="13.5" customHeight="1" x14ac:dyDescent="0.15"/>
    <row r="81265" ht="13.5" customHeight="1" x14ac:dyDescent="0.15"/>
    <row r="81267" ht="13.5" customHeight="1" x14ac:dyDescent="0.15"/>
    <row r="81269" ht="13.5" customHeight="1" x14ac:dyDescent="0.15"/>
    <row r="81271" ht="13.5" customHeight="1" x14ac:dyDescent="0.15"/>
    <row r="81273" ht="13.5" customHeight="1" x14ac:dyDescent="0.15"/>
    <row r="81275" ht="13.5" customHeight="1" x14ac:dyDescent="0.15"/>
    <row r="81277" ht="13.5" customHeight="1" x14ac:dyDescent="0.15"/>
    <row r="81279" ht="13.5" customHeight="1" x14ac:dyDescent="0.15"/>
    <row r="81281" ht="13.5" customHeight="1" x14ac:dyDescent="0.15"/>
    <row r="81283" ht="13.5" customHeight="1" x14ac:dyDescent="0.15"/>
    <row r="81285" ht="13.5" customHeight="1" x14ac:dyDescent="0.15"/>
    <row r="81287" ht="13.5" customHeight="1" x14ac:dyDescent="0.15"/>
    <row r="81289" ht="13.5" customHeight="1" x14ac:dyDescent="0.15"/>
    <row r="81291" ht="13.5" customHeight="1" x14ac:dyDescent="0.15"/>
    <row r="81293" ht="13.5" customHeight="1" x14ac:dyDescent="0.15"/>
    <row r="81295" ht="13.5" customHeight="1" x14ac:dyDescent="0.15"/>
    <row r="81297" ht="13.5" customHeight="1" x14ac:dyDescent="0.15"/>
    <row r="81299" ht="13.5" customHeight="1" x14ac:dyDescent="0.15"/>
    <row r="81301" ht="13.5" customHeight="1" x14ac:dyDescent="0.15"/>
    <row r="81303" ht="13.5" customHeight="1" x14ac:dyDescent="0.15"/>
    <row r="81305" ht="13.5" customHeight="1" x14ac:dyDescent="0.15"/>
    <row r="81307" ht="13.5" customHeight="1" x14ac:dyDescent="0.15"/>
    <row r="81309" ht="13.5" customHeight="1" x14ac:dyDescent="0.15"/>
    <row r="81311" ht="13.5" customHeight="1" x14ac:dyDescent="0.15"/>
    <row r="81313" ht="13.5" customHeight="1" x14ac:dyDescent="0.15"/>
    <row r="81315" ht="13.5" customHeight="1" x14ac:dyDescent="0.15"/>
    <row r="81317" ht="13.5" customHeight="1" x14ac:dyDescent="0.15"/>
    <row r="81319" ht="13.5" customHeight="1" x14ac:dyDescent="0.15"/>
    <row r="81321" ht="13.5" customHeight="1" x14ac:dyDescent="0.15"/>
    <row r="81323" ht="13.5" customHeight="1" x14ac:dyDescent="0.15"/>
    <row r="81325" ht="13.5" customHeight="1" x14ac:dyDescent="0.15"/>
    <row r="81327" ht="13.5" customHeight="1" x14ac:dyDescent="0.15"/>
    <row r="81329" ht="13.5" customHeight="1" x14ac:dyDescent="0.15"/>
    <row r="81331" ht="13.5" customHeight="1" x14ac:dyDescent="0.15"/>
    <row r="81333" ht="13.5" customHeight="1" x14ac:dyDescent="0.15"/>
    <row r="81335" ht="13.5" customHeight="1" x14ac:dyDescent="0.15"/>
    <row r="81337" ht="13.5" customHeight="1" x14ac:dyDescent="0.15"/>
    <row r="81339" ht="13.5" customHeight="1" x14ac:dyDescent="0.15"/>
    <row r="81341" ht="13.5" customHeight="1" x14ac:dyDescent="0.15"/>
    <row r="81343" ht="13.5" customHeight="1" x14ac:dyDescent="0.15"/>
    <row r="81345" ht="13.5" customHeight="1" x14ac:dyDescent="0.15"/>
    <row r="81347" ht="13.5" customHeight="1" x14ac:dyDescent="0.15"/>
    <row r="81349" ht="13.5" customHeight="1" x14ac:dyDescent="0.15"/>
    <row r="81351" ht="13.5" customHeight="1" x14ac:dyDescent="0.15"/>
    <row r="81353" ht="13.5" customHeight="1" x14ac:dyDescent="0.15"/>
    <row r="81355" ht="13.5" customHeight="1" x14ac:dyDescent="0.15"/>
    <row r="81357" ht="13.5" customHeight="1" x14ac:dyDescent="0.15"/>
    <row r="81359" ht="13.5" customHeight="1" x14ac:dyDescent="0.15"/>
    <row r="81361" ht="13.5" customHeight="1" x14ac:dyDescent="0.15"/>
    <row r="81363" ht="13.5" customHeight="1" x14ac:dyDescent="0.15"/>
    <row r="81365" ht="13.5" customHeight="1" x14ac:dyDescent="0.15"/>
    <row r="81367" ht="13.5" customHeight="1" x14ac:dyDescent="0.15"/>
    <row r="81369" ht="13.5" customHeight="1" x14ac:dyDescent="0.15"/>
    <row r="81371" ht="13.5" customHeight="1" x14ac:dyDescent="0.15"/>
    <row r="81373" ht="13.5" customHeight="1" x14ac:dyDescent="0.15"/>
    <row r="81375" ht="13.5" customHeight="1" x14ac:dyDescent="0.15"/>
    <row r="81377" ht="13.5" customHeight="1" x14ac:dyDescent="0.15"/>
    <row r="81379" ht="13.5" customHeight="1" x14ac:dyDescent="0.15"/>
    <row r="81381" ht="13.5" customHeight="1" x14ac:dyDescent="0.15"/>
    <row r="81383" ht="13.5" customHeight="1" x14ac:dyDescent="0.15"/>
    <row r="81385" ht="13.5" customHeight="1" x14ac:dyDescent="0.15"/>
    <row r="81387" ht="13.5" customHeight="1" x14ac:dyDescent="0.15"/>
    <row r="81389" ht="13.5" customHeight="1" x14ac:dyDescent="0.15"/>
    <row r="81391" ht="13.5" customHeight="1" x14ac:dyDescent="0.15"/>
    <row r="81393" ht="13.5" customHeight="1" x14ac:dyDescent="0.15"/>
    <row r="81395" ht="13.5" customHeight="1" x14ac:dyDescent="0.15"/>
    <row r="81397" ht="13.5" customHeight="1" x14ac:dyDescent="0.15"/>
    <row r="81399" ht="13.5" customHeight="1" x14ac:dyDescent="0.15"/>
    <row r="81401" ht="13.5" customHeight="1" x14ac:dyDescent="0.15"/>
    <row r="81403" ht="13.5" customHeight="1" x14ac:dyDescent="0.15"/>
    <row r="81405" ht="13.5" customHeight="1" x14ac:dyDescent="0.15"/>
    <row r="81407" ht="13.5" customHeight="1" x14ac:dyDescent="0.15"/>
    <row r="81409" ht="13.5" customHeight="1" x14ac:dyDescent="0.15"/>
    <row r="81411" ht="13.5" customHeight="1" x14ac:dyDescent="0.15"/>
    <row r="81413" ht="13.5" customHeight="1" x14ac:dyDescent="0.15"/>
    <row r="81415" ht="13.5" customHeight="1" x14ac:dyDescent="0.15"/>
    <row r="81417" ht="13.5" customHeight="1" x14ac:dyDescent="0.15"/>
    <row r="81419" ht="13.5" customHeight="1" x14ac:dyDescent="0.15"/>
    <row r="81421" ht="13.5" customHeight="1" x14ac:dyDescent="0.15"/>
    <row r="81423" ht="13.5" customHeight="1" x14ac:dyDescent="0.15"/>
    <row r="81425" ht="13.5" customHeight="1" x14ac:dyDescent="0.15"/>
    <row r="81427" ht="13.5" customHeight="1" x14ac:dyDescent="0.15"/>
    <row r="81429" ht="13.5" customHeight="1" x14ac:dyDescent="0.15"/>
    <row r="81431" ht="13.5" customHeight="1" x14ac:dyDescent="0.15"/>
    <row r="81433" ht="13.5" customHeight="1" x14ac:dyDescent="0.15"/>
    <row r="81435" ht="13.5" customHeight="1" x14ac:dyDescent="0.15"/>
    <row r="81437" ht="13.5" customHeight="1" x14ac:dyDescent="0.15"/>
    <row r="81439" ht="13.5" customHeight="1" x14ac:dyDescent="0.15"/>
    <row r="81441" ht="13.5" customHeight="1" x14ac:dyDescent="0.15"/>
    <row r="81443" ht="13.5" customHeight="1" x14ac:dyDescent="0.15"/>
    <row r="81445" ht="13.5" customHeight="1" x14ac:dyDescent="0.15"/>
    <row r="81447" ht="13.5" customHeight="1" x14ac:dyDescent="0.15"/>
    <row r="81449" ht="13.5" customHeight="1" x14ac:dyDescent="0.15"/>
    <row r="81451" ht="13.5" customHeight="1" x14ac:dyDescent="0.15"/>
    <row r="81453" ht="13.5" customHeight="1" x14ac:dyDescent="0.15"/>
    <row r="81455" ht="13.5" customHeight="1" x14ac:dyDescent="0.15"/>
    <row r="81457" ht="13.5" customHeight="1" x14ac:dyDescent="0.15"/>
    <row r="81459" ht="13.5" customHeight="1" x14ac:dyDescent="0.15"/>
    <row r="81461" ht="13.5" customHeight="1" x14ac:dyDescent="0.15"/>
    <row r="81463" ht="13.5" customHeight="1" x14ac:dyDescent="0.15"/>
    <row r="81465" ht="13.5" customHeight="1" x14ac:dyDescent="0.15"/>
    <row r="81467" ht="13.5" customHeight="1" x14ac:dyDescent="0.15"/>
    <row r="81469" ht="13.5" customHeight="1" x14ac:dyDescent="0.15"/>
    <row r="81471" ht="13.5" customHeight="1" x14ac:dyDescent="0.15"/>
    <row r="81473" ht="13.5" customHeight="1" x14ac:dyDescent="0.15"/>
    <row r="81475" ht="13.5" customHeight="1" x14ac:dyDescent="0.15"/>
    <row r="81477" ht="13.5" customHeight="1" x14ac:dyDescent="0.15"/>
    <row r="81479" ht="13.5" customHeight="1" x14ac:dyDescent="0.15"/>
    <row r="81481" ht="13.5" customHeight="1" x14ac:dyDescent="0.15"/>
    <row r="81483" ht="13.5" customHeight="1" x14ac:dyDescent="0.15"/>
    <row r="81485" ht="13.5" customHeight="1" x14ac:dyDescent="0.15"/>
    <row r="81487" ht="13.5" customHeight="1" x14ac:dyDescent="0.15"/>
    <row r="81489" ht="13.5" customHeight="1" x14ac:dyDescent="0.15"/>
    <row r="81491" ht="13.5" customHeight="1" x14ac:dyDescent="0.15"/>
    <row r="81493" ht="13.5" customHeight="1" x14ac:dyDescent="0.15"/>
    <row r="81495" ht="13.5" customHeight="1" x14ac:dyDescent="0.15"/>
    <row r="81497" ht="13.5" customHeight="1" x14ac:dyDescent="0.15"/>
    <row r="81499" ht="13.5" customHeight="1" x14ac:dyDescent="0.15"/>
    <row r="81501" ht="13.5" customHeight="1" x14ac:dyDescent="0.15"/>
    <row r="81503" ht="13.5" customHeight="1" x14ac:dyDescent="0.15"/>
    <row r="81505" ht="13.5" customHeight="1" x14ac:dyDescent="0.15"/>
    <row r="81507" ht="13.5" customHeight="1" x14ac:dyDescent="0.15"/>
    <row r="81509" ht="13.5" customHeight="1" x14ac:dyDescent="0.15"/>
    <row r="81511" ht="13.5" customHeight="1" x14ac:dyDescent="0.15"/>
    <row r="81513" ht="13.5" customHeight="1" x14ac:dyDescent="0.15"/>
    <row r="81515" ht="13.5" customHeight="1" x14ac:dyDescent="0.15"/>
    <row r="81517" ht="13.5" customHeight="1" x14ac:dyDescent="0.15"/>
    <row r="81519" ht="13.5" customHeight="1" x14ac:dyDescent="0.15"/>
    <row r="81521" ht="13.5" customHeight="1" x14ac:dyDescent="0.15"/>
    <row r="81523" ht="13.5" customHeight="1" x14ac:dyDescent="0.15"/>
    <row r="81525" ht="13.5" customHeight="1" x14ac:dyDescent="0.15"/>
    <row r="81527" ht="13.5" customHeight="1" x14ac:dyDescent="0.15"/>
    <row r="81529" ht="13.5" customHeight="1" x14ac:dyDescent="0.15"/>
    <row r="81531" ht="13.5" customHeight="1" x14ac:dyDescent="0.15"/>
    <row r="81533" ht="13.5" customHeight="1" x14ac:dyDescent="0.15"/>
    <row r="81535" ht="13.5" customHeight="1" x14ac:dyDescent="0.15"/>
    <row r="81537" ht="13.5" customHeight="1" x14ac:dyDescent="0.15"/>
    <row r="81539" ht="13.5" customHeight="1" x14ac:dyDescent="0.15"/>
    <row r="81541" ht="13.5" customHeight="1" x14ac:dyDescent="0.15"/>
    <row r="81543" ht="13.5" customHeight="1" x14ac:dyDescent="0.15"/>
    <row r="81545" ht="13.5" customHeight="1" x14ac:dyDescent="0.15"/>
    <row r="81547" ht="13.5" customHeight="1" x14ac:dyDescent="0.15"/>
    <row r="81549" ht="13.5" customHeight="1" x14ac:dyDescent="0.15"/>
    <row r="81551" ht="13.5" customHeight="1" x14ac:dyDescent="0.15"/>
    <row r="81553" ht="13.5" customHeight="1" x14ac:dyDescent="0.15"/>
    <row r="81555" ht="13.5" customHeight="1" x14ac:dyDescent="0.15"/>
    <row r="81557" ht="13.5" customHeight="1" x14ac:dyDescent="0.15"/>
    <row r="81559" ht="13.5" customHeight="1" x14ac:dyDescent="0.15"/>
    <row r="81561" ht="13.5" customHeight="1" x14ac:dyDescent="0.15"/>
    <row r="81563" ht="13.5" customHeight="1" x14ac:dyDescent="0.15"/>
    <row r="81565" ht="13.5" customHeight="1" x14ac:dyDescent="0.15"/>
    <row r="81567" ht="13.5" customHeight="1" x14ac:dyDescent="0.15"/>
    <row r="81569" ht="13.5" customHeight="1" x14ac:dyDescent="0.15"/>
    <row r="81571" ht="13.5" customHeight="1" x14ac:dyDescent="0.15"/>
    <row r="81573" ht="13.5" customHeight="1" x14ac:dyDescent="0.15"/>
    <row r="81575" ht="13.5" customHeight="1" x14ac:dyDescent="0.15"/>
    <row r="81577" ht="13.5" customHeight="1" x14ac:dyDescent="0.15"/>
    <row r="81579" ht="13.5" customHeight="1" x14ac:dyDescent="0.15"/>
    <row r="81581" ht="13.5" customHeight="1" x14ac:dyDescent="0.15"/>
    <row r="81583" ht="13.5" customHeight="1" x14ac:dyDescent="0.15"/>
    <row r="81585" ht="13.5" customHeight="1" x14ac:dyDescent="0.15"/>
    <row r="81587" ht="13.5" customHeight="1" x14ac:dyDescent="0.15"/>
    <row r="81589" ht="13.5" customHeight="1" x14ac:dyDescent="0.15"/>
    <row r="81591" ht="13.5" customHeight="1" x14ac:dyDescent="0.15"/>
    <row r="81593" ht="13.5" customHeight="1" x14ac:dyDescent="0.15"/>
    <row r="81595" ht="13.5" customHeight="1" x14ac:dyDescent="0.15"/>
    <row r="81597" ht="13.5" customHeight="1" x14ac:dyDescent="0.15"/>
    <row r="81599" ht="13.5" customHeight="1" x14ac:dyDescent="0.15"/>
    <row r="81601" ht="13.5" customHeight="1" x14ac:dyDescent="0.15"/>
    <row r="81603" ht="13.5" customHeight="1" x14ac:dyDescent="0.15"/>
    <row r="81605" ht="13.5" customHeight="1" x14ac:dyDescent="0.15"/>
    <row r="81607" ht="13.5" customHeight="1" x14ac:dyDescent="0.15"/>
    <row r="81609" ht="13.5" customHeight="1" x14ac:dyDescent="0.15"/>
    <row r="81611" ht="13.5" customHeight="1" x14ac:dyDescent="0.15"/>
    <row r="81613" ht="13.5" customHeight="1" x14ac:dyDescent="0.15"/>
    <row r="81615" ht="13.5" customHeight="1" x14ac:dyDescent="0.15"/>
    <row r="81617" ht="13.5" customHeight="1" x14ac:dyDescent="0.15"/>
    <row r="81619" ht="13.5" customHeight="1" x14ac:dyDescent="0.15"/>
    <row r="81621" ht="13.5" customHeight="1" x14ac:dyDescent="0.15"/>
    <row r="81623" ht="13.5" customHeight="1" x14ac:dyDescent="0.15"/>
    <row r="81625" ht="13.5" customHeight="1" x14ac:dyDescent="0.15"/>
    <row r="81627" ht="13.5" customHeight="1" x14ac:dyDescent="0.15"/>
    <row r="81629" ht="13.5" customHeight="1" x14ac:dyDescent="0.15"/>
    <row r="81631" ht="13.5" customHeight="1" x14ac:dyDescent="0.15"/>
    <row r="81633" ht="13.5" customHeight="1" x14ac:dyDescent="0.15"/>
    <row r="81635" ht="13.5" customHeight="1" x14ac:dyDescent="0.15"/>
    <row r="81637" ht="13.5" customHeight="1" x14ac:dyDescent="0.15"/>
    <row r="81639" ht="13.5" customHeight="1" x14ac:dyDescent="0.15"/>
    <row r="81641" ht="13.5" customHeight="1" x14ac:dyDescent="0.15"/>
    <row r="81643" ht="13.5" customHeight="1" x14ac:dyDescent="0.15"/>
    <row r="81645" ht="13.5" customHeight="1" x14ac:dyDescent="0.15"/>
    <row r="81647" ht="13.5" customHeight="1" x14ac:dyDescent="0.15"/>
    <row r="81649" ht="13.5" customHeight="1" x14ac:dyDescent="0.15"/>
    <row r="81651" ht="13.5" customHeight="1" x14ac:dyDescent="0.15"/>
    <row r="81653" ht="13.5" customHeight="1" x14ac:dyDescent="0.15"/>
    <row r="81655" ht="13.5" customHeight="1" x14ac:dyDescent="0.15"/>
    <row r="81657" ht="13.5" customHeight="1" x14ac:dyDescent="0.15"/>
    <row r="81659" ht="13.5" customHeight="1" x14ac:dyDescent="0.15"/>
    <row r="81661" ht="13.5" customHeight="1" x14ac:dyDescent="0.15"/>
    <row r="81663" ht="13.5" customHeight="1" x14ac:dyDescent="0.15"/>
    <row r="81665" ht="13.5" customHeight="1" x14ac:dyDescent="0.15"/>
    <row r="81667" ht="13.5" customHeight="1" x14ac:dyDescent="0.15"/>
    <row r="81669" ht="13.5" customHeight="1" x14ac:dyDescent="0.15"/>
    <row r="81671" ht="13.5" customHeight="1" x14ac:dyDescent="0.15"/>
    <row r="81673" ht="13.5" customHeight="1" x14ac:dyDescent="0.15"/>
    <row r="81675" ht="13.5" customHeight="1" x14ac:dyDescent="0.15"/>
    <row r="81677" ht="13.5" customHeight="1" x14ac:dyDescent="0.15"/>
    <row r="81679" ht="13.5" customHeight="1" x14ac:dyDescent="0.15"/>
    <row r="81681" ht="13.5" customHeight="1" x14ac:dyDescent="0.15"/>
    <row r="81683" ht="13.5" customHeight="1" x14ac:dyDescent="0.15"/>
    <row r="81685" ht="13.5" customHeight="1" x14ac:dyDescent="0.15"/>
    <row r="81687" ht="13.5" customHeight="1" x14ac:dyDescent="0.15"/>
    <row r="81689" ht="13.5" customHeight="1" x14ac:dyDescent="0.15"/>
    <row r="81691" ht="13.5" customHeight="1" x14ac:dyDescent="0.15"/>
    <row r="81693" ht="13.5" customHeight="1" x14ac:dyDescent="0.15"/>
    <row r="81695" ht="13.5" customHeight="1" x14ac:dyDescent="0.15"/>
    <row r="81697" ht="13.5" customHeight="1" x14ac:dyDescent="0.15"/>
    <row r="81699" ht="13.5" customHeight="1" x14ac:dyDescent="0.15"/>
    <row r="81701" ht="13.5" customHeight="1" x14ac:dyDescent="0.15"/>
    <row r="81703" ht="13.5" customHeight="1" x14ac:dyDescent="0.15"/>
    <row r="81705" ht="13.5" customHeight="1" x14ac:dyDescent="0.15"/>
    <row r="81707" ht="13.5" customHeight="1" x14ac:dyDescent="0.15"/>
    <row r="81709" ht="13.5" customHeight="1" x14ac:dyDescent="0.15"/>
    <row r="81711" ht="13.5" customHeight="1" x14ac:dyDescent="0.15"/>
    <row r="81713" ht="13.5" customHeight="1" x14ac:dyDescent="0.15"/>
    <row r="81715" ht="13.5" customHeight="1" x14ac:dyDescent="0.15"/>
    <row r="81717" ht="13.5" customHeight="1" x14ac:dyDescent="0.15"/>
    <row r="81719" ht="13.5" customHeight="1" x14ac:dyDescent="0.15"/>
    <row r="81721" ht="13.5" customHeight="1" x14ac:dyDescent="0.15"/>
    <row r="81723" ht="13.5" customHeight="1" x14ac:dyDescent="0.15"/>
    <row r="81725" ht="13.5" customHeight="1" x14ac:dyDescent="0.15"/>
    <row r="81727" ht="13.5" customHeight="1" x14ac:dyDescent="0.15"/>
    <row r="81729" ht="13.5" customHeight="1" x14ac:dyDescent="0.15"/>
    <row r="81731" ht="13.5" customHeight="1" x14ac:dyDescent="0.15"/>
    <row r="81733" ht="13.5" customHeight="1" x14ac:dyDescent="0.15"/>
    <row r="81735" ht="13.5" customHeight="1" x14ac:dyDescent="0.15"/>
    <row r="81737" ht="13.5" customHeight="1" x14ac:dyDescent="0.15"/>
    <row r="81739" ht="13.5" customHeight="1" x14ac:dyDescent="0.15"/>
    <row r="81741" ht="13.5" customHeight="1" x14ac:dyDescent="0.15"/>
    <row r="81743" ht="13.5" customHeight="1" x14ac:dyDescent="0.15"/>
    <row r="81745" ht="13.5" customHeight="1" x14ac:dyDescent="0.15"/>
    <row r="81747" ht="13.5" customHeight="1" x14ac:dyDescent="0.15"/>
    <row r="81749" ht="13.5" customHeight="1" x14ac:dyDescent="0.15"/>
    <row r="81751" ht="13.5" customHeight="1" x14ac:dyDescent="0.15"/>
    <row r="81753" ht="13.5" customHeight="1" x14ac:dyDescent="0.15"/>
    <row r="81755" ht="13.5" customHeight="1" x14ac:dyDescent="0.15"/>
    <row r="81757" ht="13.5" customHeight="1" x14ac:dyDescent="0.15"/>
    <row r="81759" ht="13.5" customHeight="1" x14ac:dyDescent="0.15"/>
    <row r="81761" ht="13.5" customHeight="1" x14ac:dyDescent="0.15"/>
    <row r="81763" ht="13.5" customHeight="1" x14ac:dyDescent="0.15"/>
    <row r="81765" ht="13.5" customHeight="1" x14ac:dyDescent="0.15"/>
    <row r="81767" ht="13.5" customHeight="1" x14ac:dyDescent="0.15"/>
    <row r="81769" ht="13.5" customHeight="1" x14ac:dyDescent="0.15"/>
    <row r="81771" ht="13.5" customHeight="1" x14ac:dyDescent="0.15"/>
    <row r="81773" ht="13.5" customHeight="1" x14ac:dyDescent="0.15"/>
    <row r="81775" ht="13.5" customHeight="1" x14ac:dyDescent="0.15"/>
    <row r="81777" ht="13.5" customHeight="1" x14ac:dyDescent="0.15"/>
    <row r="81779" ht="13.5" customHeight="1" x14ac:dyDescent="0.15"/>
    <row r="81781" ht="13.5" customHeight="1" x14ac:dyDescent="0.15"/>
    <row r="81783" ht="13.5" customHeight="1" x14ac:dyDescent="0.15"/>
    <row r="81785" ht="13.5" customHeight="1" x14ac:dyDescent="0.15"/>
    <row r="81787" ht="13.5" customHeight="1" x14ac:dyDescent="0.15"/>
    <row r="81789" ht="13.5" customHeight="1" x14ac:dyDescent="0.15"/>
    <row r="81791" ht="13.5" customHeight="1" x14ac:dyDescent="0.15"/>
    <row r="81793" ht="13.5" customHeight="1" x14ac:dyDescent="0.15"/>
    <row r="81795" ht="13.5" customHeight="1" x14ac:dyDescent="0.15"/>
    <row r="81797" ht="13.5" customHeight="1" x14ac:dyDescent="0.15"/>
    <row r="81799" ht="13.5" customHeight="1" x14ac:dyDescent="0.15"/>
    <row r="81801" ht="13.5" customHeight="1" x14ac:dyDescent="0.15"/>
    <row r="81803" ht="13.5" customHeight="1" x14ac:dyDescent="0.15"/>
    <row r="81805" ht="13.5" customHeight="1" x14ac:dyDescent="0.15"/>
    <row r="81807" ht="13.5" customHeight="1" x14ac:dyDescent="0.15"/>
    <row r="81809" ht="13.5" customHeight="1" x14ac:dyDescent="0.15"/>
    <row r="81811" ht="13.5" customHeight="1" x14ac:dyDescent="0.15"/>
    <row r="81813" ht="13.5" customHeight="1" x14ac:dyDescent="0.15"/>
    <row r="81815" ht="13.5" customHeight="1" x14ac:dyDescent="0.15"/>
    <row r="81817" ht="13.5" customHeight="1" x14ac:dyDescent="0.15"/>
    <row r="81819" ht="13.5" customHeight="1" x14ac:dyDescent="0.15"/>
    <row r="81821" ht="13.5" customHeight="1" x14ac:dyDescent="0.15"/>
    <row r="81823" ht="13.5" customHeight="1" x14ac:dyDescent="0.15"/>
    <row r="81825" ht="13.5" customHeight="1" x14ac:dyDescent="0.15"/>
    <row r="81827" ht="13.5" customHeight="1" x14ac:dyDescent="0.15"/>
    <row r="81829" ht="13.5" customHeight="1" x14ac:dyDescent="0.15"/>
    <row r="81831" ht="13.5" customHeight="1" x14ac:dyDescent="0.15"/>
    <row r="81833" ht="13.5" customHeight="1" x14ac:dyDescent="0.15"/>
    <row r="81835" ht="13.5" customHeight="1" x14ac:dyDescent="0.15"/>
    <row r="81837" ht="13.5" customHeight="1" x14ac:dyDescent="0.15"/>
    <row r="81839" ht="13.5" customHeight="1" x14ac:dyDescent="0.15"/>
    <row r="81841" ht="13.5" customHeight="1" x14ac:dyDescent="0.15"/>
    <row r="81843" ht="13.5" customHeight="1" x14ac:dyDescent="0.15"/>
    <row r="81845" ht="13.5" customHeight="1" x14ac:dyDescent="0.15"/>
    <row r="81847" ht="13.5" customHeight="1" x14ac:dyDescent="0.15"/>
    <row r="81849" ht="13.5" customHeight="1" x14ac:dyDescent="0.15"/>
    <row r="81851" ht="13.5" customHeight="1" x14ac:dyDescent="0.15"/>
    <row r="81853" ht="13.5" customHeight="1" x14ac:dyDescent="0.15"/>
    <row r="81855" ht="13.5" customHeight="1" x14ac:dyDescent="0.15"/>
    <row r="81857" ht="13.5" customHeight="1" x14ac:dyDescent="0.15"/>
    <row r="81859" ht="13.5" customHeight="1" x14ac:dyDescent="0.15"/>
    <row r="81861" ht="13.5" customHeight="1" x14ac:dyDescent="0.15"/>
    <row r="81863" ht="13.5" customHeight="1" x14ac:dyDescent="0.15"/>
    <row r="81865" ht="13.5" customHeight="1" x14ac:dyDescent="0.15"/>
    <row r="81867" ht="13.5" customHeight="1" x14ac:dyDescent="0.15"/>
    <row r="81869" ht="13.5" customHeight="1" x14ac:dyDescent="0.15"/>
    <row r="81871" ht="13.5" customHeight="1" x14ac:dyDescent="0.15"/>
    <row r="81873" ht="13.5" customHeight="1" x14ac:dyDescent="0.15"/>
    <row r="81875" ht="13.5" customHeight="1" x14ac:dyDescent="0.15"/>
    <row r="81877" ht="13.5" customHeight="1" x14ac:dyDescent="0.15"/>
    <row r="81879" ht="13.5" customHeight="1" x14ac:dyDescent="0.15"/>
    <row r="81881" ht="13.5" customHeight="1" x14ac:dyDescent="0.15"/>
    <row r="81883" ht="13.5" customHeight="1" x14ac:dyDescent="0.15"/>
    <row r="81885" ht="13.5" customHeight="1" x14ac:dyDescent="0.15"/>
    <row r="81887" ht="13.5" customHeight="1" x14ac:dyDescent="0.15"/>
    <row r="81889" ht="13.5" customHeight="1" x14ac:dyDescent="0.15"/>
    <row r="81891" ht="13.5" customHeight="1" x14ac:dyDescent="0.15"/>
    <row r="81893" ht="13.5" customHeight="1" x14ac:dyDescent="0.15"/>
    <row r="81895" ht="13.5" customHeight="1" x14ac:dyDescent="0.15"/>
    <row r="81897" ht="13.5" customHeight="1" x14ac:dyDescent="0.15"/>
    <row r="81899" ht="13.5" customHeight="1" x14ac:dyDescent="0.15"/>
    <row r="81901" ht="13.5" customHeight="1" x14ac:dyDescent="0.15"/>
    <row r="81903" ht="13.5" customHeight="1" x14ac:dyDescent="0.15"/>
    <row r="81905" ht="13.5" customHeight="1" x14ac:dyDescent="0.15"/>
    <row r="81907" ht="13.5" customHeight="1" x14ac:dyDescent="0.15"/>
    <row r="81909" ht="13.5" customHeight="1" x14ac:dyDescent="0.15"/>
    <row r="81911" ht="13.5" customHeight="1" x14ac:dyDescent="0.15"/>
    <row r="81913" ht="13.5" customHeight="1" x14ac:dyDescent="0.15"/>
    <row r="81915" ht="13.5" customHeight="1" x14ac:dyDescent="0.15"/>
    <row r="81917" ht="13.5" customHeight="1" x14ac:dyDescent="0.15"/>
    <row r="81919" ht="13.5" customHeight="1" x14ac:dyDescent="0.15"/>
    <row r="81921" ht="13.5" customHeight="1" x14ac:dyDescent="0.15"/>
    <row r="81923" ht="13.5" customHeight="1" x14ac:dyDescent="0.15"/>
    <row r="81925" ht="13.5" customHeight="1" x14ac:dyDescent="0.15"/>
    <row r="81927" ht="13.5" customHeight="1" x14ac:dyDescent="0.15"/>
    <row r="81929" ht="13.5" customHeight="1" x14ac:dyDescent="0.15"/>
    <row r="81931" ht="13.5" customHeight="1" x14ac:dyDescent="0.15"/>
    <row r="81933" ht="13.5" customHeight="1" x14ac:dyDescent="0.15"/>
    <row r="81935" ht="13.5" customHeight="1" x14ac:dyDescent="0.15"/>
    <row r="81937" ht="13.5" customHeight="1" x14ac:dyDescent="0.15"/>
    <row r="81939" ht="13.5" customHeight="1" x14ac:dyDescent="0.15"/>
    <row r="81941" ht="13.5" customHeight="1" x14ac:dyDescent="0.15"/>
    <row r="81943" ht="13.5" customHeight="1" x14ac:dyDescent="0.15"/>
    <row r="81945" ht="13.5" customHeight="1" x14ac:dyDescent="0.15"/>
    <row r="81947" ht="13.5" customHeight="1" x14ac:dyDescent="0.15"/>
    <row r="81949" ht="13.5" customHeight="1" x14ac:dyDescent="0.15"/>
    <row r="81951" ht="13.5" customHeight="1" x14ac:dyDescent="0.15"/>
    <row r="81953" ht="13.5" customHeight="1" x14ac:dyDescent="0.15"/>
    <row r="81955" ht="13.5" customHeight="1" x14ac:dyDescent="0.15"/>
    <row r="81957" ht="13.5" customHeight="1" x14ac:dyDescent="0.15"/>
    <row r="81959" ht="13.5" customHeight="1" x14ac:dyDescent="0.15"/>
    <row r="81961" ht="13.5" customHeight="1" x14ac:dyDescent="0.15"/>
    <row r="81963" ht="13.5" customHeight="1" x14ac:dyDescent="0.15"/>
    <row r="81965" ht="13.5" customHeight="1" x14ac:dyDescent="0.15"/>
    <row r="81967" ht="13.5" customHeight="1" x14ac:dyDescent="0.15"/>
    <row r="81969" ht="13.5" customHeight="1" x14ac:dyDescent="0.15"/>
    <row r="81971" ht="13.5" customHeight="1" x14ac:dyDescent="0.15"/>
    <row r="81973" ht="13.5" customHeight="1" x14ac:dyDescent="0.15"/>
    <row r="81975" ht="13.5" customHeight="1" x14ac:dyDescent="0.15"/>
    <row r="81977" ht="13.5" customHeight="1" x14ac:dyDescent="0.15"/>
    <row r="81979" ht="13.5" customHeight="1" x14ac:dyDescent="0.15"/>
    <row r="81981" ht="13.5" customHeight="1" x14ac:dyDescent="0.15"/>
    <row r="81983" ht="13.5" customHeight="1" x14ac:dyDescent="0.15"/>
    <row r="81985" ht="13.5" customHeight="1" x14ac:dyDescent="0.15"/>
    <row r="81987" ht="13.5" customHeight="1" x14ac:dyDescent="0.15"/>
    <row r="81989" ht="13.5" customHeight="1" x14ac:dyDescent="0.15"/>
    <row r="81991" ht="13.5" customHeight="1" x14ac:dyDescent="0.15"/>
    <row r="81993" ht="13.5" customHeight="1" x14ac:dyDescent="0.15"/>
    <row r="81995" ht="13.5" customHeight="1" x14ac:dyDescent="0.15"/>
    <row r="81997" ht="13.5" customHeight="1" x14ac:dyDescent="0.15"/>
    <row r="81999" ht="13.5" customHeight="1" x14ac:dyDescent="0.15"/>
    <row r="82001" ht="13.5" customHeight="1" x14ac:dyDescent="0.15"/>
    <row r="82003" ht="13.5" customHeight="1" x14ac:dyDescent="0.15"/>
    <row r="82005" ht="13.5" customHeight="1" x14ac:dyDescent="0.15"/>
    <row r="82007" ht="13.5" customHeight="1" x14ac:dyDescent="0.15"/>
    <row r="82009" ht="13.5" customHeight="1" x14ac:dyDescent="0.15"/>
    <row r="82011" ht="13.5" customHeight="1" x14ac:dyDescent="0.15"/>
    <row r="82013" ht="13.5" customHeight="1" x14ac:dyDescent="0.15"/>
    <row r="82015" ht="13.5" customHeight="1" x14ac:dyDescent="0.15"/>
    <row r="82017" ht="13.5" customHeight="1" x14ac:dyDescent="0.15"/>
    <row r="82019" ht="13.5" customHeight="1" x14ac:dyDescent="0.15"/>
    <row r="82021" ht="13.5" customHeight="1" x14ac:dyDescent="0.15"/>
    <row r="82023" ht="13.5" customHeight="1" x14ac:dyDescent="0.15"/>
    <row r="82025" ht="13.5" customHeight="1" x14ac:dyDescent="0.15"/>
    <row r="82027" ht="13.5" customHeight="1" x14ac:dyDescent="0.15"/>
    <row r="82029" ht="13.5" customHeight="1" x14ac:dyDescent="0.15"/>
    <row r="82031" ht="13.5" customHeight="1" x14ac:dyDescent="0.15"/>
    <row r="82033" ht="13.5" customHeight="1" x14ac:dyDescent="0.15"/>
    <row r="82035" ht="13.5" customHeight="1" x14ac:dyDescent="0.15"/>
    <row r="82037" ht="13.5" customHeight="1" x14ac:dyDescent="0.15"/>
    <row r="82039" ht="13.5" customHeight="1" x14ac:dyDescent="0.15"/>
    <row r="82041" ht="13.5" customHeight="1" x14ac:dyDescent="0.15"/>
    <row r="82043" ht="13.5" customHeight="1" x14ac:dyDescent="0.15"/>
    <row r="82045" ht="13.5" customHeight="1" x14ac:dyDescent="0.15"/>
    <row r="82047" ht="13.5" customHeight="1" x14ac:dyDescent="0.15"/>
    <row r="82049" ht="13.5" customHeight="1" x14ac:dyDescent="0.15"/>
    <row r="82051" ht="13.5" customHeight="1" x14ac:dyDescent="0.15"/>
    <row r="82053" ht="13.5" customHeight="1" x14ac:dyDescent="0.15"/>
    <row r="82055" ht="13.5" customHeight="1" x14ac:dyDescent="0.15"/>
    <row r="82057" ht="13.5" customHeight="1" x14ac:dyDescent="0.15"/>
    <row r="82059" ht="13.5" customHeight="1" x14ac:dyDescent="0.15"/>
    <row r="82061" ht="13.5" customHeight="1" x14ac:dyDescent="0.15"/>
    <row r="82063" ht="13.5" customHeight="1" x14ac:dyDescent="0.15"/>
    <row r="82065" ht="13.5" customHeight="1" x14ac:dyDescent="0.15"/>
    <row r="82067" ht="13.5" customHeight="1" x14ac:dyDescent="0.15"/>
    <row r="82069" ht="13.5" customHeight="1" x14ac:dyDescent="0.15"/>
    <row r="82071" ht="13.5" customHeight="1" x14ac:dyDescent="0.15"/>
    <row r="82073" ht="13.5" customHeight="1" x14ac:dyDescent="0.15"/>
    <row r="82075" ht="13.5" customHeight="1" x14ac:dyDescent="0.15"/>
    <row r="82077" ht="13.5" customHeight="1" x14ac:dyDescent="0.15"/>
    <row r="82079" ht="13.5" customHeight="1" x14ac:dyDescent="0.15"/>
    <row r="82081" ht="13.5" customHeight="1" x14ac:dyDescent="0.15"/>
    <row r="82083" ht="13.5" customHeight="1" x14ac:dyDescent="0.15"/>
    <row r="82085" ht="13.5" customHeight="1" x14ac:dyDescent="0.15"/>
    <row r="82087" ht="13.5" customHeight="1" x14ac:dyDescent="0.15"/>
    <row r="82089" ht="13.5" customHeight="1" x14ac:dyDescent="0.15"/>
    <row r="82091" ht="13.5" customHeight="1" x14ac:dyDescent="0.15"/>
    <row r="82093" ht="13.5" customHeight="1" x14ac:dyDescent="0.15"/>
    <row r="82095" ht="13.5" customHeight="1" x14ac:dyDescent="0.15"/>
    <row r="82097" ht="13.5" customHeight="1" x14ac:dyDescent="0.15"/>
    <row r="82099" ht="13.5" customHeight="1" x14ac:dyDescent="0.15"/>
    <row r="82101" ht="13.5" customHeight="1" x14ac:dyDescent="0.15"/>
    <row r="82103" ht="13.5" customHeight="1" x14ac:dyDescent="0.15"/>
    <row r="82105" ht="13.5" customHeight="1" x14ac:dyDescent="0.15"/>
    <row r="82107" ht="13.5" customHeight="1" x14ac:dyDescent="0.15"/>
    <row r="82109" ht="13.5" customHeight="1" x14ac:dyDescent="0.15"/>
    <row r="82111" ht="13.5" customHeight="1" x14ac:dyDescent="0.15"/>
    <row r="82113" ht="13.5" customHeight="1" x14ac:dyDescent="0.15"/>
    <row r="82115" ht="13.5" customHeight="1" x14ac:dyDescent="0.15"/>
    <row r="82117" ht="13.5" customHeight="1" x14ac:dyDescent="0.15"/>
    <row r="82119" ht="13.5" customHeight="1" x14ac:dyDescent="0.15"/>
    <row r="82121" ht="13.5" customHeight="1" x14ac:dyDescent="0.15"/>
    <row r="82123" ht="13.5" customHeight="1" x14ac:dyDescent="0.15"/>
    <row r="82125" ht="13.5" customHeight="1" x14ac:dyDescent="0.15"/>
    <row r="82127" ht="13.5" customHeight="1" x14ac:dyDescent="0.15"/>
    <row r="82129" ht="13.5" customHeight="1" x14ac:dyDescent="0.15"/>
    <row r="82131" ht="13.5" customHeight="1" x14ac:dyDescent="0.15"/>
    <row r="82133" ht="13.5" customHeight="1" x14ac:dyDescent="0.15"/>
    <row r="82135" ht="13.5" customHeight="1" x14ac:dyDescent="0.15"/>
    <row r="82137" ht="13.5" customHeight="1" x14ac:dyDescent="0.15"/>
    <row r="82139" ht="13.5" customHeight="1" x14ac:dyDescent="0.15"/>
    <row r="82141" ht="13.5" customHeight="1" x14ac:dyDescent="0.15"/>
    <row r="82143" ht="13.5" customHeight="1" x14ac:dyDescent="0.15"/>
    <row r="82145" ht="13.5" customHeight="1" x14ac:dyDescent="0.15"/>
    <row r="82147" ht="13.5" customHeight="1" x14ac:dyDescent="0.15"/>
    <row r="82149" ht="13.5" customHeight="1" x14ac:dyDescent="0.15"/>
    <row r="82151" ht="13.5" customHeight="1" x14ac:dyDescent="0.15"/>
    <row r="82153" ht="13.5" customHeight="1" x14ac:dyDescent="0.15"/>
    <row r="82155" ht="13.5" customHeight="1" x14ac:dyDescent="0.15"/>
    <row r="82157" ht="13.5" customHeight="1" x14ac:dyDescent="0.15"/>
    <row r="82159" ht="13.5" customHeight="1" x14ac:dyDescent="0.15"/>
    <row r="82161" ht="13.5" customHeight="1" x14ac:dyDescent="0.15"/>
    <row r="82163" ht="13.5" customHeight="1" x14ac:dyDescent="0.15"/>
    <row r="82165" ht="13.5" customHeight="1" x14ac:dyDescent="0.15"/>
    <row r="82167" ht="13.5" customHeight="1" x14ac:dyDescent="0.15"/>
    <row r="82169" ht="13.5" customHeight="1" x14ac:dyDescent="0.15"/>
    <row r="82171" ht="13.5" customHeight="1" x14ac:dyDescent="0.15"/>
    <row r="82173" ht="13.5" customHeight="1" x14ac:dyDescent="0.15"/>
    <row r="82175" ht="13.5" customHeight="1" x14ac:dyDescent="0.15"/>
    <row r="82177" ht="13.5" customHeight="1" x14ac:dyDescent="0.15"/>
    <row r="82179" ht="13.5" customHeight="1" x14ac:dyDescent="0.15"/>
    <row r="82181" ht="13.5" customHeight="1" x14ac:dyDescent="0.15"/>
    <row r="82183" ht="13.5" customHeight="1" x14ac:dyDescent="0.15"/>
    <row r="82185" ht="13.5" customHeight="1" x14ac:dyDescent="0.15"/>
    <row r="82187" ht="13.5" customHeight="1" x14ac:dyDescent="0.15"/>
    <row r="82189" ht="13.5" customHeight="1" x14ac:dyDescent="0.15"/>
    <row r="82191" ht="13.5" customHeight="1" x14ac:dyDescent="0.15"/>
    <row r="82193" ht="13.5" customHeight="1" x14ac:dyDescent="0.15"/>
    <row r="82195" ht="13.5" customHeight="1" x14ac:dyDescent="0.15"/>
    <row r="82197" ht="13.5" customHeight="1" x14ac:dyDescent="0.15"/>
    <row r="82199" ht="13.5" customHeight="1" x14ac:dyDescent="0.15"/>
    <row r="82201" ht="13.5" customHeight="1" x14ac:dyDescent="0.15"/>
    <row r="82203" ht="13.5" customHeight="1" x14ac:dyDescent="0.15"/>
    <row r="82205" ht="13.5" customHeight="1" x14ac:dyDescent="0.15"/>
    <row r="82207" ht="13.5" customHeight="1" x14ac:dyDescent="0.15"/>
    <row r="82209" ht="13.5" customHeight="1" x14ac:dyDescent="0.15"/>
    <row r="82211" ht="13.5" customHeight="1" x14ac:dyDescent="0.15"/>
    <row r="82213" ht="13.5" customHeight="1" x14ac:dyDescent="0.15"/>
    <row r="82215" ht="13.5" customHeight="1" x14ac:dyDescent="0.15"/>
    <row r="82217" ht="13.5" customHeight="1" x14ac:dyDescent="0.15"/>
    <row r="82219" ht="13.5" customHeight="1" x14ac:dyDescent="0.15"/>
    <row r="82221" ht="13.5" customHeight="1" x14ac:dyDescent="0.15"/>
    <row r="82223" ht="13.5" customHeight="1" x14ac:dyDescent="0.15"/>
    <row r="82225" ht="13.5" customHeight="1" x14ac:dyDescent="0.15"/>
    <row r="82227" ht="13.5" customHeight="1" x14ac:dyDescent="0.15"/>
    <row r="82229" ht="13.5" customHeight="1" x14ac:dyDescent="0.15"/>
    <row r="82231" ht="13.5" customHeight="1" x14ac:dyDescent="0.15"/>
    <row r="82233" ht="13.5" customHeight="1" x14ac:dyDescent="0.15"/>
    <row r="82235" ht="13.5" customHeight="1" x14ac:dyDescent="0.15"/>
    <row r="82237" ht="13.5" customHeight="1" x14ac:dyDescent="0.15"/>
    <row r="82239" ht="13.5" customHeight="1" x14ac:dyDescent="0.15"/>
    <row r="82241" ht="13.5" customHeight="1" x14ac:dyDescent="0.15"/>
    <row r="82243" ht="13.5" customHeight="1" x14ac:dyDescent="0.15"/>
    <row r="82245" ht="13.5" customHeight="1" x14ac:dyDescent="0.15"/>
    <row r="82247" ht="13.5" customHeight="1" x14ac:dyDescent="0.15"/>
    <row r="82249" ht="13.5" customHeight="1" x14ac:dyDescent="0.15"/>
    <row r="82251" ht="13.5" customHeight="1" x14ac:dyDescent="0.15"/>
    <row r="82253" ht="13.5" customHeight="1" x14ac:dyDescent="0.15"/>
    <row r="82255" ht="13.5" customHeight="1" x14ac:dyDescent="0.15"/>
    <row r="82257" ht="13.5" customHeight="1" x14ac:dyDescent="0.15"/>
    <row r="82259" ht="13.5" customHeight="1" x14ac:dyDescent="0.15"/>
    <row r="82261" ht="13.5" customHeight="1" x14ac:dyDescent="0.15"/>
    <row r="82263" ht="13.5" customHeight="1" x14ac:dyDescent="0.15"/>
    <row r="82265" ht="13.5" customHeight="1" x14ac:dyDescent="0.15"/>
    <row r="82267" ht="13.5" customHeight="1" x14ac:dyDescent="0.15"/>
    <row r="82269" ht="13.5" customHeight="1" x14ac:dyDescent="0.15"/>
    <row r="82271" ht="13.5" customHeight="1" x14ac:dyDescent="0.15"/>
    <row r="82273" ht="13.5" customHeight="1" x14ac:dyDescent="0.15"/>
    <row r="82275" ht="13.5" customHeight="1" x14ac:dyDescent="0.15"/>
    <row r="82277" ht="13.5" customHeight="1" x14ac:dyDescent="0.15"/>
    <row r="82279" ht="13.5" customHeight="1" x14ac:dyDescent="0.15"/>
    <row r="82281" ht="13.5" customHeight="1" x14ac:dyDescent="0.15"/>
    <row r="82283" ht="13.5" customHeight="1" x14ac:dyDescent="0.15"/>
    <row r="82285" ht="13.5" customHeight="1" x14ac:dyDescent="0.15"/>
    <row r="82287" ht="13.5" customHeight="1" x14ac:dyDescent="0.15"/>
    <row r="82289" ht="13.5" customHeight="1" x14ac:dyDescent="0.15"/>
    <row r="82291" ht="13.5" customHeight="1" x14ac:dyDescent="0.15"/>
    <row r="82293" ht="13.5" customHeight="1" x14ac:dyDescent="0.15"/>
    <row r="82295" ht="13.5" customHeight="1" x14ac:dyDescent="0.15"/>
    <row r="82297" ht="13.5" customHeight="1" x14ac:dyDescent="0.15"/>
    <row r="82299" ht="13.5" customHeight="1" x14ac:dyDescent="0.15"/>
    <row r="82301" ht="13.5" customHeight="1" x14ac:dyDescent="0.15"/>
    <row r="82303" ht="13.5" customHeight="1" x14ac:dyDescent="0.15"/>
    <row r="82305" ht="13.5" customHeight="1" x14ac:dyDescent="0.15"/>
    <row r="82307" ht="13.5" customHeight="1" x14ac:dyDescent="0.15"/>
    <row r="82309" ht="13.5" customHeight="1" x14ac:dyDescent="0.15"/>
    <row r="82311" ht="13.5" customHeight="1" x14ac:dyDescent="0.15"/>
    <row r="82313" ht="13.5" customHeight="1" x14ac:dyDescent="0.15"/>
    <row r="82315" ht="13.5" customHeight="1" x14ac:dyDescent="0.15"/>
    <row r="82317" ht="13.5" customHeight="1" x14ac:dyDescent="0.15"/>
    <row r="82319" ht="13.5" customHeight="1" x14ac:dyDescent="0.15"/>
    <row r="82321" ht="13.5" customHeight="1" x14ac:dyDescent="0.15"/>
    <row r="82323" ht="13.5" customHeight="1" x14ac:dyDescent="0.15"/>
    <row r="82325" ht="13.5" customHeight="1" x14ac:dyDescent="0.15"/>
    <row r="82327" ht="13.5" customHeight="1" x14ac:dyDescent="0.15"/>
    <row r="82329" ht="13.5" customHeight="1" x14ac:dyDescent="0.15"/>
    <row r="82331" ht="13.5" customHeight="1" x14ac:dyDescent="0.15"/>
    <row r="82333" ht="13.5" customHeight="1" x14ac:dyDescent="0.15"/>
    <row r="82335" ht="13.5" customHeight="1" x14ac:dyDescent="0.15"/>
    <row r="82337" ht="13.5" customHeight="1" x14ac:dyDescent="0.15"/>
    <row r="82339" ht="13.5" customHeight="1" x14ac:dyDescent="0.15"/>
    <row r="82341" ht="13.5" customHeight="1" x14ac:dyDescent="0.15"/>
    <row r="82343" ht="13.5" customHeight="1" x14ac:dyDescent="0.15"/>
    <row r="82345" ht="13.5" customHeight="1" x14ac:dyDescent="0.15"/>
    <row r="82347" ht="13.5" customHeight="1" x14ac:dyDescent="0.15"/>
    <row r="82349" ht="13.5" customHeight="1" x14ac:dyDescent="0.15"/>
    <row r="82351" ht="13.5" customHeight="1" x14ac:dyDescent="0.15"/>
    <row r="82353" ht="13.5" customHeight="1" x14ac:dyDescent="0.15"/>
    <row r="82355" ht="13.5" customHeight="1" x14ac:dyDescent="0.15"/>
    <row r="82357" ht="13.5" customHeight="1" x14ac:dyDescent="0.15"/>
    <row r="82359" ht="13.5" customHeight="1" x14ac:dyDescent="0.15"/>
    <row r="82361" ht="13.5" customHeight="1" x14ac:dyDescent="0.15"/>
    <row r="82363" ht="13.5" customHeight="1" x14ac:dyDescent="0.15"/>
    <row r="82365" ht="13.5" customHeight="1" x14ac:dyDescent="0.15"/>
    <row r="82367" ht="13.5" customHeight="1" x14ac:dyDescent="0.15"/>
    <row r="82369" ht="13.5" customHeight="1" x14ac:dyDescent="0.15"/>
    <row r="82371" ht="13.5" customHeight="1" x14ac:dyDescent="0.15"/>
    <row r="82373" ht="13.5" customHeight="1" x14ac:dyDescent="0.15"/>
    <row r="82375" ht="13.5" customHeight="1" x14ac:dyDescent="0.15"/>
    <row r="82377" ht="13.5" customHeight="1" x14ac:dyDescent="0.15"/>
    <row r="82379" ht="13.5" customHeight="1" x14ac:dyDescent="0.15"/>
    <row r="82381" ht="13.5" customHeight="1" x14ac:dyDescent="0.15"/>
    <row r="82383" ht="13.5" customHeight="1" x14ac:dyDescent="0.15"/>
    <row r="82385" ht="13.5" customHeight="1" x14ac:dyDescent="0.15"/>
    <row r="82387" ht="13.5" customHeight="1" x14ac:dyDescent="0.15"/>
    <row r="82389" ht="13.5" customHeight="1" x14ac:dyDescent="0.15"/>
    <row r="82391" ht="13.5" customHeight="1" x14ac:dyDescent="0.15"/>
    <row r="82393" ht="13.5" customHeight="1" x14ac:dyDescent="0.15"/>
    <row r="82395" ht="13.5" customHeight="1" x14ac:dyDescent="0.15"/>
    <row r="82397" ht="13.5" customHeight="1" x14ac:dyDescent="0.15"/>
    <row r="82399" ht="13.5" customHeight="1" x14ac:dyDescent="0.15"/>
    <row r="82401" ht="13.5" customHeight="1" x14ac:dyDescent="0.15"/>
    <row r="82403" ht="13.5" customHeight="1" x14ac:dyDescent="0.15"/>
    <row r="82405" ht="13.5" customHeight="1" x14ac:dyDescent="0.15"/>
    <row r="82407" ht="13.5" customHeight="1" x14ac:dyDescent="0.15"/>
    <row r="82409" ht="13.5" customHeight="1" x14ac:dyDescent="0.15"/>
    <row r="82411" ht="13.5" customHeight="1" x14ac:dyDescent="0.15"/>
    <row r="82413" ht="13.5" customHeight="1" x14ac:dyDescent="0.15"/>
    <row r="82415" ht="13.5" customHeight="1" x14ac:dyDescent="0.15"/>
    <row r="82417" ht="13.5" customHeight="1" x14ac:dyDescent="0.15"/>
    <row r="82419" ht="13.5" customHeight="1" x14ac:dyDescent="0.15"/>
    <row r="82421" ht="13.5" customHeight="1" x14ac:dyDescent="0.15"/>
    <row r="82423" ht="13.5" customHeight="1" x14ac:dyDescent="0.15"/>
    <row r="82425" ht="13.5" customHeight="1" x14ac:dyDescent="0.15"/>
    <row r="82427" ht="13.5" customHeight="1" x14ac:dyDescent="0.15"/>
    <row r="82429" ht="13.5" customHeight="1" x14ac:dyDescent="0.15"/>
    <row r="82431" ht="13.5" customHeight="1" x14ac:dyDescent="0.15"/>
    <row r="82433" ht="13.5" customHeight="1" x14ac:dyDescent="0.15"/>
    <row r="82435" ht="13.5" customHeight="1" x14ac:dyDescent="0.15"/>
    <row r="82437" ht="13.5" customHeight="1" x14ac:dyDescent="0.15"/>
    <row r="82439" ht="13.5" customHeight="1" x14ac:dyDescent="0.15"/>
    <row r="82441" ht="13.5" customHeight="1" x14ac:dyDescent="0.15"/>
    <row r="82443" ht="13.5" customHeight="1" x14ac:dyDescent="0.15"/>
    <row r="82445" ht="13.5" customHeight="1" x14ac:dyDescent="0.15"/>
    <row r="82447" ht="13.5" customHeight="1" x14ac:dyDescent="0.15"/>
    <row r="82449" ht="13.5" customHeight="1" x14ac:dyDescent="0.15"/>
    <row r="82451" ht="13.5" customHeight="1" x14ac:dyDescent="0.15"/>
    <row r="82453" ht="13.5" customHeight="1" x14ac:dyDescent="0.15"/>
    <row r="82455" ht="13.5" customHeight="1" x14ac:dyDescent="0.15"/>
    <row r="82457" ht="13.5" customHeight="1" x14ac:dyDescent="0.15"/>
    <row r="82459" ht="13.5" customHeight="1" x14ac:dyDescent="0.15"/>
    <row r="82461" ht="13.5" customHeight="1" x14ac:dyDescent="0.15"/>
    <row r="82463" ht="13.5" customHeight="1" x14ac:dyDescent="0.15"/>
    <row r="82465" ht="13.5" customHeight="1" x14ac:dyDescent="0.15"/>
    <row r="82467" ht="13.5" customHeight="1" x14ac:dyDescent="0.15"/>
    <row r="82469" ht="13.5" customHeight="1" x14ac:dyDescent="0.15"/>
    <row r="82471" ht="13.5" customHeight="1" x14ac:dyDescent="0.15"/>
    <row r="82473" ht="13.5" customHeight="1" x14ac:dyDescent="0.15"/>
    <row r="82475" ht="13.5" customHeight="1" x14ac:dyDescent="0.15"/>
    <row r="82477" ht="13.5" customHeight="1" x14ac:dyDescent="0.15"/>
    <row r="82479" ht="13.5" customHeight="1" x14ac:dyDescent="0.15"/>
    <row r="82481" ht="13.5" customHeight="1" x14ac:dyDescent="0.15"/>
    <row r="82483" ht="13.5" customHeight="1" x14ac:dyDescent="0.15"/>
    <row r="82485" ht="13.5" customHeight="1" x14ac:dyDescent="0.15"/>
    <row r="82487" ht="13.5" customHeight="1" x14ac:dyDescent="0.15"/>
    <row r="82489" ht="13.5" customHeight="1" x14ac:dyDescent="0.15"/>
    <row r="82491" ht="13.5" customHeight="1" x14ac:dyDescent="0.15"/>
    <row r="82493" ht="13.5" customHeight="1" x14ac:dyDescent="0.15"/>
    <row r="82495" ht="13.5" customHeight="1" x14ac:dyDescent="0.15"/>
    <row r="82497" ht="13.5" customHeight="1" x14ac:dyDescent="0.15"/>
    <row r="82499" ht="13.5" customHeight="1" x14ac:dyDescent="0.15"/>
    <row r="82501" ht="13.5" customHeight="1" x14ac:dyDescent="0.15"/>
    <row r="82503" ht="13.5" customHeight="1" x14ac:dyDescent="0.15"/>
    <row r="82505" ht="13.5" customHeight="1" x14ac:dyDescent="0.15"/>
    <row r="82507" ht="13.5" customHeight="1" x14ac:dyDescent="0.15"/>
    <row r="82509" ht="13.5" customHeight="1" x14ac:dyDescent="0.15"/>
    <row r="82511" ht="13.5" customHeight="1" x14ac:dyDescent="0.15"/>
    <row r="82513" ht="13.5" customHeight="1" x14ac:dyDescent="0.15"/>
    <row r="82515" ht="13.5" customHeight="1" x14ac:dyDescent="0.15"/>
    <row r="82517" ht="13.5" customHeight="1" x14ac:dyDescent="0.15"/>
    <row r="82519" ht="13.5" customHeight="1" x14ac:dyDescent="0.15"/>
    <row r="82521" ht="13.5" customHeight="1" x14ac:dyDescent="0.15"/>
    <row r="82523" ht="13.5" customHeight="1" x14ac:dyDescent="0.15"/>
    <row r="82525" ht="13.5" customHeight="1" x14ac:dyDescent="0.15"/>
    <row r="82527" ht="13.5" customHeight="1" x14ac:dyDescent="0.15"/>
    <row r="82529" ht="13.5" customHeight="1" x14ac:dyDescent="0.15"/>
    <row r="82531" ht="13.5" customHeight="1" x14ac:dyDescent="0.15"/>
    <row r="82533" ht="13.5" customHeight="1" x14ac:dyDescent="0.15"/>
    <row r="82535" ht="13.5" customHeight="1" x14ac:dyDescent="0.15"/>
    <row r="82537" ht="13.5" customHeight="1" x14ac:dyDescent="0.15"/>
    <row r="82539" ht="13.5" customHeight="1" x14ac:dyDescent="0.15"/>
    <row r="82541" ht="13.5" customHeight="1" x14ac:dyDescent="0.15"/>
    <row r="82543" ht="13.5" customHeight="1" x14ac:dyDescent="0.15"/>
    <row r="82545" ht="13.5" customHeight="1" x14ac:dyDescent="0.15"/>
    <row r="82547" ht="13.5" customHeight="1" x14ac:dyDescent="0.15"/>
    <row r="82549" ht="13.5" customHeight="1" x14ac:dyDescent="0.15"/>
    <row r="82551" ht="13.5" customHeight="1" x14ac:dyDescent="0.15"/>
    <row r="82553" ht="13.5" customHeight="1" x14ac:dyDescent="0.15"/>
    <row r="82555" ht="13.5" customHeight="1" x14ac:dyDescent="0.15"/>
    <row r="82557" ht="13.5" customHeight="1" x14ac:dyDescent="0.15"/>
    <row r="82559" ht="13.5" customHeight="1" x14ac:dyDescent="0.15"/>
    <row r="82561" ht="13.5" customHeight="1" x14ac:dyDescent="0.15"/>
    <row r="82563" ht="13.5" customHeight="1" x14ac:dyDescent="0.15"/>
    <row r="82565" ht="13.5" customHeight="1" x14ac:dyDescent="0.15"/>
    <row r="82567" ht="13.5" customHeight="1" x14ac:dyDescent="0.15"/>
    <row r="82569" ht="13.5" customHeight="1" x14ac:dyDescent="0.15"/>
    <row r="82571" ht="13.5" customHeight="1" x14ac:dyDescent="0.15"/>
    <row r="82573" ht="13.5" customHeight="1" x14ac:dyDescent="0.15"/>
    <row r="82575" ht="13.5" customHeight="1" x14ac:dyDescent="0.15"/>
    <row r="82577" ht="13.5" customHeight="1" x14ac:dyDescent="0.15"/>
    <row r="82579" ht="13.5" customHeight="1" x14ac:dyDescent="0.15"/>
    <row r="82581" ht="13.5" customHeight="1" x14ac:dyDescent="0.15"/>
    <row r="82583" ht="13.5" customHeight="1" x14ac:dyDescent="0.15"/>
    <row r="82585" ht="13.5" customHeight="1" x14ac:dyDescent="0.15"/>
    <row r="82587" ht="13.5" customHeight="1" x14ac:dyDescent="0.15"/>
    <row r="82589" ht="13.5" customHeight="1" x14ac:dyDescent="0.15"/>
    <row r="82591" ht="13.5" customHeight="1" x14ac:dyDescent="0.15"/>
    <row r="82593" ht="13.5" customHeight="1" x14ac:dyDescent="0.15"/>
    <row r="82595" ht="13.5" customHeight="1" x14ac:dyDescent="0.15"/>
    <row r="82597" ht="13.5" customHeight="1" x14ac:dyDescent="0.15"/>
    <row r="82599" ht="13.5" customHeight="1" x14ac:dyDescent="0.15"/>
    <row r="82601" ht="13.5" customHeight="1" x14ac:dyDescent="0.15"/>
    <row r="82603" ht="13.5" customHeight="1" x14ac:dyDescent="0.15"/>
    <row r="82605" ht="13.5" customHeight="1" x14ac:dyDescent="0.15"/>
    <row r="82607" ht="13.5" customHeight="1" x14ac:dyDescent="0.15"/>
    <row r="82609" ht="13.5" customHeight="1" x14ac:dyDescent="0.15"/>
    <row r="82611" ht="13.5" customHeight="1" x14ac:dyDescent="0.15"/>
    <row r="82613" ht="13.5" customHeight="1" x14ac:dyDescent="0.15"/>
    <row r="82615" ht="13.5" customHeight="1" x14ac:dyDescent="0.15"/>
    <row r="82617" ht="13.5" customHeight="1" x14ac:dyDescent="0.15"/>
    <row r="82619" ht="13.5" customHeight="1" x14ac:dyDescent="0.15"/>
    <row r="82621" ht="13.5" customHeight="1" x14ac:dyDescent="0.15"/>
    <row r="82623" ht="13.5" customHeight="1" x14ac:dyDescent="0.15"/>
    <row r="82625" ht="13.5" customHeight="1" x14ac:dyDescent="0.15"/>
    <row r="82627" ht="13.5" customHeight="1" x14ac:dyDescent="0.15"/>
    <row r="82629" ht="13.5" customHeight="1" x14ac:dyDescent="0.15"/>
    <row r="82631" ht="13.5" customHeight="1" x14ac:dyDescent="0.15"/>
    <row r="82633" ht="13.5" customHeight="1" x14ac:dyDescent="0.15"/>
    <row r="82635" ht="13.5" customHeight="1" x14ac:dyDescent="0.15"/>
    <row r="82637" ht="13.5" customHeight="1" x14ac:dyDescent="0.15"/>
    <row r="82639" ht="13.5" customHeight="1" x14ac:dyDescent="0.15"/>
    <row r="82641" ht="13.5" customHeight="1" x14ac:dyDescent="0.15"/>
    <row r="82643" ht="13.5" customHeight="1" x14ac:dyDescent="0.15"/>
    <row r="82645" ht="13.5" customHeight="1" x14ac:dyDescent="0.15"/>
    <row r="82647" ht="13.5" customHeight="1" x14ac:dyDescent="0.15"/>
    <row r="82649" ht="13.5" customHeight="1" x14ac:dyDescent="0.15"/>
    <row r="82651" ht="13.5" customHeight="1" x14ac:dyDescent="0.15"/>
    <row r="82653" ht="13.5" customHeight="1" x14ac:dyDescent="0.15"/>
    <row r="82655" ht="13.5" customHeight="1" x14ac:dyDescent="0.15"/>
    <row r="82657" ht="13.5" customHeight="1" x14ac:dyDescent="0.15"/>
    <row r="82659" ht="13.5" customHeight="1" x14ac:dyDescent="0.15"/>
    <row r="82661" ht="13.5" customHeight="1" x14ac:dyDescent="0.15"/>
    <row r="82663" ht="13.5" customHeight="1" x14ac:dyDescent="0.15"/>
    <row r="82665" ht="13.5" customHeight="1" x14ac:dyDescent="0.15"/>
    <row r="82667" ht="13.5" customHeight="1" x14ac:dyDescent="0.15"/>
    <row r="82669" ht="13.5" customHeight="1" x14ac:dyDescent="0.15"/>
    <row r="82671" ht="13.5" customHeight="1" x14ac:dyDescent="0.15"/>
    <row r="82673" ht="13.5" customHeight="1" x14ac:dyDescent="0.15"/>
    <row r="82675" ht="13.5" customHeight="1" x14ac:dyDescent="0.15"/>
    <row r="82677" ht="13.5" customHeight="1" x14ac:dyDescent="0.15"/>
    <row r="82679" ht="13.5" customHeight="1" x14ac:dyDescent="0.15"/>
    <row r="82681" ht="13.5" customHeight="1" x14ac:dyDescent="0.15"/>
    <row r="82683" ht="13.5" customHeight="1" x14ac:dyDescent="0.15"/>
    <row r="82685" ht="13.5" customHeight="1" x14ac:dyDescent="0.15"/>
    <row r="82687" ht="13.5" customHeight="1" x14ac:dyDescent="0.15"/>
    <row r="82689" ht="13.5" customHeight="1" x14ac:dyDescent="0.15"/>
    <row r="82691" ht="13.5" customHeight="1" x14ac:dyDescent="0.15"/>
    <row r="82693" ht="13.5" customHeight="1" x14ac:dyDescent="0.15"/>
    <row r="82695" ht="13.5" customHeight="1" x14ac:dyDescent="0.15"/>
    <row r="82697" ht="13.5" customHeight="1" x14ac:dyDescent="0.15"/>
    <row r="82699" ht="13.5" customHeight="1" x14ac:dyDescent="0.15"/>
    <row r="82701" ht="13.5" customHeight="1" x14ac:dyDescent="0.15"/>
    <row r="82703" ht="13.5" customHeight="1" x14ac:dyDescent="0.15"/>
    <row r="82705" ht="13.5" customHeight="1" x14ac:dyDescent="0.15"/>
    <row r="82707" ht="13.5" customHeight="1" x14ac:dyDescent="0.15"/>
    <row r="82709" ht="13.5" customHeight="1" x14ac:dyDescent="0.15"/>
    <row r="82711" ht="13.5" customHeight="1" x14ac:dyDescent="0.15"/>
    <row r="82713" ht="13.5" customHeight="1" x14ac:dyDescent="0.15"/>
    <row r="82715" ht="13.5" customHeight="1" x14ac:dyDescent="0.15"/>
    <row r="82717" ht="13.5" customHeight="1" x14ac:dyDescent="0.15"/>
    <row r="82719" ht="13.5" customHeight="1" x14ac:dyDescent="0.15"/>
    <row r="82721" ht="13.5" customHeight="1" x14ac:dyDescent="0.15"/>
    <row r="82723" ht="13.5" customHeight="1" x14ac:dyDescent="0.15"/>
    <row r="82725" ht="13.5" customHeight="1" x14ac:dyDescent="0.15"/>
    <row r="82727" ht="13.5" customHeight="1" x14ac:dyDescent="0.15"/>
    <row r="82729" ht="13.5" customHeight="1" x14ac:dyDescent="0.15"/>
    <row r="82731" ht="13.5" customHeight="1" x14ac:dyDescent="0.15"/>
    <row r="82733" ht="13.5" customHeight="1" x14ac:dyDescent="0.15"/>
    <row r="82735" ht="13.5" customHeight="1" x14ac:dyDescent="0.15"/>
    <row r="82737" ht="13.5" customHeight="1" x14ac:dyDescent="0.15"/>
    <row r="82739" ht="13.5" customHeight="1" x14ac:dyDescent="0.15"/>
    <row r="82741" ht="13.5" customHeight="1" x14ac:dyDescent="0.15"/>
    <row r="82743" ht="13.5" customHeight="1" x14ac:dyDescent="0.15"/>
    <row r="82745" ht="13.5" customHeight="1" x14ac:dyDescent="0.15"/>
    <row r="82747" ht="13.5" customHeight="1" x14ac:dyDescent="0.15"/>
    <row r="82749" ht="13.5" customHeight="1" x14ac:dyDescent="0.15"/>
    <row r="82751" ht="13.5" customHeight="1" x14ac:dyDescent="0.15"/>
    <row r="82753" ht="13.5" customHeight="1" x14ac:dyDescent="0.15"/>
    <row r="82755" ht="13.5" customHeight="1" x14ac:dyDescent="0.15"/>
    <row r="82757" ht="13.5" customHeight="1" x14ac:dyDescent="0.15"/>
    <row r="82759" ht="13.5" customHeight="1" x14ac:dyDescent="0.15"/>
    <row r="82761" ht="13.5" customHeight="1" x14ac:dyDescent="0.15"/>
    <row r="82763" ht="13.5" customHeight="1" x14ac:dyDescent="0.15"/>
    <row r="82765" ht="13.5" customHeight="1" x14ac:dyDescent="0.15"/>
    <row r="82767" ht="13.5" customHeight="1" x14ac:dyDescent="0.15"/>
    <row r="82769" ht="13.5" customHeight="1" x14ac:dyDescent="0.15"/>
    <row r="82771" ht="13.5" customHeight="1" x14ac:dyDescent="0.15"/>
    <row r="82773" ht="13.5" customHeight="1" x14ac:dyDescent="0.15"/>
    <row r="82775" ht="13.5" customHeight="1" x14ac:dyDescent="0.15"/>
    <row r="82777" ht="13.5" customHeight="1" x14ac:dyDescent="0.15"/>
    <row r="82779" ht="13.5" customHeight="1" x14ac:dyDescent="0.15"/>
    <row r="82781" ht="13.5" customHeight="1" x14ac:dyDescent="0.15"/>
    <row r="82783" ht="13.5" customHeight="1" x14ac:dyDescent="0.15"/>
    <row r="82785" ht="13.5" customHeight="1" x14ac:dyDescent="0.15"/>
    <row r="82787" ht="13.5" customHeight="1" x14ac:dyDescent="0.15"/>
    <row r="82789" ht="13.5" customHeight="1" x14ac:dyDescent="0.15"/>
    <row r="82791" ht="13.5" customHeight="1" x14ac:dyDescent="0.15"/>
    <row r="82793" ht="13.5" customHeight="1" x14ac:dyDescent="0.15"/>
    <row r="82795" ht="13.5" customHeight="1" x14ac:dyDescent="0.15"/>
    <row r="82797" ht="13.5" customHeight="1" x14ac:dyDescent="0.15"/>
    <row r="82799" ht="13.5" customHeight="1" x14ac:dyDescent="0.15"/>
    <row r="82801" ht="13.5" customHeight="1" x14ac:dyDescent="0.15"/>
    <row r="82803" ht="13.5" customHeight="1" x14ac:dyDescent="0.15"/>
    <row r="82805" ht="13.5" customHeight="1" x14ac:dyDescent="0.15"/>
    <row r="82807" ht="13.5" customHeight="1" x14ac:dyDescent="0.15"/>
    <row r="82809" ht="13.5" customHeight="1" x14ac:dyDescent="0.15"/>
    <row r="82811" ht="13.5" customHeight="1" x14ac:dyDescent="0.15"/>
    <row r="82813" ht="13.5" customHeight="1" x14ac:dyDescent="0.15"/>
    <row r="82815" ht="13.5" customHeight="1" x14ac:dyDescent="0.15"/>
    <row r="82817" ht="13.5" customHeight="1" x14ac:dyDescent="0.15"/>
    <row r="82819" ht="13.5" customHeight="1" x14ac:dyDescent="0.15"/>
    <row r="82821" ht="13.5" customHeight="1" x14ac:dyDescent="0.15"/>
    <row r="82823" ht="13.5" customHeight="1" x14ac:dyDescent="0.15"/>
    <row r="82825" ht="13.5" customHeight="1" x14ac:dyDescent="0.15"/>
    <row r="82827" ht="13.5" customHeight="1" x14ac:dyDescent="0.15"/>
    <row r="82829" ht="13.5" customHeight="1" x14ac:dyDescent="0.15"/>
    <row r="82831" ht="13.5" customHeight="1" x14ac:dyDescent="0.15"/>
    <row r="82833" ht="13.5" customHeight="1" x14ac:dyDescent="0.15"/>
    <row r="82835" ht="13.5" customHeight="1" x14ac:dyDescent="0.15"/>
    <row r="82837" ht="13.5" customHeight="1" x14ac:dyDescent="0.15"/>
    <row r="82839" ht="13.5" customHeight="1" x14ac:dyDescent="0.15"/>
    <row r="82841" ht="13.5" customHeight="1" x14ac:dyDescent="0.15"/>
    <row r="82843" ht="13.5" customHeight="1" x14ac:dyDescent="0.15"/>
    <row r="82845" ht="13.5" customHeight="1" x14ac:dyDescent="0.15"/>
    <row r="82847" ht="13.5" customHeight="1" x14ac:dyDescent="0.15"/>
    <row r="82849" ht="13.5" customHeight="1" x14ac:dyDescent="0.15"/>
    <row r="82851" ht="13.5" customHeight="1" x14ac:dyDescent="0.15"/>
    <row r="82853" ht="13.5" customHeight="1" x14ac:dyDescent="0.15"/>
    <row r="82855" ht="13.5" customHeight="1" x14ac:dyDescent="0.15"/>
    <row r="82857" ht="13.5" customHeight="1" x14ac:dyDescent="0.15"/>
    <row r="82859" ht="13.5" customHeight="1" x14ac:dyDescent="0.15"/>
    <row r="82861" ht="13.5" customHeight="1" x14ac:dyDescent="0.15"/>
    <row r="82863" ht="13.5" customHeight="1" x14ac:dyDescent="0.15"/>
    <row r="82865" ht="13.5" customHeight="1" x14ac:dyDescent="0.15"/>
    <row r="82867" ht="13.5" customHeight="1" x14ac:dyDescent="0.15"/>
    <row r="82869" ht="13.5" customHeight="1" x14ac:dyDescent="0.15"/>
    <row r="82871" ht="13.5" customHeight="1" x14ac:dyDescent="0.15"/>
    <row r="82873" ht="13.5" customHeight="1" x14ac:dyDescent="0.15"/>
    <row r="82875" ht="13.5" customHeight="1" x14ac:dyDescent="0.15"/>
    <row r="82877" ht="13.5" customHeight="1" x14ac:dyDescent="0.15"/>
    <row r="82879" ht="13.5" customHeight="1" x14ac:dyDescent="0.15"/>
    <row r="82881" ht="13.5" customHeight="1" x14ac:dyDescent="0.15"/>
    <row r="82883" ht="13.5" customHeight="1" x14ac:dyDescent="0.15"/>
    <row r="82885" ht="13.5" customHeight="1" x14ac:dyDescent="0.15"/>
    <row r="82887" ht="13.5" customHeight="1" x14ac:dyDescent="0.15"/>
    <row r="82889" ht="13.5" customHeight="1" x14ac:dyDescent="0.15"/>
    <row r="82891" ht="13.5" customHeight="1" x14ac:dyDescent="0.15"/>
    <row r="82893" ht="13.5" customHeight="1" x14ac:dyDescent="0.15"/>
    <row r="82895" ht="13.5" customHeight="1" x14ac:dyDescent="0.15"/>
    <row r="82897" ht="13.5" customHeight="1" x14ac:dyDescent="0.15"/>
    <row r="82899" ht="13.5" customHeight="1" x14ac:dyDescent="0.15"/>
    <row r="82901" ht="13.5" customHeight="1" x14ac:dyDescent="0.15"/>
    <row r="82903" ht="13.5" customHeight="1" x14ac:dyDescent="0.15"/>
    <row r="82905" ht="13.5" customHeight="1" x14ac:dyDescent="0.15"/>
    <row r="82907" ht="13.5" customHeight="1" x14ac:dyDescent="0.15"/>
    <row r="82909" ht="13.5" customHeight="1" x14ac:dyDescent="0.15"/>
    <row r="82911" ht="13.5" customHeight="1" x14ac:dyDescent="0.15"/>
    <row r="82913" ht="13.5" customHeight="1" x14ac:dyDescent="0.15"/>
    <row r="82915" ht="13.5" customHeight="1" x14ac:dyDescent="0.15"/>
    <row r="82917" ht="13.5" customHeight="1" x14ac:dyDescent="0.15"/>
    <row r="82919" ht="13.5" customHeight="1" x14ac:dyDescent="0.15"/>
    <row r="82921" ht="13.5" customHeight="1" x14ac:dyDescent="0.15"/>
    <row r="82923" ht="13.5" customHeight="1" x14ac:dyDescent="0.15"/>
    <row r="82925" ht="13.5" customHeight="1" x14ac:dyDescent="0.15"/>
    <row r="82927" ht="13.5" customHeight="1" x14ac:dyDescent="0.15"/>
    <row r="82929" ht="13.5" customHeight="1" x14ac:dyDescent="0.15"/>
    <row r="82931" ht="13.5" customHeight="1" x14ac:dyDescent="0.15"/>
    <row r="82933" ht="13.5" customHeight="1" x14ac:dyDescent="0.15"/>
    <row r="82935" ht="13.5" customHeight="1" x14ac:dyDescent="0.15"/>
    <row r="82937" ht="13.5" customHeight="1" x14ac:dyDescent="0.15"/>
    <row r="82939" ht="13.5" customHeight="1" x14ac:dyDescent="0.15"/>
    <row r="82941" ht="13.5" customHeight="1" x14ac:dyDescent="0.15"/>
    <row r="82943" ht="13.5" customHeight="1" x14ac:dyDescent="0.15"/>
    <row r="82945" ht="13.5" customHeight="1" x14ac:dyDescent="0.15"/>
    <row r="82947" ht="13.5" customHeight="1" x14ac:dyDescent="0.15"/>
    <row r="82949" ht="13.5" customHeight="1" x14ac:dyDescent="0.15"/>
    <row r="82951" ht="13.5" customHeight="1" x14ac:dyDescent="0.15"/>
    <row r="82953" ht="13.5" customHeight="1" x14ac:dyDescent="0.15"/>
    <row r="82955" ht="13.5" customHeight="1" x14ac:dyDescent="0.15"/>
    <row r="82957" ht="13.5" customHeight="1" x14ac:dyDescent="0.15"/>
    <row r="82959" ht="13.5" customHeight="1" x14ac:dyDescent="0.15"/>
    <row r="82961" ht="13.5" customHeight="1" x14ac:dyDescent="0.15"/>
    <row r="82963" ht="13.5" customHeight="1" x14ac:dyDescent="0.15"/>
    <row r="82965" ht="13.5" customHeight="1" x14ac:dyDescent="0.15"/>
    <row r="82967" ht="13.5" customHeight="1" x14ac:dyDescent="0.15"/>
    <row r="82969" ht="13.5" customHeight="1" x14ac:dyDescent="0.15"/>
    <row r="82971" ht="13.5" customHeight="1" x14ac:dyDescent="0.15"/>
    <row r="82973" ht="13.5" customHeight="1" x14ac:dyDescent="0.15"/>
    <row r="82975" ht="13.5" customHeight="1" x14ac:dyDescent="0.15"/>
    <row r="82977" ht="13.5" customHeight="1" x14ac:dyDescent="0.15"/>
    <row r="82979" ht="13.5" customHeight="1" x14ac:dyDescent="0.15"/>
    <row r="82981" ht="13.5" customHeight="1" x14ac:dyDescent="0.15"/>
    <row r="82983" ht="13.5" customHeight="1" x14ac:dyDescent="0.15"/>
    <row r="82985" ht="13.5" customHeight="1" x14ac:dyDescent="0.15"/>
    <row r="82987" ht="13.5" customHeight="1" x14ac:dyDescent="0.15"/>
    <row r="82989" ht="13.5" customHeight="1" x14ac:dyDescent="0.15"/>
    <row r="82991" ht="13.5" customHeight="1" x14ac:dyDescent="0.15"/>
    <row r="82993" ht="13.5" customHeight="1" x14ac:dyDescent="0.15"/>
    <row r="82995" ht="13.5" customHeight="1" x14ac:dyDescent="0.15"/>
    <row r="82997" ht="13.5" customHeight="1" x14ac:dyDescent="0.15"/>
    <row r="82999" ht="13.5" customHeight="1" x14ac:dyDescent="0.15"/>
    <row r="83001" ht="13.5" customHeight="1" x14ac:dyDescent="0.15"/>
    <row r="83003" ht="13.5" customHeight="1" x14ac:dyDescent="0.15"/>
    <row r="83005" ht="13.5" customHeight="1" x14ac:dyDescent="0.15"/>
    <row r="83007" ht="13.5" customHeight="1" x14ac:dyDescent="0.15"/>
    <row r="83009" ht="13.5" customHeight="1" x14ac:dyDescent="0.15"/>
    <row r="83011" ht="13.5" customHeight="1" x14ac:dyDescent="0.15"/>
    <row r="83013" ht="13.5" customHeight="1" x14ac:dyDescent="0.15"/>
    <row r="83015" ht="13.5" customHeight="1" x14ac:dyDescent="0.15"/>
    <row r="83017" ht="13.5" customHeight="1" x14ac:dyDescent="0.15"/>
    <row r="83019" ht="13.5" customHeight="1" x14ac:dyDescent="0.15"/>
    <row r="83021" ht="13.5" customHeight="1" x14ac:dyDescent="0.15"/>
    <row r="83023" ht="13.5" customHeight="1" x14ac:dyDescent="0.15"/>
    <row r="83025" ht="13.5" customHeight="1" x14ac:dyDescent="0.15"/>
    <row r="83027" ht="13.5" customHeight="1" x14ac:dyDescent="0.15"/>
    <row r="83029" ht="13.5" customHeight="1" x14ac:dyDescent="0.15"/>
    <row r="83031" ht="13.5" customHeight="1" x14ac:dyDescent="0.15"/>
    <row r="83033" ht="13.5" customHeight="1" x14ac:dyDescent="0.15"/>
    <row r="83035" ht="13.5" customHeight="1" x14ac:dyDescent="0.15"/>
    <row r="83037" ht="13.5" customHeight="1" x14ac:dyDescent="0.15"/>
    <row r="83039" ht="13.5" customHeight="1" x14ac:dyDescent="0.15"/>
    <row r="83041" ht="13.5" customHeight="1" x14ac:dyDescent="0.15"/>
    <row r="83043" ht="13.5" customHeight="1" x14ac:dyDescent="0.15"/>
    <row r="83045" ht="13.5" customHeight="1" x14ac:dyDescent="0.15"/>
    <row r="83047" ht="13.5" customHeight="1" x14ac:dyDescent="0.15"/>
    <row r="83049" ht="13.5" customHeight="1" x14ac:dyDescent="0.15"/>
    <row r="83051" ht="13.5" customHeight="1" x14ac:dyDescent="0.15"/>
    <row r="83053" ht="13.5" customHeight="1" x14ac:dyDescent="0.15"/>
    <row r="83055" ht="13.5" customHeight="1" x14ac:dyDescent="0.15"/>
    <row r="83057" ht="13.5" customHeight="1" x14ac:dyDescent="0.15"/>
    <row r="83059" ht="13.5" customHeight="1" x14ac:dyDescent="0.15"/>
    <row r="83061" ht="13.5" customHeight="1" x14ac:dyDescent="0.15"/>
    <row r="83063" ht="13.5" customHeight="1" x14ac:dyDescent="0.15"/>
    <row r="83065" ht="13.5" customHeight="1" x14ac:dyDescent="0.15"/>
    <row r="83067" ht="13.5" customHeight="1" x14ac:dyDescent="0.15"/>
    <row r="83069" ht="13.5" customHeight="1" x14ac:dyDescent="0.15"/>
    <row r="83071" ht="13.5" customHeight="1" x14ac:dyDescent="0.15"/>
    <row r="83073" ht="13.5" customHeight="1" x14ac:dyDescent="0.15"/>
    <row r="83075" ht="13.5" customHeight="1" x14ac:dyDescent="0.15"/>
    <row r="83077" ht="13.5" customHeight="1" x14ac:dyDescent="0.15"/>
    <row r="83079" ht="13.5" customHeight="1" x14ac:dyDescent="0.15"/>
    <row r="83081" ht="13.5" customHeight="1" x14ac:dyDescent="0.15"/>
    <row r="83083" ht="13.5" customHeight="1" x14ac:dyDescent="0.15"/>
    <row r="83085" ht="13.5" customHeight="1" x14ac:dyDescent="0.15"/>
    <row r="83087" ht="13.5" customHeight="1" x14ac:dyDescent="0.15"/>
    <row r="83089" ht="13.5" customHeight="1" x14ac:dyDescent="0.15"/>
    <row r="83091" ht="13.5" customHeight="1" x14ac:dyDescent="0.15"/>
    <row r="83093" ht="13.5" customHeight="1" x14ac:dyDescent="0.15"/>
    <row r="83095" ht="13.5" customHeight="1" x14ac:dyDescent="0.15"/>
    <row r="83097" ht="13.5" customHeight="1" x14ac:dyDescent="0.15"/>
    <row r="83099" ht="13.5" customHeight="1" x14ac:dyDescent="0.15"/>
    <row r="83101" ht="13.5" customHeight="1" x14ac:dyDescent="0.15"/>
    <row r="83103" ht="13.5" customHeight="1" x14ac:dyDescent="0.15"/>
    <row r="83105" ht="13.5" customHeight="1" x14ac:dyDescent="0.15"/>
    <row r="83107" ht="13.5" customHeight="1" x14ac:dyDescent="0.15"/>
    <row r="83109" ht="13.5" customHeight="1" x14ac:dyDescent="0.15"/>
    <row r="83111" ht="13.5" customHeight="1" x14ac:dyDescent="0.15"/>
    <row r="83113" ht="13.5" customHeight="1" x14ac:dyDescent="0.15"/>
    <row r="83115" ht="13.5" customHeight="1" x14ac:dyDescent="0.15"/>
    <row r="83117" ht="13.5" customHeight="1" x14ac:dyDescent="0.15"/>
    <row r="83119" ht="13.5" customHeight="1" x14ac:dyDescent="0.15"/>
    <row r="83121" ht="13.5" customHeight="1" x14ac:dyDescent="0.15"/>
    <row r="83123" ht="13.5" customHeight="1" x14ac:dyDescent="0.15"/>
    <row r="83125" ht="13.5" customHeight="1" x14ac:dyDescent="0.15"/>
    <row r="83127" ht="13.5" customHeight="1" x14ac:dyDescent="0.15"/>
    <row r="83129" ht="13.5" customHeight="1" x14ac:dyDescent="0.15"/>
    <row r="83131" ht="13.5" customHeight="1" x14ac:dyDescent="0.15"/>
    <row r="83133" ht="13.5" customHeight="1" x14ac:dyDescent="0.15"/>
    <row r="83135" ht="13.5" customHeight="1" x14ac:dyDescent="0.15"/>
    <row r="83137" ht="13.5" customHeight="1" x14ac:dyDescent="0.15"/>
    <row r="83139" ht="13.5" customHeight="1" x14ac:dyDescent="0.15"/>
    <row r="83141" ht="13.5" customHeight="1" x14ac:dyDescent="0.15"/>
    <row r="83143" ht="13.5" customHeight="1" x14ac:dyDescent="0.15"/>
    <row r="83145" ht="13.5" customHeight="1" x14ac:dyDescent="0.15"/>
    <row r="83147" ht="13.5" customHeight="1" x14ac:dyDescent="0.15"/>
    <row r="83149" ht="13.5" customHeight="1" x14ac:dyDescent="0.15"/>
    <row r="83151" ht="13.5" customHeight="1" x14ac:dyDescent="0.15"/>
    <row r="83153" ht="13.5" customHeight="1" x14ac:dyDescent="0.15"/>
    <row r="83155" ht="13.5" customHeight="1" x14ac:dyDescent="0.15"/>
    <row r="83157" ht="13.5" customHeight="1" x14ac:dyDescent="0.15"/>
    <row r="83159" ht="13.5" customHeight="1" x14ac:dyDescent="0.15"/>
    <row r="83161" ht="13.5" customHeight="1" x14ac:dyDescent="0.15"/>
    <row r="83163" ht="13.5" customHeight="1" x14ac:dyDescent="0.15"/>
    <row r="83165" ht="13.5" customHeight="1" x14ac:dyDescent="0.15"/>
    <row r="83167" ht="13.5" customHeight="1" x14ac:dyDescent="0.15"/>
    <row r="83169" ht="13.5" customHeight="1" x14ac:dyDescent="0.15"/>
    <row r="83171" ht="13.5" customHeight="1" x14ac:dyDescent="0.15"/>
    <row r="83173" ht="13.5" customHeight="1" x14ac:dyDescent="0.15"/>
    <row r="83175" ht="13.5" customHeight="1" x14ac:dyDescent="0.15"/>
    <row r="83177" ht="13.5" customHeight="1" x14ac:dyDescent="0.15"/>
    <row r="83179" ht="13.5" customHeight="1" x14ac:dyDescent="0.15"/>
    <row r="83181" ht="13.5" customHeight="1" x14ac:dyDescent="0.15"/>
    <row r="83183" ht="13.5" customHeight="1" x14ac:dyDescent="0.15"/>
    <row r="83185" ht="13.5" customHeight="1" x14ac:dyDescent="0.15"/>
    <row r="83187" ht="13.5" customHeight="1" x14ac:dyDescent="0.15"/>
    <row r="83189" ht="13.5" customHeight="1" x14ac:dyDescent="0.15"/>
    <row r="83191" ht="13.5" customHeight="1" x14ac:dyDescent="0.15"/>
    <row r="83193" ht="13.5" customHeight="1" x14ac:dyDescent="0.15"/>
    <row r="83195" ht="13.5" customHeight="1" x14ac:dyDescent="0.15"/>
    <row r="83197" ht="13.5" customHeight="1" x14ac:dyDescent="0.15"/>
    <row r="83199" ht="13.5" customHeight="1" x14ac:dyDescent="0.15"/>
    <row r="83201" ht="13.5" customHeight="1" x14ac:dyDescent="0.15"/>
    <row r="83203" ht="13.5" customHeight="1" x14ac:dyDescent="0.15"/>
    <row r="83205" ht="13.5" customHeight="1" x14ac:dyDescent="0.15"/>
    <row r="83207" ht="13.5" customHeight="1" x14ac:dyDescent="0.15"/>
    <row r="83209" ht="13.5" customHeight="1" x14ac:dyDescent="0.15"/>
    <row r="83211" ht="13.5" customHeight="1" x14ac:dyDescent="0.15"/>
    <row r="83213" ht="13.5" customHeight="1" x14ac:dyDescent="0.15"/>
    <row r="83215" ht="13.5" customHeight="1" x14ac:dyDescent="0.15"/>
    <row r="83217" ht="13.5" customHeight="1" x14ac:dyDescent="0.15"/>
    <row r="83219" ht="13.5" customHeight="1" x14ac:dyDescent="0.15"/>
    <row r="83221" ht="13.5" customHeight="1" x14ac:dyDescent="0.15"/>
    <row r="83223" ht="13.5" customHeight="1" x14ac:dyDescent="0.15"/>
    <row r="83225" ht="13.5" customHeight="1" x14ac:dyDescent="0.15"/>
    <row r="83227" ht="13.5" customHeight="1" x14ac:dyDescent="0.15"/>
    <row r="83229" ht="13.5" customHeight="1" x14ac:dyDescent="0.15"/>
    <row r="83231" ht="13.5" customHeight="1" x14ac:dyDescent="0.15"/>
    <row r="83233" ht="13.5" customHeight="1" x14ac:dyDescent="0.15"/>
    <row r="83235" ht="13.5" customHeight="1" x14ac:dyDescent="0.15"/>
    <row r="83237" ht="13.5" customHeight="1" x14ac:dyDescent="0.15"/>
    <row r="83239" ht="13.5" customHeight="1" x14ac:dyDescent="0.15"/>
    <row r="83241" ht="13.5" customHeight="1" x14ac:dyDescent="0.15"/>
    <row r="83243" ht="13.5" customHeight="1" x14ac:dyDescent="0.15"/>
    <row r="83245" ht="13.5" customHeight="1" x14ac:dyDescent="0.15"/>
    <row r="83247" ht="13.5" customHeight="1" x14ac:dyDescent="0.15"/>
    <row r="83249" ht="13.5" customHeight="1" x14ac:dyDescent="0.15"/>
    <row r="83251" ht="13.5" customHeight="1" x14ac:dyDescent="0.15"/>
    <row r="83253" ht="13.5" customHeight="1" x14ac:dyDescent="0.15"/>
    <row r="83255" ht="13.5" customHeight="1" x14ac:dyDescent="0.15"/>
    <row r="83257" ht="13.5" customHeight="1" x14ac:dyDescent="0.15"/>
    <row r="83259" ht="13.5" customHeight="1" x14ac:dyDescent="0.15"/>
    <row r="83261" ht="13.5" customHeight="1" x14ac:dyDescent="0.15"/>
    <row r="83263" ht="13.5" customHeight="1" x14ac:dyDescent="0.15"/>
    <row r="83265" ht="13.5" customHeight="1" x14ac:dyDescent="0.15"/>
    <row r="83267" ht="13.5" customHeight="1" x14ac:dyDescent="0.15"/>
    <row r="83269" ht="13.5" customHeight="1" x14ac:dyDescent="0.15"/>
    <row r="83271" ht="13.5" customHeight="1" x14ac:dyDescent="0.15"/>
    <row r="83273" ht="13.5" customHeight="1" x14ac:dyDescent="0.15"/>
    <row r="83275" ht="13.5" customHeight="1" x14ac:dyDescent="0.15"/>
    <row r="83277" ht="13.5" customHeight="1" x14ac:dyDescent="0.15"/>
    <row r="83279" ht="13.5" customHeight="1" x14ac:dyDescent="0.15"/>
    <row r="83281" ht="13.5" customHeight="1" x14ac:dyDescent="0.15"/>
    <row r="83283" ht="13.5" customHeight="1" x14ac:dyDescent="0.15"/>
    <row r="83285" ht="13.5" customHeight="1" x14ac:dyDescent="0.15"/>
    <row r="83287" ht="13.5" customHeight="1" x14ac:dyDescent="0.15"/>
    <row r="83289" ht="13.5" customHeight="1" x14ac:dyDescent="0.15"/>
    <row r="83291" ht="13.5" customHeight="1" x14ac:dyDescent="0.15"/>
    <row r="83293" ht="13.5" customHeight="1" x14ac:dyDescent="0.15"/>
    <row r="83295" ht="13.5" customHeight="1" x14ac:dyDescent="0.15"/>
    <row r="83297" ht="13.5" customHeight="1" x14ac:dyDescent="0.15"/>
    <row r="83299" ht="13.5" customHeight="1" x14ac:dyDescent="0.15"/>
    <row r="83301" ht="13.5" customHeight="1" x14ac:dyDescent="0.15"/>
    <row r="83303" ht="13.5" customHeight="1" x14ac:dyDescent="0.15"/>
    <row r="83305" ht="13.5" customHeight="1" x14ac:dyDescent="0.15"/>
    <row r="83307" ht="13.5" customHeight="1" x14ac:dyDescent="0.15"/>
    <row r="83309" ht="13.5" customHeight="1" x14ac:dyDescent="0.15"/>
    <row r="83311" ht="13.5" customHeight="1" x14ac:dyDescent="0.15"/>
    <row r="83313" ht="13.5" customHeight="1" x14ac:dyDescent="0.15"/>
    <row r="83315" ht="13.5" customHeight="1" x14ac:dyDescent="0.15"/>
    <row r="83317" ht="13.5" customHeight="1" x14ac:dyDescent="0.15"/>
    <row r="83319" ht="13.5" customHeight="1" x14ac:dyDescent="0.15"/>
    <row r="83321" ht="13.5" customHeight="1" x14ac:dyDescent="0.15"/>
    <row r="83323" ht="13.5" customHeight="1" x14ac:dyDescent="0.15"/>
    <row r="83325" ht="13.5" customHeight="1" x14ac:dyDescent="0.15"/>
    <row r="83327" ht="13.5" customHeight="1" x14ac:dyDescent="0.15"/>
    <row r="83329" ht="13.5" customHeight="1" x14ac:dyDescent="0.15"/>
    <row r="83331" ht="13.5" customHeight="1" x14ac:dyDescent="0.15"/>
    <row r="83333" ht="13.5" customHeight="1" x14ac:dyDescent="0.15"/>
    <row r="83335" ht="13.5" customHeight="1" x14ac:dyDescent="0.15"/>
    <row r="83337" ht="13.5" customHeight="1" x14ac:dyDescent="0.15"/>
    <row r="83339" ht="13.5" customHeight="1" x14ac:dyDescent="0.15"/>
    <row r="83341" ht="13.5" customHeight="1" x14ac:dyDescent="0.15"/>
    <row r="83343" ht="13.5" customHeight="1" x14ac:dyDescent="0.15"/>
    <row r="83345" ht="13.5" customHeight="1" x14ac:dyDescent="0.15"/>
    <row r="83347" ht="13.5" customHeight="1" x14ac:dyDescent="0.15"/>
    <row r="83349" ht="13.5" customHeight="1" x14ac:dyDescent="0.15"/>
    <row r="83351" ht="13.5" customHeight="1" x14ac:dyDescent="0.15"/>
    <row r="83353" ht="13.5" customHeight="1" x14ac:dyDescent="0.15"/>
    <row r="83355" ht="13.5" customHeight="1" x14ac:dyDescent="0.15"/>
    <row r="83357" ht="13.5" customHeight="1" x14ac:dyDescent="0.15"/>
    <row r="83359" ht="13.5" customHeight="1" x14ac:dyDescent="0.15"/>
    <row r="83361" ht="13.5" customHeight="1" x14ac:dyDescent="0.15"/>
    <row r="83363" ht="13.5" customHeight="1" x14ac:dyDescent="0.15"/>
    <row r="83365" ht="13.5" customHeight="1" x14ac:dyDescent="0.15"/>
    <row r="83367" ht="13.5" customHeight="1" x14ac:dyDescent="0.15"/>
    <row r="83369" ht="13.5" customHeight="1" x14ac:dyDescent="0.15"/>
    <row r="83371" ht="13.5" customHeight="1" x14ac:dyDescent="0.15"/>
    <row r="83373" ht="13.5" customHeight="1" x14ac:dyDescent="0.15"/>
    <row r="83375" ht="13.5" customHeight="1" x14ac:dyDescent="0.15"/>
    <row r="83377" ht="13.5" customHeight="1" x14ac:dyDescent="0.15"/>
    <row r="83379" ht="13.5" customHeight="1" x14ac:dyDescent="0.15"/>
    <row r="83381" ht="13.5" customHeight="1" x14ac:dyDescent="0.15"/>
    <row r="83383" ht="13.5" customHeight="1" x14ac:dyDescent="0.15"/>
    <row r="83385" ht="13.5" customHeight="1" x14ac:dyDescent="0.15"/>
    <row r="83387" ht="13.5" customHeight="1" x14ac:dyDescent="0.15"/>
    <row r="83389" ht="13.5" customHeight="1" x14ac:dyDescent="0.15"/>
    <row r="83391" ht="13.5" customHeight="1" x14ac:dyDescent="0.15"/>
    <row r="83393" ht="13.5" customHeight="1" x14ac:dyDescent="0.15"/>
    <row r="83395" ht="13.5" customHeight="1" x14ac:dyDescent="0.15"/>
    <row r="83397" ht="13.5" customHeight="1" x14ac:dyDescent="0.15"/>
    <row r="83399" ht="13.5" customHeight="1" x14ac:dyDescent="0.15"/>
    <row r="83401" ht="13.5" customHeight="1" x14ac:dyDescent="0.15"/>
    <row r="83403" ht="13.5" customHeight="1" x14ac:dyDescent="0.15"/>
    <row r="83405" ht="13.5" customHeight="1" x14ac:dyDescent="0.15"/>
    <row r="83407" ht="13.5" customHeight="1" x14ac:dyDescent="0.15"/>
    <row r="83409" ht="13.5" customHeight="1" x14ac:dyDescent="0.15"/>
    <row r="83411" ht="13.5" customHeight="1" x14ac:dyDescent="0.15"/>
    <row r="83413" ht="13.5" customHeight="1" x14ac:dyDescent="0.15"/>
    <row r="83415" ht="13.5" customHeight="1" x14ac:dyDescent="0.15"/>
    <row r="83417" ht="13.5" customHeight="1" x14ac:dyDescent="0.15"/>
    <row r="83419" ht="13.5" customHeight="1" x14ac:dyDescent="0.15"/>
    <row r="83421" ht="13.5" customHeight="1" x14ac:dyDescent="0.15"/>
    <row r="83423" ht="13.5" customHeight="1" x14ac:dyDescent="0.15"/>
    <row r="83425" ht="13.5" customHeight="1" x14ac:dyDescent="0.15"/>
    <row r="83427" ht="13.5" customHeight="1" x14ac:dyDescent="0.15"/>
    <row r="83429" ht="13.5" customHeight="1" x14ac:dyDescent="0.15"/>
    <row r="83431" ht="13.5" customHeight="1" x14ac:dyDescent="0.15"/>
    <row r="83433" ht="13.5" customHeight="1" x14ac:dyDescent="0.15"/>
    <row r="83435" ht="13.5" customHeight="1" x14ac:dyDescent="0.15"/>
    <row r="83437" ht="13.5" customHeight="1" x14ac:dyDescent="0.15"/>
    <row r="83439" ht="13.5" customHeight="1" x14ac:dyDescent="0.15"/>
    <row r="83441" ht="13.5" customHeight="1" x14ac:dyDescent="0.15"/>
    <row r="83443" ht="13.5" customHeight="1" x14ac:dyDescent="0.15"/>
    <row r="83445" ht="13.5" customHeight="1" x14ac:dyDescent="0.15"/>
    <row r="83447" ht="13.5" customHeight="1" x14ac:dyDescent="0.15"/>
    <row r="83449" ht="13.5" customHeight="1" x14ac:dyDescent="0.15"/>
    <row r="83451" ht="13.5" customHeight="1" x14ac:dyDescent="0.15"/>
    <row r="83453" ht="13.5" customHeight="1" x14ac:dyDescent="0.15"/>
    <row r="83455" ht="13.5" customHeight="1" x14ac:dyDescent="0.15"/>
    <row r="83457" ht="13.5" customHeight="1" x14ac:dyDescent="0.15"/>
    <row r="83459" ht="13.5" customHeight="1" x14ac:dyDescent="0.15"/>
    <row r="83461" ht="13.5" customHeight="1" x14ac:dyDescent="0.15"/>
    <row r="83463" ht="13.5" customHeight="1" x14ac:dyDescent="0.15"/>
    <row r="83465" ht="13.5" customHeight="1" x14ac:dyDescent="0.15"/>
    <row r="83467" ht="13.5" customHeight="1" x14ac:dyDescent="0.15"/>
    <row r="83469" ht="13.5" customHeight="1" x14ac:dyDescent="0.15"/>
    <row r="83471" ht="13.5" customHeight="1" x14ac:dyDescent="0.15"/>
    <row r="83473" ht="13.5" customHeight="1" x14ac:dyDescent="0.15"/>
    <row r="83475" ht="13.5" customHeight="1" x14ac:dyDescent="0.15"/>
    <row r="83477" ht="13.5" customHeight="1" x14ac:dyDescent="0.15"/>
    <row r="83479" ht="13.5" customHeight="1" x14ac:dyDescent="0.15"/>
    <row r="83481" ht="13.5" customHeight="1" x14ac:dyDescent="0.15"/>
    <row r="83483" ht="13.5" customHeight="1" x14ac:dyDescent="0.15"/>
    <row r="83485" ht="13.5" customHeight="1" x14ac:dyDescent="0.15"/>
    <row r="83487" ht="13.5" customHeight="1" x14ac:dyDescent="0.15"/>
    <row r="83489" ht="13.5" customHeight="1" x14ac:dyDescent="0.15"/>
    <row r="83491" ht="13.5" customHeight="1" x14ac:dyDescent="0.15"/>
    <row r="83493" ht="13.5" customHeight="1" x14ac:dyDescent="0.15"/>
    <row r="83495" ht="13.5" customHeight="1" x14ac:dyDescent="0.15"/>
    <row r="83497" ht="13.5" customHeight="1" x14ac:dyDescent="0.15"/>
    <row r="83499" ht="13.5" customHeight="1" x14ac:dyDescent="0.15"/>
    <row r="83501" ht="13.5" customHeight="1" x14ac:dyDescent="0.15"/>
    <row r="83503" ht="13.5" customHeight="1" x14ac:dyDescent="0.15"/>
    <row r="83505" ht="13.5" customHeight="1" x14ac:dyDescent="0.15"/>
    <row r="83507" ht="13.5" customHeight="1" x14ac:dyDescent="0.15"/>
    <row r="83509" ht="13.5" customHeight="1" x14ac:dyDescent="0.15"/>
    <row r="83511" ht="13.5" customHeight="1" x14ac:dyDescent="0.15"/>
    <row r="83513" ht="13.5" customHeight="1" x14ac:dyDescent="0.15"/>
    <row r="83515" ht="13.5" customHeight="1" x14ac:dyDescent="0.15"/>
    <row r="83517" ht="13.5" customHeight="1" x14ac:dyDescent="0.15"/>
    <row r="83519" ht="13.5" customHeight="1" x14ac:dyDescent="0.15"/>
    <row r="83521" ht="13.5" customHeight="1" x14ac:dyDescent="0.15"/>
    <row r="83523" ht="13.5" customHeight="1" x14ac:dyDescent="0.15"/>
    <row r="83525" ht="13.5" customHeight="1" x14ac:dyDescent="0.15"/>
    <row r="83527" ht="13.5" customHeight="1" x14ac:dyDescent="0.15"/>
    <row r="83529" ht="13.5" customHeight="1" x14ac:dyDescent="0.15"/>
    <row r="83531" ht="13.5" customHeight="1" x14ac:dyDescent="0.15"/>
    <row r="83533" ht="13.5" customHeight="1" x14ac:dyDescent="0.15"/>
    <row r="83535" ht="13.5" customHeight="1" x14ac:dyDescent="0.15"/>
    <row r="83537" ht="13.5" customHeight="1" x14ac:dyDescent="0.15"/>
    <row r="83539" ht="13.5" customHeight="1" x14ac:dyDescent="0.15"/>
    <row r="83541" ht="13.5" customHeight="1" x14ac:dyDescent="0.15"/>
    <row r="83543" ht="13.5" customHeight="1" x14ac:dyDescent="0.15"/>
    <row r="83545" ht="13.5" customHeight="1" x14ac:dyDescent="0.15"/>
    <row r="83547" ht="13.5" customHeight="1" x14ac:dyDescent="0.15"/>
    <row r="83549" ht="13.5" customHeight="1" x14ac:dyDescent="0.15"/>
    <row r="83551" ht="13.5" customHeight="1" x14ac:dyDescent="0.15"/>
    <row r="83553" ht="13.5" customHeight="1" x14ac:dyDescent="0.15"/>
    <row r="83555" ht="13.5" customHeight="1" x14ac:dyDescent="0.15"/>
    <row r="83557" ht="13.5" customHeight="1" x14ac:dyDescent="0.15"/>
    <row r="83559" ht="13.5" customHeight="1" x14ac:dyDescent="0.15"/>
    <row r="83561" ht="13.5" customHeight="1" x14ac:dyDescent="0.15"/>
    <row r="83563" ht="13.5" customHeight="1" x14ac:dyDescent="0.15"/>
    <row r="83565" ht="13.5" customHeight="1" x14ac:dyDescent="0.15"/>
    <row r="83567" ht="13.5" customHeight="1" x14ac:dyDescent="0.15"/>
    <row r="83569" ht="13.5" customHeight="1" x14ac:dyDescent="0.15"/>
    <row r="83571" ht="13.5" customHeight="1" x14ac:dyDescent="0.15"/>
    <row r="83573" ht="13.5" customHeight="1" x14ac:dyDescent="0.15"/>
    <row r="83575" ht="13.5" customHeight="1" x14ac:dyDescent="0.15"/>
    <row r="83577" ht="13.5" customHeight="1" x14ac:dyDescent="0.15"/>
    <row r="83579" ht="13.5" customHeight="1" x14ac:dyDescent="0.15"/>
    <row r="83581" ht="13.5" customHeight="1" x14ac:dyDescent="0.15"/>
    <row r="83583" ht="13.5" customHeight="1" x14ac:dyDescent="0.15"/>
    <row r="83585" ht="13.5" customHeight="1" x14ac:dyDescent="0.15"/>
    <row r="83587" ht="13.5" customHeight="1" x14ac:dyDescent="0.15"/>
    <row r="83589" ht="13.5" customHeight="1" x14ac:dyDescent="0.15"/>
    <row r="83591" ht="13.5" customHeight="1" x14ac:dyDescent="0.15"/>
    <row r="83593" ht="13.5" customHeight="1" x14ac:dyDescent="0.15"/>
    <row r="83595" ht="13.5" customHeight="1" x14ac:dyDescent="0.15"/>
    <row r="83597" ht="13.5" customHeight="1" x14ac:dyDescent="0.15"/>
    <row r="83599" ht="13.5" customHeight="1" x14ac:dyDescent="0.15"/>
    <row r="83601" ht="13.5" customHeight="1" x14ac:dyDescent="0.15"/>
    <row r="83603" ht="13.5" customHeight="1" x14ac:dyDescent="0.15"/>
    <row r="83605" ht="13.5" customHeight="1" x14ac:dyDescent="0.15"/>
    <row r="83607" ht="13.5" customHeight="1" x14ac:dyDescent="0.15"/>
    <row r="83609" ht="13.5" customHeight="1" x14ac:dyDescent="0.15"/>
    <row r="83611" ht="13.5" customHeight="1" x14ac:dyDescent="0.15"/>
    <row r="83613" ht="13.5" customHeight="1" x14ac:dyDescent="0.15"/>
    <row r="83615" ht="13.5" customHeight="1" x14ac:dyDescent="0.15"/>
    <row r="83617" ht="13.5" customHeight="1" x14ac:dyDescent="0.15"/>
    <row r="83619" ht="13.5" customHeight="1" x14ac:dyDescent="0.15"/>
    <row r="83621" ht="13.5" customHeight="1" x14ac:dyDescent="0.15"/>
    <row r="83623" ht="13.5" customHeight="1" x14ac:dyDescent="0.15"/>
    <row r="83625" ht="13.5" customHeight="1" x14ac:dyDescent="0.15"/>
    <row r="83627" ht="13.5" customHeight="1" x14ac:dyDescent="0.15"/>
    <row r="83629" ht="13.5" customHeight="1" x14ac:dyDescent="0.15"/>
    <row r="83631" ht="13.5" customHeight="1" x14ac:dyDescent="0.15"/>
    <row r="83633" ht="13.5" customHeight="1" x14ac:dyDescent="0.15"/>
    <row r="83635" ht="13.5" customHeight="1" x14ac:dyDescent="0.15"/>
    <row r="83637" ht="13.5" customHeight="1" x14ac:dyDescent="0.15"/>
    <row r="83639" ht="13.5" customHeight="1" x14ac:dyDescent="0.15"/>
    <row r="83641" ht="13.5" customHeight="1" x14ac:dyDescent="0.15"/>
    <row r="83643" ht="13.5" customHeight="1" x14ac:dyDescent="0.15"/>
    <row r="83645" ht="13.5" customHeight="1" x14ac:dyDescent="0.15"/>
    <row r="83647" ht="13.5" customHeight="1" x14ac:dyDescent="0.15"/>
    <row r="83649" ht="13.5" customHeight="1" x14ac:dyDescent="0.15"/>
    <row r="83651" ht="13.5" customHeight="1" x14ac:dyDescent="0.15"/>
    <row r="83653" ht="13.5" customHeight="1" x14ac:dyDescent="0.15"/>
    <row r="83655" ht="13.5" customHeight="1" x14ac:dyDescent="0.15"/>
    <row r="83657" ht="13.5" customHeight="1" x14ac:dyDescent="0.15"/>
    <row r="83659" ht="13.5" customHeight="1" x14ac:dyDescent="0.15"/>
    <row r="83661" ht="13.5" customHeight="1" x14ac:dyDescent="0.15"/>
    <row r="83663" ht="13.5" customHeight="1" x14ac:dyDescent="0.15"/>
    <row r="83665" ht="13.5" customHeight="1" x14ac:dyDescent="0.15"/>
    <row r="83667" ht="13.5" customHeight="1" x14ac:dyDescent="0.15"/>
    <row r="83669" ht="13.5" customHeight="1" x14ac:dyDescent="0.15"/>
    <row r="83671" ht="13.5" customHeight="1" x14ac:dyDescent="0.15"/>
    <row r="83673" ht="13.5" customHeight="1" x14ac:dyDescent="0.15"/>
    <row r="83675" ht="13.5" customHeight="1" x14ac:dyDescent="0.15"/>
    <row r="83677" ht="13.5" customHeight="1" x14ac:dyDescent="0.15"/>
    <row r="83679" ht="13.5" customHeight="1" x14ac:dyDescent="0.15"/>
    <row r="83681" ht="13.5" customHeight="1" x14ac:dyDescent="0.15"/>
    <row r="83683" ht="13.5" customHeight="1" x14ac:dyDescent="0.15"/>
    <row r="83685" ht="13.5" customHeight="1" x14ac:dyDescent="0.15"/>
    <row r="83687" ht="13.5" customHeight="1" x14ac:dyDescent="0.15"/>
    <row r="83689" ht="13.5" customHeight="1" x14ac:dyDescent="0.15"/>
    <row r="83691" ht="13.5" customHeight="1" x14ac:dyDescent="0.15"/>
    <row r="83693" ht="13.5" customHeight="1" x14ac:dyDescent="0.15"/>
    <row r="83695" ht="13.5" customHeight="1" x14ac:dyDescent="0.15"/>
    <row r="83697" ht="13.5" customHeight="1" x14ac:dyDescent="0.15"/>
    <row r="83699" ht="13.5" customHeight="1" x14ac:dyDescent="0.15"/>
    <row r="83701" ht="13.5" customHeight="1" x14ac:dyDescent="0.15"/>
    <row r="83703" ht="13.5" customHeight="1" x14ac:dyDescent="0.15"/>
    <row r="83705" ht="13.5" customHeight="1" x14ac:dyDescent="0.15"/>
    <row r="83707" ht="13.5" customHeight="1" x14ac:dyDescent="0.15"/>
    <row r="83709" ht="13.5" customHeight="1" x14ac:dyDescent="0.15"/>
    <row r="83711" ht="13.5" customHeight="1" x14ac:dyDescent="0.15"/>
    <row r="83713" ht="13.5" customHeight="1" x14ac:dyDescent="0.15"/>
    <row r="83715" ht="13.5" customHeight="1" x14ac:dyDescent="0.15"/>
    <row r="83717" ht="13.5" customHeight="1" x14ac:dyDescent="0.15"/>
    <row r="83719" ht="13.5" customHeight="1" x14ac:dyDescent="0.15"/>
    <row r="83721" ht="13.5" customHeight="1" x14ac:dyDescent="0.15"/>
    <row r="83723" ht="13.5" customHeight="1" x14ac:dyDescent="0.15"/>
    <row r="83725" ht="13.5" customHeight="1" x14ac:dyDescent="0.15"/>
    <row r="83727" ht="13.5" customHeight="1" x14ac:dyDescent="0.15"/>
    <row r="83729" ht="13.5" customHeight="1" x14ac:dyDescent="0.15"/>
    <row r="83731" ht="13.5" customHeight="1" x14ac:dyDescent="0.15"/>
    <row r="83733" ht="13.5" customHeight="1" x14ac:dyDescent="0.15"/>
    <row r="83735" ht="13.5" customHeight="1" x14ac:dyDescent="0.15"/>
    <row r="83737" ht="13.5" customHeight="1" x14ac:dyDescent="0.15"/>
    <row r="83739" ht="13.5" customHeight="1" x14ac:dyDescent="0.15"/>
    <row r="83741" ht="13.5" customHeight="1" x14ac:dyDescent="0.15"/>
    <row r="83743" ht="13.5" customHeight="1" x14ac:dyDescent="0.15"/>
    <row r="83745" ht="13.5" customHeight="1" x14ac:dyDescent="0.15"/>
    <row r="83747" ht="13.5" customHeight="1" x14ac:dyDescent="0.15"/>
    <row r="83749" ht="13.5" customHeight="1" x14ac:dyDescent="0.15"/>
    <row r="83751" ht="13.5" customHeight="1" x14ac:dyDescent="0.15"/>
    <row r="83753" ht="13.5" customHeight="1" x14ac:dyDescent="0.15"/>
    <row r="83755" ht="13.5" customHeight="1" x14ac:dyDescent="0.15"/>
    <row r="83757" ht="13.5" customHeight="1" x14ac:dyDescent="0.15"/>
    <row r="83759" ht="13.5" customHeight="1" x14ac:dyDescent="0.15"/>
    <row r="83761" ht="13.5" customHeight="1" x14ac:dyDescent="0.15"/>
    <row r="83763" ht="13.5" customHeight="1" x14ac:dyDescent="0.15"/>
    <row r="83765" ht="13.5" customHeight="1" x14ac:dyDescent="0.15"/>
    <row r="83767" ht="13.5" customHeight="1" x14ac:dyDescent="0.15"/>
    <row r="83769" ht="13.5" customHeight="1" x14ac:dyDescent="0.15"/>
    <row r="83771" ht="13.5" customHeight="1" x14ac:dyDescent="0.15"/>
    <row r="83773" ht="13.5" customHeight="1" x14ac:dyDescent="0.15"/>
    <row r="83775" ht="13.5" customHeight="1" x14ac:dyDescent="0.15"/>
    <row r="83777" ht="13.5" customHeight="1" x14ac:dyDescent="0.15"/>
    <row r="83779" ht="13.5" customHeight="1" x14ac:dyDescent="0.15"/>
    <row r="83781" ht="13.5" customHeight="1" x14ac:dyDescent="0.15"/>
    <row r="83783" ht="13.5" customHeight="1" x14ac:dyDescent="0.15"/>
    <row r="83785" ht="13.5" customHeight="1" x14ac:dyDescent="0.15"/>
    <row r="83787" ht="13.5" customHeight="1" x14ac:dyDescent="0.15"/>
    <row r="83789" ht="13.5" customHeight="1" x14ac:dyDescent="0.15"/>
    <row r="83791" ht="13.5" customHeight="1" x14ac:dyDescent="0.15"/>
    <row r="83793" ht="13.5" customHeight="1" x14ac:dyDescent="0.15"/>
    <row r="83795" ht="13.5" customHeight="1" x14ac:dyDescent="0.15"/>
    <row r="83797" ht="13.5" customHeight="1" x14ac:dyDescent="0.15"/>
    <row r="83799" ht="13.5" customHeight="1" x14ac:dyDescent="0.15"/>
    <row r="83801" ht="13.5" customHeight="1" x14ac:dyDescent="0.15"/>
    <row r="83803" ht="13.5" customHeight="1" x14ac:dyDescent="0.15"/>
    <row r="83805" ht="13.5" customHeight="1" x14ac:dyDescent="0.15"/>
    <row r="83807" ht="13.5" customHeight="1" x14ac:dyDescent="0.15"/>
    <row r="83809" ht="13.5" customHeight="1" x14ac:dyDescent="0.15"/>
    <row r="83811" ht="13.5" customHeight="1" x14ac:dyDescent="0.15"/>
    <row r="83813" ht="13.5" customHeight="1" x14ac:dyDescent="0.15"/>
    <row r="83815" ht="13.5" customHeight="1" x14ac:dyDescent="0.15"/>
    <row r="83817" ht="13.5" customHeight="1" x14ac:dyDescent="0.15"/>
    <row r="83819" ht="13.5" customHeight="1" x14ac:dyDescent="0.15"/>
    <row r="83821" ht="13.5" customHeight="1" x14ac:dyDescent="0.15"/>
    <row r="83823" ht="13.5" customHeight="1" x14ac:dyDescent="0.15"/>
    <row r="83825" ht="13.5" customHeight="1" x14ac:dyDescent="0.15"/>
    <row r="83827" ht="13.5" customHeight="1" x14ac:dyDescent="0.15"/>
    <row r="83829" ht="13.5" customHeight="1" x14ac:dyDescent="0.15"/>
    <row r="83831" ht="13.5" customHeight="1" x14ac:dyDescent="0.15"/>
    <row r="83833" ht="13.5" customHeight="1" x14ac:dyDescent="0.15"/>
    <row r="83835" ht="13.5" customHeight="1" x14ac:dyDescent="0.15"/>
    <row r="83837" ht="13.5" customHeight="1" x14ac:dyDescent="0.15"/>
    <row r="83839" ht="13.5" customHeight="1" x14ac:dyDescent="0.15"/>
    <row r="83841" ht="13.5" customHeight="1" x14ac:dyDescent="0.15"/>
    <row r="83843" ht="13.5" customHeight="1" x14ac:dyDescent="0.15"/>
    <row r="83845" ht="13.5" customHeight="1" x14ac:dyDescent="0.15"/>
    <row r="83847" ht="13.5" customHeight="1" x14ac:dyDescent="0.15"/>
    <row r="83849" ht="13.5" customHeight="1" x14ac:dyDescent="0.15"/>
    <row r="83851" ht="13.5" customHeight="1" x14ac:dyDescent="0.15"/>
    <row r="83853" ht="13.5" customHeight="1" x14ac:dyDescent="0.15"/>
    <row r="83855" ht="13.5" customHeight="1" x14ac:dyDescent="0.15"/>
    <row r="83857" ht="13.5" customHeight="1" x14ac:dyDescent="0.15"/>
    <row r="83859" ht="13.5" customHeight="1" x14ac:dyDescent="0.15"/>
    <row r="83861" ht="13.5" customHeight="1" x14ac:dyDescent="0.15"/>
    <row r="83863" ht="13.5" customHeight="1" x14ac:dyDescent="0.15"/>
    <row r="83865" ht="13.5" customHeight="1" x14ac:dyDescent="0.15"/>
    <row r="83867" ht="13.5" customHeight="1" x14ac:dyDescent="0.15"/>
    <row r="83869" ht="13.5" customHeight="1" x14ac:dyDescent="0.15"/>
    <row r="83871" ht="13.5" customHeight="1" x14ac:dyDescent="0.15"/>
    <row r="83873" ht="13.5" customHeight="1" x14ac:dyDescent="0.15"/>
    <row r="83875" ht="13.5" customHeight="1" x14ac:dyDescent="0.15"/>
    <row r="83877" ht="13.5" customHeight="1" x14ac:dyDescent="0.15"/>
    <row r="83879" ht="13.5" customHeight="1" x14ac:dyDescent="0.15"/>
    <row r="83881" ht="13.5" customHeight="1" x14ac:dyDescent="0.15"/>
    <row r="83883" ht="13.5" customHeight="1" x14ac:dyDescent="0.15"/>
    <row r="83885" ht="13.5" customHeight="1" x14ac:dyDescent="0.15"/>
    <row r="83887" ht="13.5" customHeight="1" x14ac:dyDescent="0.15"/>
    <row r="83889" ht="13.5" customHeight="1" x14ac:dyDescent="0.15"/>
    <row r="83891" ht="13.5" customHeight="1" x14ac:dyDescent="0.15"/>
    <row r="83893" ht="13.5" customHeight="1" x14ac:dyDescent="0.15"/>
    <row r="83895" ht="13.5" customHeight="1" x14ac:dyDescent="0.15"/>
    <row r="83897" ht="13.5" customHeight="1" x14ac:dyDescent="0.15"/>
    <row r="83899" ht="13.5" customHeight="1" x14ac:dyDescent="0.15"/>
    <row r="83901" ht="13.5" customHeight="1" x14ac:dyDescent="0.15"/>
    <row r="83903" ht="13.5" customHeight="1" x14ac:dyDescent="0.15"/>
    <row r="83905" ht="13.5" customHeight="1" x14ac:dyDescent="0.15"/>
    <row r="83907" ht="13.5" customHeight="1" x14ac:dyDescent="0.15"/>
    <row r="83909" ht="13.5" customHeight="1" x14ac:dyDescent="0.15"/>
    <row r="83911" ht="13.5" customHeight="1" x14ac:dyDescent="0.15"/>
    <row r="83913" ht="13.5" customHeight="1" x14ac:dyDescent="0.15"/>
    <row r="83915" ht="13.5" customHeight="1" x14ac:dyDescent="0.15"/>
    <row r="83917" ht="13.5" customHeight="1" x14ac:dyDescent="0.15"/>
    <row r="83919" ht="13.5" customHeight="1" x14ac:dyDescent="0.15"/>
    <row r="83921" ht="13.5" customHeight="1" x14ac:dyDescent="0.15"/>
    <row r="83923" ht="13.5" customHeight="1" x14ac:dyDescent="0.15"/>
    <row r="83925" ht="13.5" customHeight="1" x14ac:dyDescent="0.15"/>
    <row r="83927" ht="13.5" customHeight="1" x14ac:dyDescent="0.15"/>
    <row r="83929" ht="13.5" customHeight="1" x14ac:dyDescent="0.15"/>
    <row r="83931" ht="13.5" customHeight="1" x14ac:dyDescent="0.15"/>
    <row r="83933" ht="13.5" customHeight="1" x14ac:dyDescent="0.15"/>
    <row r="83935" ht="13.5" customHeight="1" x14ac:dyDescent="0.15"/>
    <row r="83937" ht="13.5" customHeight="1" x14ac:dyDescent="0.15"/>
    <row r="83939" ht="13.5" customHeight="1" x14ac:dyDescent="0.15"/>
    <row r="83941" ht="13.5" customHeight="1" x14ac:dyDescent="0.15"/>
    <row r="83943" ht="13.5" customHeight="1" x14ac:dyDescent="0.15"/>
    <row r="83945" ht="13.5" customHeight="1" x14ac:dyDescent="0.15"/>
    <row r="83947" ht="13.5" customHeight="1" x14ac:dyDescent="0.15"/>
    <row r="83949" ht="13.5" customHeight="1" x14ac:dyDescent="0.15"/>
    <row r="83951" ht="13.5" customHeight="1" x14ac:dyDescent="0.15"/>
    <row r="83953" ht="13.5" customHeight="1" x14ac:dyDescent="0.15"/>
    <row r="83955" ht="13.5" customHeight="1" x14ac:dyDescent="0.15"/>
    <row r="83957" ht="13.5" customHeight="1" x14ac:dyDescent="0.15"/>
    <row r="83959" ht="13.5" customHeight="1" x14ac:dyDescent="0.15"/>
    <row r="83961" ht="13.5" customHeight="1" x14ac:dyDescent="0.15"/>
    <row r="83963" ht="13.5" customHeight="1" x14ac:dyDescent="0.15"/>
    <row r="83965" ht="13.5" customHeight="1" x14ac:dyDescent="0.15"/>
    <row r="83967" ht="13.5" customHeight="1" x14ac:dyDescent="0.15"/>
    <row r="83969" ht="13.5" customHeight="1" x14ac:dyDescent="0.15"/>
    <row r="83971" ht="13.5" customHeight="1" x14ac:dyDescent="0.15"/>
    <row r="83973" ht="13.5" customHeight="1" x14ac:dyDescent="0.15"/>
    <row r="83975" ht="13.5" customHeight="1" x14ac:dyDescent="0.15"/>
    <row r="83977" ht="13.5" customHeight="1" x14ac:dyDescent="0.15"/>
    <row r="83979" ht="13.5" customHeight="1" x14ac:dyDescent="0.15"/>
    <row r="83981" ht="13.5" customHeight="1" x14ac:dyDescent="0.15"/>
    <row r="83983" ht="13.5" customHeight="1" x14ac:dyDescent="0.15"/>
    <row r="83985" ht="13.5" customHeight="1" x14ac:dyDescent="0.15"/>
    <row r="83987" ht="13.5" customHeight="1" x14ac:dyDescent="0.15"/>
    <row r="83989" ht="13.5" customHeight="1" x14ac:dyDescent="0.15"/>
    <row r="83991" ht="13.5" customHeight="1" x14ac:dyDescent="0.15"/>
    <row r="83993" ht="13.5" customHeight="1" x14ac:dyDescent="0.15"/>
    <row r="83995" ht="13.5" customHeight="1" x14ac:dyDescent="0.15"/>
    <row r="83997" ht="13.5" customHeight="1" x14ac:dyDescent="0.15"/>
    <row r="83999" ht="13.5" customHeight="1" x14ac:dyDescent="0.15"/>
    <row r="84001" ht="13.5" customHeight="1" x14ac:dyDescent="0.15"/>
    <row r="84003" ht="13.5" customHeight="1" x14ac:dyDescent="0.15"/>
    <row r="84005" ht="13.5" customHeight="1" x14ac:dyDescent="0.15"/>
    <row r="84007" ht="13.5" customHeight="1" x14ac:dyDescent="0.15"/>
    <row r="84009" ht="13.5" customHeight="1" x14ac:dyDescent="0.15"/>
    <row r="84011" ht="13.5" customHeight="1" x14ac:dyDescent="0.15"/>
    <row r="84013" ht="13.5" customHeight="1" x14ac:dyDescent="0.15"/>
    <row r="84015" ht="13.5" customHeight="1" x14ac:dyDescent="0.15"/>
    <row r="84017" ht="13.5" customHeight="1" x14ac:dyDescent="0.15"/>
    <row r="84019" ht="13.5" customHeight="1" x14ac:dyDescent="0.15"/>
    <row r="84021" ht="13.5" customHeight="1" x14ac:dyDescent="0.15"/>
    <row r="84023" ht="13.5" customHeight="1" x14ac:dyDescent="0.15"/>
    <row r="84025" ht="13.5" customHeight="1" x14ac:dyDescent="0.15"/>
    <row r="84027" ht="13.5" customHeight="1" x14ac:dyDescent="0.15"/>
    <row r="84029" ht="13.5" customHeight="1" x14ac:dyDescent="0.15"/>
    <row r="84031" ht="13.5" customHeight="1" x14ac:dyDescent="0.15"/>
    <row r="84033" ht="13.5" customHeight="1" x14ac:dyDescent="0.15"/>
    <row r="84035" ht="13.5" customHeight="1" x14ac:dyDescent="0.15"/>
    <row r="84037" ht="13.5" customHeight="1" x14ac:dyDescent="0.15"/>
    <row r="84039" ht="13.5" customHeight="1" x14ac:dyDescent="0.15"/>
    <row r="84041" ht="13.5" customHeight="1" x14ac:dyDescent="0.15"/>
    <row r="84043" ht="13.5" customHeight="1" x14ac:dyDescent="0.15"/>
    <row r="84045" ht="13.5" customHeight="1" x14ac:dyDescent="0.15"/>
    <row r="84047" ht="13.5" customHeight="1" x14ac:dyDescent="0.15"/>
    <row r="84049" ht="13.5" customHeight="1" x14ac:dyDescent="0.15"/>
    <row r="84051" ht="13.5" customHeight="1" x14ac:dyDescent="0.15"/>
    <row r="84053" ht="13.5" customHeight="1" x14ac:dyDescent="0.15"/>
    <row r="84055" ht="13.5" customHeight="1" x14ac:dyDescent="0.15"/>
    <row r="84057" ht="13.5" customHeight="1" x14ac:dyDescent="0.15"/>
    <row r="84059" ht="13.5" customHeight="1" x14ac:dyDescent="0.15"/>
    <row r="84061" ht="13.5" customHeight="1" x14ac:dyDescent="0.15"/>
    <row r="84063" ht="13.5" customHeight="1" x14ac:dyDescent="0.15"/>
    <row r="84065" ht="13.5" customHeight="1" x14ac:dyDescent="0.15"/>
    <row r="84067" ht="13.5" customHeight="1" x14ac:dyDescent="0.15"/>
    <row r="84069" ht="13.5" customHeight="1" x14ac:dyDescent="0.15"/>
    <row r="84071" ht="13.5" customHeight="1" x14ac:dyDescent="0.15"/>
    <row r="84073" ht="13.5" customHeight="1" x14ac:dyDescent="0.15"/>
    <row r="84075" ht="13.5" customHeight="1" x14ac:dyDescent="0.15"/>
    <row r="84077" ht="13.5" customHeight="1" x14ac:dyDescent="0.15"/>
    <row r="84079" ht="13.5" customHeight="1" x14ac:dyDescent="0.15"/>
    <row r="84081" ht="13.5" customHeight="1" x14ac:dyDescent="0.15"/>
    <row r="84083" ht="13.5" customHeight="1" x14ac:dyDescent="0.15"/>
    <row r="84085" ht="13.5" customHeight="1" x14ac:dyDescent="0.15"/>
    <row r="84087" ht="13.5" customHeight="1" x14ac:dyDescent="0.15"/>
    <row r="84089" ht="13.5" customHeight="1" x14ac:dyDescent="0.15"/>
    <row r="84091" ht="13.5" customHeight="1" x14ac:dyDescent="0.15"/>
    <row r="84093" ht="13.5" customHeight="1" x14ac:dyDescent="0.15"/>
    <row r="84095" ht="13.5" customHeight="1" x14ac:dyDescent="0.15"/>
    <row r="84097" ht="13.5" customHeight="1" x14ac:dyDescent="0.15"/>
    <row r="84099" ht="13.5" customHeight="1" x14ac:dyDescent="0.15"/>
    <row r="84101" ht="13.5" customHeight="1" x14ac:dyDescent="0.15"/>
    <row r="84103" ht="13.5" customHeight="1" x14ac:dyDescent="0.15"/>
    <row r="84105" ht="13.5" customHeight="1" x14ac:dyDescent="0.15"/>
    <row r="84107" ht="13.5" customHeight="1" x14ac:dyDescent="0.15"/>
    <row r="84109" ht="13.5" customHeight="1" x14ac:dyDescent="0.15"/>
    <row r="84111" ht="13.5" customHeight="1" x14ac:dyDescent="0.15"/>
    <row r="84113" ht="13.5" customHeight="1" x14ac:dyDescent="0.15"/>
    <row r="84115" ht="13.5" customHeight="1" x14ac:dyDescent="0.15"/>
    <row r="84117" ht="13.5" customHeight="1" x14ac:dyDescent="0.15"/>
    <row r="84119" ht="13.5" customHeight="1" x14ac:dyDescent="0.15"/>
    <row r="84121" ht="13.5" customHeight="1" x14ac:dyDescent="0.15"/>
    <row r="84123" ht="13.5" customHeight="1" x14ac:dyDescent="0.15"/>
    <row r="84125" ht="13.5" customHeight="1" x14ac:dyDescent="0.15"/>
    <row r="84127" ht="13.5" customHeight="1" x14ac:dyDescent="0.15"/>
    <row r="84129" ht="13.5" customHeight="1" x14ac:dyDescent="0.15"/>
    <row r="84131" ht="13.5" customHeight="1" x14ac:dyDescent="0.15"/>
    <row r="84133" ht="13.5" customHeight="1" x14ac:dyDescent="0.15"/>
    <row r="84135" ht="13.5" customHeight="1" x14ac:dyDescent="0.15"/>
    <row r="84137" ht="13.5" customHeight="1" x14ac:dyDescent="0.15"/>
    <row r="84139" ht="13.5" customHeight="1" x14ac:dyDescent="0.15"/>
    <row r="84141" ht="13.5" customHeight="1" x14ac:dyDescent="0.15"/>
    <row r="84143" ht="13.5" customHeight="1" x14ac:dyDescent="0.15"/>
    <row r="84145" ht="13.5" customHeight="1" x14ac:dyDescent="0.15"/>
    <row r="84147" ht="13.5" customHeight="1" x14ac:dyDescent="0.15"/>
    <row r="84149" ht="13.5" customHeight="1" x14ac:dyDescent="0.15"/>
    <row r="84151" ht="13.5" customHeight="1" x14ac:dyDescent="0.15"/>
    <row r="84153" ht="13.5" customHeight="1" x14ac:dyDescent="0.15"/>
    <row r="84155" ht="13.5" customHeight="1" x14ac:dyDescent="0.15"/>
    <row r="84157" ht="13.5" customHeight="1" x14ac:dyDescent="0.15"/>
    <row r="84159" ht="13.5" customHeight="1" x14ac:dyDescent="0.15"/>
    <row r="84161" ht="13.5" customHeight="1" x14ac:dyDescent="0.15"/>
    <row r="84163" ht="13.5" customHeight="1" x14ac:dyDescent="0.15"/>
    <row r="84165" ht="13.5" customHeight="1" x14ac:dyDescent="0.15"/>
    <row r="84167" ht="13.5" customHeight="1" x14ac:dyDescent="0.15"/>
    <row r="84169" ht="13.5" customHeight="1" x14ac:dyDescent="0.15"/>
    <row r="84171" ht="13.5" customHeight="1" x14ac:dyDescent="0.15"/>
    <row r="84173" ht="13.5" customHeight="1" x14ac:dyDescent="0.15"/>
    <row r="84175" ht="13.5" customHeight="1" x14ac:dyDescent="0.15"/>
    <row r="84177" ht="13.5" customHeight="1" x14ac:dyDescent="0.15"/>
    <row r="84179" ht="13.5" customHeight="1" x14ac:dyDescent="0.15"/>
    <row r="84181" ht="13.5" customHeight="1" x14ac:dyDescent="0.15"/>
    <row r="84183" ht="13.5" customHeight="1" x14ac:dyDescent="0.15"/>
    <row r="84185" ht="13.5" customHeight="1" x14ac:dyDescent="0.15"/>
    <row r="84187" ht="13.5" customHeight="1" x14ac:dyDescent="0.15"/>
    <row r="84189" ht="13.5" customHeight="1" x14ac:dyDescent="0.15"/>
    <row r="84191" ht="13.5" customHeight="1" x14ac:dyDescent="0.15"/>
    <row r="84193" ht="13.5" customHeight="1" x14ac:dyDescent="0.15"/>
    <row r="84195" ht="13.5" customHeight="1" x14ac:dyDescent="0.15"/>
    <row r="84197" ht="13.5" customHeight="1" x14ac:dyDescent="0.15"/>
    <row r="84199" ht="13.5" customHeight="1" x14ac:dyDescent="0.15"/>
    <row r="84201" ht="13.5" customHeight="1" x14ac:dyDescent="0.15"/>
    <row r="84203" ht="13.5" customHeight="1" x14ac:dyDescent="0.15"/>
    <row r="84205" ht="13.5" customHeight="1" x14ac:dyDescent="0.15"/>
    <row r="84207" ht="13.5" customHeight="1" x14ac:dyDescent="0.15"/>
    <row r="84209" ht="13.5" customHeight="1" x14ac:dyDescent="0.15"/>
    <row r="84211" ht="13.5" customHeight="1" x14ac:dyDescent="0.15"/>
    <row r="84213" ht="13.5" customHeight="1" x14ac:dyDescent="0.15"/>
    <row r="84215" ht="13.5" customHeight="1" x14ac:dyDescent="0.15"/>
    <row r="84217" ht="13.5" customHeight="1" x14ac:dyDescent="0.15"/>
    <row r="84219" ht="13.5" customHeight="1" x14ac:dyDescent="0.15"/>
    <row r="84221" ht="13.5" customHeight="1" x14ac:dyDescent="0.15"/>
    <row r="84223" ht="13.5" customHeight="1" x14ac:dyDescent="0.15"/>
    <row r="84225" ht="13.5" customHeight="1" x14ac:dyDescent="0.15"/>
    <row r="84227" ht="13.5" customHeight="1" x14ac:dyDescent="0.15"/>
    <row r="84229" ht="13.5" customHeight="1" x14ac:dyDescent="0.15"/>
    <row r="84231" ht="13.5" customHeight="1" x14ac:dyDescent="0.15"/>
    <row r="84233" ht="13.5" customHeight="1" x14ac:dyDescent="0.15"/>
    <row r="84235" ht="13.5" customHeight="1" x14ac:dyDescent="0.15"/>
    <row r="84237" ht="13.5" customHeight="1" x14ac:dyDescent="0.15"/>
    <row r="84239" ht="13.5" customHeight="1" x14ac:dyDescent="0.15"/>
    <row r="84241" ht="13.5" customHeight="1" x14ac:dyDescent="0.15"/>
    <row r="84243" ht="13.5" customHeight="1" x14ac:dyDescent="0.15"/>
    <row r="84245" ht="13.5" customHeight="1" x14ac:dyDescent="0.15"/>
    <row r="84247" ht="13.5" customHeight="1" x14ac:dyDescent="0.15"/>
    <row r="84249" ht="13.5" customHeight="1" x14ac:dyDescent="0.15"/>
    <row r="84251" ht="13.5" customHeight="1" x14ac:dyDescent="0.15"/>
    <row r="84253" ht="13.5" customHeight="1" x14ac:dyDescent="0.15"/>
    <row r="84255" ht="13.5" customHeight="1" x14ac:dyDescent="0.15"/>
    <row r="84257" ht="13.5" customHeight="1" x14ac:dyDescent="0.15"/>
    <row r="84259" ht="13.5" customHeight="1" x14ac:dyDescent="0.15"/>
    <row r="84261" ht="13.5" customHeight="1" x14ac:dyDescent="0.15"/>
    <row r="84263" ht="13.5" customHeight="1" x14ac:dyDescent="0.15"/>
    <row r="84265" ht="13.5" customHeight="1" x14ac:dyDescent="0.15"/>
    <row r="84267" ht="13.5" customHeight="1" x14ac:dyDescent="0.15"/>
    <row r="84269" ht="13.5" customHeight="1" x14ac:dyDescent="0.15"/>
    <row r="84271" ht="13.5" customHeight="1" x14ac:dyDescent="0.15"/>
    <row r="84273" ht="13.5" customHeight="1" x14ac:dyDescent="0.15"/>
    <row r="84275" ht="13.5" customHeight="1" x14ac:dyDescent="0.15"/>
    <row r="84277" ht="13.5" customHeight="1" x14ac:dyDescent="0.15"/>
    <row r="84279" ht="13.5" customHeight="1" x14ac:dyDescent="0.15"/>
    <row r="84281" ht="13.5" customHeight="1" x14ac:dyDescent="0.15"/>
    <row r="84283" ht="13.5" customHeight="1" x14ac:dyDescent="0.15"/>
    <row r="84285" ht="13.5" customHeight="1" x14ac:dyDescent="0.15"/>
    <row r="84287" ht="13.5" customHeight="1" x14ac:dyDescent="0.15"/>
    <row r="84289" ht="13.5" customHeight="1" x14ac:dyDescent="0.15"/>
    <row r="84291" ht="13.5" customHeight="1" x14ac:dyDescent="0.15"/>
    <row r="84293" ht="13.5" customHeight="1" x14ac:dyDescent="0.15"/>
    <row r="84295" ht="13.5" customHeight="1" x14ac:dyDescent="0.15"/>
    <row r="84297" ht="13.5" customHeight="1" x14ac:dyDescent="0.15"/>
    <row r="84299" ht="13.5" customHeight="1" x14ac:dyDescent="0.15"/>
    <row r="84301" ht="13.5" customHeight="1" x14ac:dyDescent="0.15"/>
    <row r="84303" ht="13.5" customHeight="1" x14ac:dyDescent="0.15"/>
    <row r="84305" ht="13.5" customHeight="1" x14ac:dyDescent="0.15"/>
    <row r="84307" ht="13.5" customHeight="1" x14ac:dyDescent="0.15"/>
    <row r="84309" ht="13.5" customHeight="1" x14ac:dyDescent="0.15"/>
    <row r="84311" ht="13.5" customHeight="1" x14ac:dyDescent="0.15"/>
    <row r="84313" ht="13.5" customHeight="1" x14ac:dyDescent="0.15"/>
    <row r="84315" ht="13.5" customHeight="1" x14ac:dyDescent="0.15"/>
    <row r="84317" ht="13.5" customHeight="1" x14ac:dyDescent="0.15"/>
    <row r="84319" ht="13.5" customHeight="1" x14ac:dyDescent="0.15"/>
    <row r="84321" ht="13.5" customHeight="1" x14ac:dyDescent="0.15"/>
    <row r="84323" ht="13.5" customHeight="1" x14ac:dyDescent="0.15"/>
    <row r="84325" ht="13.5" customHeight="1" x14ac:dyDescent="0.15"/>
    <row r="84327" ht="13.5" customHeight="1" x14ac:dyDescent="0.15"/>
    <row r="84329" ht="13.5" customHeight="1" x14ac:dyDescent="0.15"/>
    <row r="84331" ht="13.5" customHeight="1" x14ac:dyDescent="0.15"/>
    <row r="84333" ht="13.5" customHeight="1" x14ac:dyDescent="0.15"/>
    <row r="84335" ht="13.5" customHeight="1" x14ac:dyDescent="0.15"/>
    <row r="84337" ht="13.5" customHeight="1" x14ac:dyDescent="0.15"/>
    <row r="84339" ht="13.5" customHeight="1" x14ac:dyDescent="0.15"/>
    <row r="84341" ht="13.5" customHeight="1" x14ac:dyDescent="0.15"/>
    <row r="84343" ht="13.5" customHeight="1" x14ac:dyDescent="0.15"/>
    <row r="84345" ht="13.5" customHeight="1" x14ac:dyDescent="0.15"/>
    <row r="84347" ht="13.5" customHeight="1" x14ac:dyDescent="0.15"/>
    <row r="84349" ht="13.5" customHeight="1" x14ac:dyDescent="0.15"/>
    <row r="84351" ht="13.5" customHeight="1" x14ac:dyDescent="0.15"/>
    <row r="84353" ht="13.5" customHeight="1" x14ac:dyDescent="0.15"/>
    <row r="84355" ht="13.5" customHeight="1" x14ac:dyDescent="0.15"/>
    <row r="84357" ht="13.5" customHeight="1" x14ac:dyDescent="0.15"/>
    <row r="84359" ht="13.5" customHeight="1" x14ac:dyDescent="0.15"/>
    <row r="84361" ht="13.5" customHeight="1" x14ac:dyDescent="0.15"/>
    <row r="84363" ht="13.5" customHeight="1" x14ac:dyDescent="0.15"/>
    <row r="84365" ht="13.5" customHeight="1" x14ac:dyDescent="0.15"/>
    <row r="84367" ht="13.5" customHeight="1" x14ac:dyDescent="0.15"/>
    <row r="84369" ht="13.5" customHeight="1" x14ac:dyDescent="0.15"/>
    <row r="84371" ht="13.5" customHeight="1" x14ac:dyDescent="0.15"/>
    <row r="84373" ht="13.5" customHeight="1" x14ac:dyDescent="0.15"/>
    <row r="84375" ht="13.5" customHeight="1" x14ac:dyDescent="0.15"/>
    <row r="84377" ht="13.5" customHeight="1" x14ac:dyDescent="0.15"/>
    <row r="84379" ht="13.5" customHeight="1" x14ac:dyDescent="0.15"/>
    <row r="84381" ht="13.5" customHeight="1" x14ac:dyDescent="0.15"/>
    <row r="84383" ht="13.5" customHeight="1" x14ac:dyDescent="0.15"/>
    <row r="84385" ht="13.5" customHeight="1" x14ac:dyDescent="0.15"/>
    <row r="84387" ht="13.5" customHeight="1" x14ac:dyDescent="0.15"/>
    <row r="84389" ht="13.5" customHeight="1" x14ac:dyDescent="0.15"/>
    <row r="84391" ht="13.5" customHeight="1" x14ac:dyDescent="0.15"/>
    <row r="84393" ht="13.5" customHeight="1" x14ac:dyDescent="0.15"/>
    <row r="84395" ht="13.5" customHeight="1" x14ac:dyDescent="0.15"/>
    <row r="84397" ht="13.5" customHeight="1" x14ac:dyDescent="0.15"/>
    <row r="84399" ht="13.5" customHeight="1" x14ac:dyDescent="0.15"/>
    <row r="84401" ht="13.5" customHeight="1" x14ac:dyDescent="0.15"/>
    <row r="84403" ht="13.5" customHeight="1" x14ac:dyDescent="0.15"/>
    <row r="84405" ht="13.5" customHeight="1" x14ac:dyDescent="0.15"/>
    <row r="84407" ht="13.5" customHeight="1" x14ac:dyDescent="0.15"/>
    <row r="84409" ht="13.5" customHeight="1" x14ac:dyDescent="0.15"/>
    <row r="84411" ht="13.5" customHeight="1" x14ac:dyDescent="0.15"/>
    <row r="84413" ht="13.5" customHeight="1" x14ac:dyDescent="0.15"/>
    <row r="84415" ht="13.5" customHeight="1" x14ac:dyDescent="0.15"/>
    <row r="84417" ht="13.5" customHeight="1" x14ac:dyDescent="0.15"/>
    <row r="84419" ht="13.5" customHeight="1" x14ac:dyDescent="0.15"/>
    <row r="84421" ht="13.5" customHeight="1" x14ac:dyDescent="0.15"/>
    <row r="84423" ht="13.5" customHeight="1" x14ac:dyDescent="0.15"/>
    <row r="84425" ht="13.5" customHeight="1" x14ac:dyDescent="0.15"/>
    <row r="84427" ht="13.5" customHeight="1" x14ac:dyDescent="0.15"/>
    <row r="84429" ht="13.5" customHeight="1" x14ac:dyDescent="0.15"/>
    <row r="84431" ht="13.5" customHeight="1" x14ac:dyDescent="0.15"/>
    <row r="84433" ht="13.5" customHeight="1" x14ac:dyDescent="0.15"/>
    <row r="84435" ht="13.5" customHeight="1" x14ac:dyDescent="0.15"/>
    <row r="84437" ht="13.5" customHeight="1" x14ac:dyDescent="0.15"/>
    <row r="84439" ht="13.5" customHeight="1" x14ac:dyDescent="0.15"/>
    <row r="84441" ht="13.5" customHeight="1" x14ac:dyDescent="0.15"/>
    <row r="84443" ht="13.5" customHeight="1" x14ac:dyDescent="0.15"/>
    <row r="84445" ht="13.5" customHeight="1" x14ac:dyDescent="0.15"/>
    <row r="84447" ht="13.5" customHeight="1" x14ac:dyDescent="0.15"/>
    <row r="84449" ht="13.5" customHeight="1" x14ac:dyDescent="0.15"/>
    <row r="84451" ht="13.5" customHeight="1" x14ac:dyDescent="0.15"/>
    <row r="84453" ht="13.5" customHeight="1" x14ac:dyDescent="0.15"/>
    <row r="84455" ht="13.5" customHeight="1" x14ac:dyDescent="0.15"/>
    <row r="84457" ht="13.5" customHeight="1" x14ac:dyDescent="0.15"/>
    <row r="84459" ht="13.5" customHeight="1" x14ac:dyDescent="0.15"/>
    <row r="84461" ht="13.5" customHeight="1" x14ac:dyDescent="0.15"/>
    <row r="84463" ht="13.5" customHeight="1" x14ac:dyDescent="0.15"/>
    <row r="84465" ht="13.5" customHeight="1" x14ac:dyDescent="0.15"/>
    <row r="84467" ht="13.5" customHeight="1" x14ac:dyDescent="0.15"/>
    <row r="84469" ht="13.5" customHeight="1" x14ac:dyDescent="0.15"/>
    <row r="84471" ht="13.5" customHeight="1" x14ac:dyDescent="0.15"/>
    <row r="84473" ht="13.5" customHeight="1" x14ac:dyDescent="0.15"/>
    <row r="84475" ht="13.5" customHeight="1" x14ac:dyDescent="0.15"/>
    <row r="84477" ht="13.5" customHeight="1" x14ac:dyDescent="0.15"/>
    <row r="84479" ht="13.5" customHeight="1" x14ac:dyDescent="0.15"/>
    <row r="84481" ht="13.5" customHeight="1" x14ac:dyDescent="0.15"/>
    <row r="84483" ht="13.5" customHeight="1" x14ac:dyDescent="0.15"/>
    <row r="84485" ht="13.5" customHeight="1" x14ac:dyDescent="0.15"/>
    <row r="84487" ht="13.5" customHeight="1" x14ac:dyDescent="0.15"/>
    <row r="84489" ht="13.5" customHeight="1" x14ac:dyDescent="0.15"/>
    <row r="84491" ht="13.5" customHeight="1" x14ac:dyDescent="0.15"/>
    <row r="84493" ht="13.5" customHeight="1" x14ac:dyDescent="0.15"/>
    <row r="84495" ht="13.5" customHeight="1" x14ac:dyDescent="0.15"/>
    <row r="84497" ht="13.5" customHeight="1" x14ac:dyDescent="0.15"/>
    <row r="84499" ht="13.5" customHeight="1" x14ac:dyDescent="0.15"/>
    <row r="84501" ht="13.5" customHeight="1" x14ac:dyDescent="0.15"/>
    <row r="84503" ht="13.5" customHeight="1" x14ac:dyDescent="0.15"/>
    <row r="84505" ht="13.5" customHeight="1" x14ac:dyDescent="0.15"/>
    <row r="84507" ht="13.5" customHeight="1" x14ac:dyDescent="0.15"/>
    <row r="84509" ht="13.5" customHeight="1" x14ac:dyDescent="0.15"/>
    <row r="84511" ht="13.5" customHeight="1" x14ac:dyDescent="0.15"/>
    <row r="84513" ht="13.5" customHeight="1" x14ac:dyDescent="0.15"/>
    <row r="84515" ht="13.5" customHeight="1" x14ac:dyDescent="0.15"/>
    <row r="84517" ht="13.5" customHeight="1" x14ac:dyDescent="0.15"/>
    <row r="84519" ht="13.5" customHeight="1" x14ac:dyDescent="0.15"/>
    <row r="84521" ht="13.5" customHeight="1" x14ac:dyDescent="0.15"/>
    <row r="84523" ht="13.5" customHeight="1" x14ac:dyDescent="0.15"/>
    <row r="84525" ht="13.5" customHeight="1" x14ac:dyDescent="0.15"/>
    <row r="84527" ht="13.5" customHeight="1" x14ac:dyDescent="0.15"/>
    <row r="84529" ht="13.5" customHeight="1" x14ac:dyDescent="0.15"/>
    <row r="84531" ht="13.5" customHeight="1" x14ac:dyDescent="0.15"/>
    <row r="84533" ht="13.5" customHeight="1" x14ac:dyDescent="0.15"/>
    <row r="84535" ht="13.5" customHeight="1" x14ac:dyDescent="0.15"/>
    <row r="84537" ht="13.5" customHeight="1" x14ac:dyDescent="0.15"/>
    <row r="84539" ht="13.5" customHeight="1" x14ac:dyDescent="0.15"/>
    <row r="84541" ht="13.5" customHeight="1" x14ac:dyDescent="0.15"/>
    <row r="84543" ht="13.5" customHeight="1" x14ac:dyDescent="0.15"/>
    <row r="84545" ht="13.5" customHeight="1" x14ac:dyDescent="0.15"/>
    <row r="84547" ht="13.5" customHeight="1" x14ac:dyDescent="0.15"/>
    <row r="84549" ht="13.5" customHeight="1" x14ac:dyDescent="0.15"/>
    <row r="84551" ht="13.5" customHeight="1" x14ac:dyDescent="0.15"/>
    <row r="84553" ht="13.5" customHeight="1" x14ac:dyDescent="0.15"/>
    <row r="84555" ht="13.5" customHeight="1" x14ac:dyDescent="0.15"/>
    <row r="84557" ht="13.5" customHeight="1" x14ac:dyDescent="0.15"/>
    <row r="84559" ht="13.5" customHeight="1" x14ac:dyDescent="0.15"/>
    <row r="84561" ht="13.5" customHeight="1" x14ac:dyDescent="0.15"/>
    <row r="84563" ht="13.5" customHeight="1" x14ac:dyDescent="0.15"/>
    <row r="84565" ht="13.5" customHeight="1" x14ac:dyDescent="0.15"/>
    <row r="84567" ht="13.5" customHeight="1" x14ac:dyDescent="0.15"/>
    <row r="84569" ht="13.5" customHeight="1" x14ac:dyDescent="0.15"/>
    <row r="84571" ht="13.5" customHeight="1" x14ac:dyDescent="0.15"/>
    <row r="84573" ht="13.5" customHeight="1" x14ac:dyDescent="0.15"/>
    <row r="84575" ht="13.5" customHeight="1" x14ac:dyDescent="0.15"/>
    <row r="84577" ht="13.5" customHeight="1" x14ac:dyDescent="0.15"/>
    <row r="84579" ht="13.5" customHeight="1" x14ac:dyDescent="0.15"/>
    <row r="84581" ht="13.5" customHeight="1" x14ac:dyDescent="0.15"/>
    <row r="84583" ht="13.5" customHeight="1" x14ac:dyDescent="0.15"/>
    <row r="84585" ht="13.5" customHeight="1" x14ac:dyDescent="0.15"/>
    <row r="84587" ht="13.5" customHeight="1" x14ac:dyDescent="0.15"/>
    <row r="84589" ht="13.5" customHeight="1" x14ac:dyDescent="0.15"/>
    <row r="84591" ht="13.5" customHeight="1" x14ac:dyDescent="0.15"/>
    <row r="84593" ht="13.5" customHeight="1" x14ac:dyDescent="0.15"/>
    <row r="84595" ht="13.5" customHeight="1" x14ac:dyDescent="0.15"/>
    <row r="84597" ht="13.5" customHeight="1" x14ac:dyDescent="0.15"/>
    <row r="84599" ht="13.5" customHeight="1" x14ac:dyDescent="0.15"/>
    <row r="84601" ht="13.5" customHeight="1" x14ac:dyDescent="0.15"/>
    <row r="84603" ht="13.5" customHeight="1" x14ac:dyDescent="0.15"/>
    <row r="84605" ht="13.5" customHeight="1" x14ac:dyDescent="0.15"/>
    <row r="84607" ht="13.5" customHeight="1" x14ac:dyDescent="0.15"/>
    <row r="84609" ht="13.5" customHeight="1" x14ac:dyDescent="0.15"/>
    <row r="84611" ht="13.5" customHeight="1" x14ac:dyDescent="0.15"/>
    <row r="84613" ht="13.5" customHeight="1" x14ac:dyDescent="0.15"/>
    <row r="84615" ht="13.5" customHeight="1" x14ac:dyDescent="0.15"/>
    <row r="84617" ht="13.5" customHeight="1" x14ac:dyDescent="0.15"/>
    <row r="84619" ht="13.5" customHeight="1" x14ac:dyDescent="0.15"/>
    <row r="84621" ht="13.5" customHeight="1" x14ac:dyDescent="0.15"/>
    <row r="84623" ht="13.5" customHeight="1" x14ac:dyDescent="0.15"/>
    <row r="84625" ht="13.5" customHeight="1" x14ac:dyDescent="0.15"/>
    <row r="84627" ht="13.5" customHeight="1" x14ac:dyDescent="0.15"/>
    <row r="84629" ht="13.5" customHeight="1" x14ac:dyDescent="0.15"/>
    <row r="84631" ht="13.5" customHeight="1" x14ac:dyDescent="0.15"/>
    <row r="84633" ht="13.5" customHeight="1" x14ac:dyDescent="0.15"/>
    <row r="84635" ht="13.5" customHeight="1" x14ac:dyDescent="0.15"/>
    <row r="84637" ht="13.5" customHeight="1" x14ac:dyDescent="0.15"/>
    <row r="84639" ht="13.5" customHeight="1" x14ac:dyDescent="0.15"/>
    <row r="84641" ht="13.5" customHeight="1" x14ac:dyDescent="0.15"/>
    <row r="84643" ht="13.5" customHeight="1" x14ac:dyDescent="0.15"/>
    <row r="84645" ht="13.5" customHeight="1" x14ac:dyDescent="0.15"/>
    <row r="84647" ht="13.5" customHeight="1" x14ac:dyDescent="0.15"/>
    <row r="84649" ht="13.5" customHeight="1" x14ac:dyDescent="0.15"/>
    <row r="84651" ht="13.5" customHeight="1" x14ac:dyDescent="0.15"/>
    <row r="84653" ht="13.5" customHeight="1" x14ac:dyDescent="0.15"/>
    <row r="84655" ht="13.5" customHeight="1" x14ac:dyDescent="0.15"/>
    <row r="84657" ht="13.5" customHeight="1" x14ac:dyDescent="0.15"/>
    <row r="84659" ht="13.5" customHeight="1" x14ac:dyDescent="0.15"/>
    <row r="84661" ht="13.5" customHeight="1" x14ac:dyDescent="0.15"/>
    <row r="84663" ht="13.5" customHeight="1" x14ac:dyDescent="0.15"/>
    <row r="84665" ht="13.5" customHeight="1" x14ac:dyDescent="0.15"/>
    <row r="84667" ht="13.5" customHeight="1" x14ac:dyDescent="0.15"/>
    <row r="84669" ht="13.5" customHeight="1" x14ac:dyDescent="0.15"/>
    <row r="84671" ht="13.5" customHeight="1" x14ac:dyDescent="0.15"/>
    <row r="84673" ht="13.5" customHeight="1" x14ac:dyDescent="0.15"/>
    <row r="84675" ht="13.5" customHeight="1" x14ac:dyDescent="0.15"/>
    <row r="84677" ht="13.5" customHeight="1" x14ac:dyDescent="0.15"/>
    <row r="84679" ht="13.5" customHeight="1" x14ac:dyDescent="0.15"/>
    <row r="84681" ht="13.5" customHeight="1" x14ac:dyDescent="0.15"/>
    <row r="84683" ht="13.5" customHeight="1" x14ac:dyDescent="0.15"/>
    <row r="84685" ht="13.5" customHeight="1" x14ac:dyDescent="0.15"/>
    <row r="84687" ht="13.5" customHeight="1" x14ac:dyDescent="0.15"/>
    <row r="84689" ht="13.5" customHeight="1" x14ac:dyDescent="0.15"/>
    <row r="84691" ht="13.5" customHeight="1" x14ac:dyDescent="0.15"/>
    <row r="84693" ht="13.5" customHeight="1" x14ac:dyDescent="0.15"/>
    <row r="84695" ht="13.5" customHeight="1" x14ac:dyDescent="0.15"/>
    <row r="84697" ht="13.5" customHeight="1" x14ac:dyDescent="0.15"/>
    <row r="84699" ht="13.5" customHeight="1" x14ac:dyDescent="0.15"/>
    <row r="84701" ht="13.5" customHeight="1" x14ac:dyDescent="0.15"/>
    <row r="84703" ht="13.5" customHeight="1" x14ac:dyDescent="0.15"/>
    <row r="84705" ht="13.5" customHeight="1" x14ac:dyDescent="0.15"/>
    <row r="84707" ht="13.5" customHeight="1" x14ac:dyDescent="0.15"/>
    <row r="84709" ht="13.5" customHeight="1" x14ac:dyDescent="0.15"/>
    <row r="84711" ht="13.5" customHeight="1" x14ac:dyDescent="0.15"/>
    <row r="84713" ht="13.5" customHeight="1" x14ac:dyDescent="0.15"/>
    <row r="84715" ht="13.5" customHeight="1" x14ac:dyDescent="0.15"/>
    <row r="84717" ht="13.5" customHeight="1" x14ac:dyDescent="0.15"/>
    <row r="84719" ht="13.5" customHeight="1" x14ac:dyDescent="0.15"/>
    <row r="84721" ht="13.5" customHeight="1" x14ac:dyDescent="0.15"/>
    <row r="84723" ht="13.5" customHeight="1" x14ac:dyDescent="0.15"/>
    <row r="84725" ht="13.5" customHeight="1" x14ac:dyDescent="0.15"/>
    <row r="84727" ht="13.5" customHeight="1" x14ac:dyDescent="0.15"/>
    <row r="84729" ht="13.5" customHeight="1" x14ac:dyDescent="0.15"/>
    <row r="84731" ht="13.5" customHeight="1" x14ac:dyDescent="0.15"/>
    <row r="84733" ht="13.5" customHeight="1" x14ac:dyDescent="0.15"/>
    <row r="84735" ht="13.5" customHeight="1" x14ac:dyDescent="0.15"/>
    <row r="84737" ht="13.5" customHeight="1" x14ac:dyDescent="0.15"/>
    <row r="84739" ht="13.5" customHeight="1" x14ac:dyDescent="0.15"/>
    <row r="84741" ht="13.5" customHeight="1" x14ac:dyDescent="0.15"/>
    <row r="84743" ht="13.5" customHeight="1" x14ac:dyDescent="0.15"/>
    <row r="84745" ht="13.5" customHeight="1" x14ac:dyDescent="0.15"/>
    <row r="84747" ht="13.5" customHeight="1" x14ac:dyDescent="0.15"/>
    <row r="84749" ht="13.5" customHeight="1" x14ac:dyDescent="0.15"/>
    <row r="84751" ht="13.5" customHeight="1" x14ac:dyDescent="0.15"/>
    <row r="84753" ht="13.5" customHeight="1" x14ac:dyDescent="0.15"/>
    <row r="84755" ht="13.5" customHeight="1" x14ac:dyDescent="0.15"/>
    <row r="84757" ht="13.5" customHeight="1" x14ac:dyDescent="0.15"/>
    <row r="84759" ht="13.5" customHeight="1" x14ac:dyDescent="0.15"/>
    <row r="84761" ht="13.5" customHeight="1" x14ac:dyDescent="0.15"/>
    <row r="84763" ht="13.5" customHeight="1" x14ac:dyDescent="0.15"/>
    <row r="84765" ht="13.5" customHeight="1" x14ac:dyDescent="0.15"/>
    <row r="84767" ht="13.5" customHeight="1" x14ac:dyDescent="0.15"/>
    <row r="84769" ht="13.5" customHeight="1" x14ac:dyDescent="0.15"/>
    <row r="84771" ht="13.5" customHeight="1" x14ac:dyDescent="0.15"/>
    <row r="84773" ht="13.5" customHeight="1" x14ac:dyDescent="0.15"/>
    <row r="84775" ht="13.5" customHeight="1" x14ac:dyDescent="0.15"/>
    <row r="84777" ht="13.5" customHeight="1" x14ac:dyDescent="0.15"/>
    <row r="84779" ht="13.5" customHeight="1" x14ac:dyDescent="0.15"/>
    <row r="84781" ht="13.5" customHeight="1" x14ac:dyDescent="0.15"/>
    <row r="84783" ht="13.5" customHeight="1" x14ac:dyDescent="0.15"/>
    <row r="84785" ht="13.5" customHeight="1" x14ac:dyDescent="0.15"/>
    <row r="84787" ht="13.5" customHeight="1" x14ac:dyDescent="0.15"/>
    <row r="84789" ht="13.5" customHeight="1" x14ac:dyDescent="0.15"/>
    <row r="84791" ht="13.5" customHeight="1" x14ac:dyDescent="0.15"/>
    <row r="84793" ht="13.5" customHeight="1" x14ac:dyDescent="0.15"/>
    <row r="84795" ht="13.5" customHeight="1" x14ac:dyDescent="0.15"/>
    <row r="84797" ht="13.5" customHeight="1" x14ac:dyDescent="0.15"/>
    <row r="84799" ht="13.5" customHeight="1" x14ac:dyDescent="0.15"/>
    <row r="84801" ht="13.5" customHeight="1" x14ac:dyDescent="0.15"/>
    <row r="84803" ht="13.5" customHeight="1" x14ac:dyDescent="0.15"/>
    <row r="84805" ht="13.5" customHeight="1" x14ac:dyDescent="0.15"/>
    <row r="84807" ht="13.5" customHeight="1" x14ac:dyDescent="0.15"/>
    <row r="84809" ht="13.5" customHeight="1" x14ac:dyDescent="0.15"/>
    <row r="84811" ht="13.5" customHeight="1" x14ac:dyDescent="0.15"/>
    <row r="84813" ht="13.5" customHeight="1" x14ac:dyDescent="0.15"/>
    <row r="84815" ht="13.5" customHeight="1" x14ac:dyDescent="0.15"/>
    <row r="84817" ht="13.5" customHeight="1" x14ac:dyDescent="0.15"/>
    <row r="84819" ht="13.5" customHeight="1" x14ac:dyDescent="0.15"/>
    <row r="84821" ht="13.5" customHeight="1" x14ac:dyDescent="0.15"/>
    <row r="84823" ht="13.5" customHeight="1" x14ac:dyDescent="0.15"/>
    <row r="84825" ht="13.5" customHeight="1" x14ac:dyDescent="0.15"/>
    <row r="84827" ht="13.5" customHeight="1" x14ac:dyDescent="0.15"/>
    <row r="84829" ht="13.5" customHeight="1" x14ac:dyDescent="0.15"/>
    <row r="84831" ht="13.5" customHeight="1" x14ac:dyDescent="0.15"/>
    <row r="84833" ht="13.5" customHeight="1" x14ac:dyDescent="0.15"/>
    <row r="84835" ht="13.5" customHeight="1" x14ac:dyDescent="0.15"/>
    <row r="84837" ht="13.5" customHeight="1" x14ac:dyDescent="0.15"/>
    <row r="84839" ht="13.5" customHeight="1" x14ac:dyDescent="0.15"/>
    <row r="84841" ht="13.5" customHeight="1" x14ac:dyDescent="0.15"/>
    <row r="84843" ht="13.5" customHeight="1" x14ac:dyDescent="0.15"/>
    <row r="84845" ht="13.5" customHeight="1" x14ac:dyDescent="0.15"/>
    <row r="84847" ht="13.5" customHeight="1" x14ac:dyDescent="0.15"/>
    <row r="84849" ht="13.5" customHeight="1" x14ac:dyDescent="0.15"/>
    <row r="84851" ht="13.5" customHeight="1" x14ac:dyDescent="0.15"/>
    <row r="84853" ht="13.5" customHeight="1" x14ac:dyDescent="0.15"/>
    <row r="84855" ht="13.5" customHeight="1" x14ac:dyDescent="0.15"/>
    <row r="84857" ht="13.5" customHeight="1" x14ac:dyDescent="0.15"/>
    <row r="84859" ht="13.5" customHeight="1" x14ac:dyDescent="0.15"/>
    <row r="84861" ht="13.5" customHeight="1" x14ac:dyDescent="0.15"/>
    <row r="84863" ht="13.5" customHeight="1" x14ac:dyDescent="0.15"/>
    <row r="84865" ht="13.5" customHeight="1" x14ac:dyDescent="0.15"/>
    <row r="84867" ht="13.5" customHeight="1" x14ac:dyDescent="0.15"/>
    <row r="84869" ht="13.5" customHeight="1" x14ac:dyDescent="0.15"/>
    <row r="84871" ht="13.5" customHeight="1" x14ac:dyDescent="0.15"/>
    <row r="84873" ht="13.5" customHeight="1" x14ac:dyDescent="0.15"/>
    <row r="84875" ht="13.5" customHeight="1" x14ac:dyDescent="0.15"/>
    <row r="84877" ht="13.5" customHeight="1" x14ac:dyDescent="0.15"/>
    <row r="84879" ht="13.5" customHeight="1" x14ac:dyDescent="0.15"/>
    <row r="84881" ht="13.5" customHeight="1" x14ac:dyDescent="0.15"/>
    <row r="84883" ht="13.5" customHeight="1" x14ac:dyDescent="0.15"/>
    <row r="84885" ht="13.5" customHeight="1" x14ac:dyDescent="0.15"/>
    <row r="84887" ht="13.5" customHeight="1" x14ac:dyDescent="0.15"/>
    <row r="84889" ht="13.5" customHeight="1" x14ac:dyDescent="0.15"/>
    <row r="84891" ht="13.5" customHeight="1" x14ac:dyDescent="0.15"/>
    <row r="84893" ht="13.5" customHeight="1" x14ac:dyDescent="0.15"/>
    <row r="84895" ht="13.5" customHeight="1" x14ac:dyDescent="0.15"/>
    <row r="84897" ht="13.5" customHeight="1" x14ac:dyDescent="0.15"/>
    <row r="84899" ht="13.5" customHeight="1" x14ac:dyDescent="0.15"/>
    <row r="84901" ht="13.5" customHeight="1" x14ac:dyDescent="0.15"/>
    <row r="84903" ht="13.5" customHeight="1" x14ac:dyDescent="0.15"/>
    <row r="84905" ht="13.5" customHeight="1" x14ac:dyDescent="0.15"/>
    <row r="84907" ht="13.5" customHeight="1" x14ac:dyDescent="0.15"/>
    <row r="84909" ht="13.5" customHeight="1" x14ac:dyDescent="0.15"/>
    <row r="84911" ht="13.5" customHeight="1" x14ac:dyDescent="0.15"/>
    <row r="84913" ht="13.5" customHeight="1" x14ac:dyDescent="0.15"/>
    <row r="84915" ht="13.5" customHeight="1" x14ac:dyDescent="0.15"/>
    <row r="84917" ht="13.5" customHeight="1" x14ac:dyDescent="0.15"/>
    <row r="84919" ht="13.5" customHeight="1" x14ac:dyDescent="0.15"/>
    <row r="84921" ht="13.5" customHeight="1" x14ac:dyDescent="0.15"/>
    <row r="84923" ht="13.5" customHeight="1" x14ac:dyDescent="0.15"/>
    <row r="84925" ht="13.5" customHeight="1" x14ac:dyDescent="0.15"/>
    <row r="84927" ht="13.5" customHeight="1" x14ac:dyDescent="0.15"/>
    <row r="84929" ht="13.5" customHeight="1" x14ac:dyDescent="0.15"/>
    <row r="84931" ht="13.5" customHeight="1" x14ac:dyDescent="0.15"/>
    <row r="84933" ht="13.5" customHeight="1" x14ac:dyDescent="0.15"/>
    <row r="84935" ht="13.5" customHeight="1" x14ac:dyDescent="0.15"/>
    <row r="84937" ht="13.5" customHeight="1" x14ac:dyDescent="0.15"/>
    <row r="84939" ht="13.5" customHeight="1" x14ac:dyDescent="0.15"/>
    <row r="84941" ht="13.5" customHeight="1" x14ac:dyDescent="0.15"/>
    <row r="84943" ht="13.5" customHeight="1" x14ac:dyDescent="0.15"/>
    <row r="84945" ht="13.5" customHeight="1" x14ac:dyDescent="0.15"/>
    <row r="84947" ht="13.5" customHeight="1" x14ac:dyDescent="0.15"/>
    <row r="84949" ht="13.5" customHeight="1" x14ac:dyDescent="0.15"/>
    <row r="84951" ht="13.5" customHeight="1" x14ac:dyDescent="0.15"/>
    <row r="84953" ht="13.5" customHeight="1" x14ac:dyDescent="0.15"/>
    <row r="84955" ht="13.5" customHeight="1" x14ac:dyDescent="0.15"/>
    <row r="84957" ht="13.5" customHeight="1" x14ac:dyDescent="0.15"/>
    <row r="84959" ht="13.5" customHeight="1" x14ac:dyDescent="0.15"/>
    <row r="84961" ht="13.5" customHeight="1" x14ac:dyDescent="0.15"/>
    <row r="84963" ht="13.5" customHeight="1" x14ac:dyDescent="0.15"/>
    <row r="84965" ht="13.5" customHeight="1" x14ac:dyDescent="0.15"/>
    <row r="84967" ht="13.5" customHeight="1" x14ac:dyDescent="0.15"/>
    <row r="84969" ht="13.5" customHeight="1" x14ac:dyDescent="0.15"/>
    <row r="84971" ht="13.5" customHeight="1" x14ac:dyDescent="0.15"/>
    <row r="84973" ht="13.5" customHeight="1" x14ac:dyDescent="0.15"/>
    <row r="84975" ht="13.5" customHeight="1" x14ac:dyDescent="0.15"/>
    <row r="84977" ht="13.5" customHeight="1" x14ac:dyDescent="0.15"/>
    <row r="84979" ht="13.5" customHeight="1" x14ac:dyDescent="0.15"/>
    <row r="84981" ht="13.5" customHeight="1" x14ac:dyDescent="0.15"/>
    <row r="84983" ht="13.5" customHeight="1" x14ac:dyDescent="0.15"/>
    <row r="84985" ht="13.5" customHeight="1" x14ac:dyDescent="0.15"/>
    <row r="84987" ht="13.5" customHeight="1" x14ac:dyDescent="0.15"/>
    <row r="84989" ht="13.5" customHeight="1" x14ac:dyDescent="0.15"/>
    <row r="84991" ht="13.5" customHeight="1" x14ac:dyDescent="0.15"/>
    <row r="84993" ht="13.5" customHeight="1" x14ac:dyDescent="0.15"/>
    <row r="84995" ht="13.5" customHeight="1" x14ac:dyDescent="0.15"/>
    <row r="84997" ht="13.5" customHeight="1" x14ac:dyDescent="0.15"/>
    <row r="84999" ht="13.5" customHeight="1" x14ac:dyDescent="0.15"/>
    <row r="85001" ht="13.5" customHeight="1" x14ac:dyDescent="0.15"/>
    <row r="85003" ht="13.5" customHeight="1" x14ac:dyDescent="0.15"/>
    <row r="85005" ht="13.5" customHeight="1" x14ac:dyDescent="0.15"/>
    <row r="85007" ht="13.5" customHeight="1" x14ac:dyDescent="0.15"/>
    <row r="85009" ht="13.5" customHeight="1" x14ac:dyDescent="0.15"/>
    <row r="85011" ht="13.5" customHeight="1" x14ac:dyDescent="0.15"/>
    <row r="85013" ht="13.5" customHeight="1" x14ac:dyDescent="0.15"/>
    <row r="85015" ht="13.5" customHeight="1" x14ac:dyDescent="0.15"/>
    <row r="85017" ht="13.5" customHeight="1" x14ac:dyDescent="0.15"/>
    <row r="85019" ht="13.5" customHeight="1" x14ac:dyDescent="0.15"/>
    <row r="85021" ht="13.5" customHeight="1" x14ac:dyDescent="0.15"/>
    <row r="85023" ht="13.5" customHeight="1" x14ac:dyDescent="0.15"/>
    <row r="85025" ht="13.5" customHeight="1" x14ac:dyDescent="0.15"/>
    <row r="85027" ht="13.5" customHeight="1" x14ac:dyDescent="0.15"/>
    <row r="85029" ht="13.5" customHeight="1" x14ac:dyDescent="0.15"/>
    <row r="85031" ht="13.5" customHeight="1" x14ac:dyDescent="0.15"/>
    <row r="85033" ht="13.5" customHeight="1" x14ac:dyDescent="0.15"/>
    <row r="85035" ht="13.5" customHeight="1" x14ac:dyDescent="0.15"/>
    <row r="85037" ht="13.5" customHeight="1" x14ac:dyDescent="0.15"/>
    <row r="85039" ht="13.5" customHeight="1" x14ac:dyDescent="0.15"/>
    <row r="85041" ht="13.5" customHeight="1" x14ac:dyDescent="0.15"/>
    <row r="85043" ht="13.5" customHeight="1" x14ac:dyDescent="0.15"/>
    <row r="85045" ht="13.5" customHeight="1" x14ac:dyDescent="0.15"/>
    <row r="85047" ht="13.5" customHeight="1" x14ac:dyDescent="0.15"/>
    <row r="85049" ht="13.5" customHeight="1" x14ac:dyDescent="0.15"/>
    <row r="85051" ht="13.5" customHeight="1" x14ac:dyDescent="0.15"/>
    <row r="85053" ht="13.5" customHeight="1" x14ac:dyDescent="0.15"/>
    <row r="85055" ht="13.5" customHeight="1" x14ac:dyDescent="0.15"/>
    <row r="85057" ht="13.5" customHeight="1" x14ac:dyDescent="0.15"/>
    <row r="85059" ht="13.5" customHeight="1" x14ac:dyDescent="0.15"/>
    <row r="85061" ht="13.5" customHeight="1" x14ac:dyDescent="0.15"/>
    <row r="85063" ht="13.5" customHeight="1" x14ac:dyDescent="0.15"/>
    <row r="85065" ht="13.5" customHeight="1" x14ac:dyDescent="0.15"/>
    <row r="85067" ht="13.5" customHeight="1" x14ac:dyDescent="0.15"/>
    <row r="85069" ht="13.5" customHeight="1" x14ac:dyDescent="0.15"/>
    <row r="85071" ht="13.5" customHeight="1" x14ac:dyDescent="0.15"/>
    <row r="85073" ht="13.5" customHeight="1" x14ac:dyDescent="0.15"/>
    <row r="85075" ht="13.5" customHeight="1" x14ac:dyDescent="0.15"/>
    <row r="85077" ht="13.5" customHeight="1" x14ac:dyDescent="0.15"/>
    <row r="85079" ht="13.5" customHeight="1" x14ac:dyDescent="0.15"/>
    <row r="85081" ht="13.5" customHeight="1" x14ac:dyDescent="0.15"/>
    <row r="85083" ht="13.5" customHeight="1" x14ac:dyDescent="0.15"/>
    <row r="85085" ht="13.5" customHeight="1" x14ac:dyDescent="0.15"/>
    <row r="85087" ht="13.5" customHeight="1" x14ac:dyDescent="0.15"/>
    <row r="85089" ht="13.5" customHeight="1" x14ac:dyDescent="0.15"/>
    <row r="85091" ht="13.5" customHeight="1" x14ac:dyDescent="0.15"/>
    <row r="85093" ht="13.5" customHeight="1" x14ac:dyDescent="0.15"/>
    <row r="85095" ht="13.5" customHeight="1" x14ac:dyDescent="0.15"/>
    <row r="85097" ht="13.5" customHeight="1" x14ac:dyDescent="0.15"/>
    <row r="85099" ht="13.5" customHeight="1" x14ac:dyDescent="0.15"/>
    <row r="85101" ht="13.5" customHeight="1" x14ac:dyDescent="0.15"/>
    <row r="85103" ht="13.5" customHeight="1" x14ac:dyDescent="0.15"/>
    <row r="85105" ht="13.5" customHeight="1" x14ac:dyDescent="0.15"/>
    <row r="85107" ht="13.5" customHeight="1" x14ac:dyDescent="0.15"/>
    <row r="85109" ht="13.5" customHeight="1" x14ac:dyDescent="0.15"/>
    <row r="85111" ht="13.5" customHeight="1" x14ac:dyDescent="0.15"/>
    <row r="85113" ht="13.5" customHeight="1" x14ac:dyDescent="0.15"/>
    <row r="85115" ht="13.5" customHeight="1" x14ac:dyDescent="0.15"/>
    <row r="85117" ht="13.5" customHeight="1" x14ac:dyDescent="0.15"/>
    <row r="85119" ht="13.5" customHeight="1" x14ac:dyDescent="0.15"/>
    <row r="85121" ht="13.5" customHeight="1" x14ac:dyDescent="0.15"/>
    <row r="85123" ht="13.5" customHeight="1" x14ac:dyDescent="0.15"/>
    <row r="85125" ht="13.5" customHeight="1" x14ac:dyDescent="0.15"/>
    <row r="85127" ht="13.5" customHeight="1" x14ac:dyDescent="0.15"/>
    <row r="85129" ht="13.5" customHeight="1" x14ac:dyDescent="0.15"/>
    <row r="85131" ht="13.5" customHeight="1" x14ac:dyDescent="0.15"/>
    <row r="85133" ht="13.5" customHeight="1" x14ac:dyDescent="0.15"/>
    <row r="85135" ht="13.5" customHeight="1" x14ac:dyDescent="0.15"/>
    <row r="85137" ht="13.5" customHeight="1" x14ac:dyDescent="0.15"/>
    <row r="85139" ht="13.5" customHeight="1" x14ac:dyDescent="0.15"/>
    <row r="85141" ht="13.5" customHeight="1" x14ac:dyDescent="0.15"/>
    <row r="85143" ht="13.5" customHeight="1" x14ac:dyDescent="0.15"/>
    <row r="85145" ht="13.5" customHeight="1" x14ac:dyDescent="0.15"/>
    <row r="85147" ht="13.5" customHeight="1" x14ac:dyDescent="0.15"/>
    <row r="85149" ht="13.5" customHeight="1" x14ac:dyDescent="0.15"/>
    <row r="85151" ht="13.5" customHeight="1" x14ac:dyDescent="0.15"/>
    <row r="85153" ht="13.5" customHeight="1" x14ac:dyDescent="0.15"/>
    <row r="85155" ht="13.5" customHeight="1" x14ac:dyDescent="0.15"/>
    <row r="85157" ht="13.5" customHeight="1" x14ac:dyDescent="0.15"/>
    <row r="85159" ht="13.5" customHeight="1" x14ac:dyDescent="0.15"/>
    <row r="85161" ht="13.5" customHeight="1" x14ac:dyDescent="0.15"/>
    <row r="85163" ht="13.5" customHeight="1" x14ac:dyDescent="0.15"/>
    <row r="85165" ht="13.5" customHeight="1" x14ac:dyDescent="0.15"/>
    <row r="85167" ht="13.5" customHeight="1" x14ac:dyDescent="0.15"/>
    <row r="85169" ht="13.5" customHeight="1" x14ac:dyDescent="0.15"/>
    <row r="85171" ht="13.5" customHeight="1" x14ac:dyDescent="0.15"/>
    <row r="85173" ht="13.5" customHeight="1" x14ac:dyDescent="0.15"/>
    <row r="85175" ht="13.5" customHeight="1" x14ac:dyDescent="0.15"/>
    <row r="85177" ht="13.5" customHeight="1" x14ac:dyDescent="0.15"/>
    <row r="85179" ht="13.5" customHeight="1" x14ac:dyDescent="0.15"/>
    <row r="85181" ht="13.5" customHeight="1" x14ac:dyDescent="0.15"/>
    <row r="85183" ht="13.5" customHeight="1" x14ac:dyDescent="0.15"/>
    <row r="85185" ht="13.5" customHeight="1" x14ac:dyDescent="0.15"/>
    <row r="85187" ht="13.5" customHeight="1" x14ac:dyDescent="0.15"/>
    <row r="85189" ht="13.5" customHeight="1" x14ac:dyDescent="0.15"/>
    <row r="85191" ht="13.5" customHeight="1" x14ac:dyDescent="0.15"/>
    <row r="85193" ht="13.5" customHeight="1" x14ac:dyDescent="0.15"/>
    <row r="85195" ht="13.5" customHeight="1" x14ac:dyDescent="0.15"/>
    <row r="85197" ht="13.5" customHeight="1" x14ac:dyDescent="0.15"/>
    <row r="85199" ht="13.5" customHeight="1" x14ac:dyDescent="0.15"/>
    <row r="85201" ht="13.5" customHeight="1" x14ac:dyDescent="0.15"/>
    <row r="85203" ht="13.5" customHeight="1" x14ac:dyDescent="0.15"/>
    <row r="85205" ht="13.5" customHeight="1" x14ac:dyDescent="0.15"/>
    <row r="85207" ht="13.5" customHeight="1" x14ac:dyDescent="0.15"/>
    <row r="85209" ht="13.5" customHeight="1" x14ac:dyDescent="0.15"/>
    <row r="85211" ht="13.5" customHeight="1" x14ac:dyDescent="0.15"/>
    <row r="85213" ht="13.5" customHeight="1" x14ac:dyDescent="0.15"/>
    <row r="85215" ht="13.5" customHeight="1" x14ac:dyDescent="0.15"/>
    <row r="85217" ht="13.5" customHeight="1" x14ac:dyDescent="0.15"/>
    <row r="85219" ht="13.5" customHeight="1" x14ac:dyDescent="0.15"/>
    <row r="85221" ht="13.5" customHeight="1" x14ac:dyDescent="0.15"/>
    <row r="85223" ht="13.5" customHeight="1" x14ac:dyDescent="0.15"/>
    <row r="85225" ht="13.5" customHeight="1" x14ac:dyDescent="0.15"/>
    <row r="85227" ht="13.5" customHeight="1" x14ac:dyDescent="0.15"/>
    <row r="85229" ht="13.5" customHeight="1" x14ac:dyDescent="0.15"/>
    <row r="85231" ht="13.5" customHeight="1" x14ac:dyDescent="0.15"/>
    <row r="85233" ht="13.5" customHeight="1" x14ac:dyDescent="0.15"/>
    <row r="85235" ht="13.5" customHeight="1" x14ac:dyDescent="0.15"/>
    <row r="85237" ht="13.5" customHeight="1" x14ac:dyDescent="0.15"/>
    <row r="85239" ht="13.5" customHeight="1" x14ac:dyDescent="0.15"/>
    <row r="85241" ht="13.5" customHeight="1" x14ac:dyDescent="0.15"/>
    <row r="85243" ht="13.5" customHeight="1" x14ac:dyDescent="0.15"/>
    <row r="85245" ht="13.5" customHeight="1" x14ac:dyDescent="0.15"/>
    <row r="85247" ht="13.5" customHeight="1" x14ac:dyDescent="0.15"/>
    <row r="85249" ht="13.5" customHeight="1" x14ac:dyDescent="0.15"/>
    <row r="85251" ht="13.5" customHeight="1" x14ac:dyDescent="0.15"/>
    <row r="85253" ht="13.5" customHeight="1" x14ac:dyDescent="0.15"/>
    <row r="85255" ht="13.5" customHeight="1" x14ac:dyDescent="0.15"/>
    <row r="85257" ht="13.5" customHeight="1" x14ac:dyDescent="0.15"/>
    <row r="85259" ht="13.5" customHeight="1" x14ac:dyDescent="0.15"/>
    <row r="85261" ht="13.5" customHeight="1" x14ac:dyDescent="0.15"/>
    <row r="85263" ht="13.5" customHeight="1" x14ac:dyDescent="0.15"/>
    <row r="85265" ht="13.5" customHeight="1" x14ac:dyDescent="0.15"/>
    <row r="85267" ht="13.5" customHeight="1" x14ac:dyDescent="0.15"/>
    <row r="85269" ht="13.5" customHeight="1" x14ac:dyDescent="0.15"/>
    <row r="85271" ht="13.5" customHeight="1" x14ac:dyDescent="0.15"/>
    <row r="85273" ht="13.5" customHeight="1" x14ac:dyDescent="0.15"/>
    <row r="85275" ht="13.5" customHeight="1" x14ac:dyDescent="0.15"/>
    <row r="85277" ht="13.5" customHeight="1" x14ac:dyDescent="0.15"/>
    <row r="85279" ht="13.5" customHeight="1" x14ac:dyDescent="0.15"/>
    <row r="85281" ht="13.5" customHeight="1" x14ac:dyDescent="0.15"/>
    <row r="85283" ht="13.5" customHeight="1" x14ac:dyDescent="0.15"/>
    <row r="85285" ht="13.5" customHeight="1" x14ac:dyDescent="0.15"/>
    <row r="85287" ht="13.5" customHeight="1" x14ac:dyDescent="0.15"/>
    <row r="85289" ht="13.5" customHeight="1" x14ac:dyDescent="0.15"/>
    <row r="85291" ht="13.5" customHeight="1" x14ac:dyDescent="0.15"/>
    <row r="85293" ht="13.5" customHeight="1" x14ac:dyDescent="0.15"/>
    <row r="85295" ht="13.5" customHeight="1" x14ac:dyDescent="0.15"/>
    <row r="85297" ht="13.5" customHeight="1" x14ac:dyDescent="0.15"/>
    <row r="85299" ht="13.5" customHeight="1" x14ac:dyDescent="0.15"/>
    <row r="85301" ht="13.5" customHeight="1" x14ac:dyDescent="0.15"/>
    <row r="85303" ht="13.5" customHeight="1" x14ac:dyDescent="0.15"/>
    <row r="85305" ht="13.5" customHeight="1" x14ac:dyDescent="0.15"/>
    <row r="85307" ht="13.5" customHeight="1" x14ac:dyDescent="0.15"/>
    <row r="85309" ht="13.5" customHeight="1" x14ac:dyDescent="0.15"/>
    <row r="85311" ht="13.5" customHeight="1" x14ac:dyDescent="0.15"/>
    <row r="85313" ht="13.5" customHeight="1" x14ac:dyDescent="0.15"/>
    <row r="85315" ht="13.5" customHeight="1" x14ac:dyDescent="0.15"/>
    <row r="85317" ht="13.5" customHeight="1" x14ac:dyDescent="0.15"/>
    <row r="85319" ht="13.5" customHeight="1" x14ac:dyDescent="0.15"/>
    <row r="85321" ht="13.5" customHeight="1" x14ac:dyDescent="0.15"/>
    <row r="85323" ht="13.5" customHeight="1" x14ac:dyDescent="0.15"/>
    <row r="85325" ht="13.5" customHeight="1" x14ac:dyDescent="0.15"/>
    <row r="85327" ht="13.5" customHeight="1" x14ac:dyDescent="0.15"/>
    <row r="85329" ht="13.5" customHeight="1" x14ac:dyDescent="0.15"/>
    <row r="85331" ht="13.5" customHeight="1" x14ac:dyDescent="0.15"/>
    <row r="85333" ht="13.5" customHeight="1" x14ac:dyDescent="0.15"/>
    <row r="85335" ht="13.5" customHeight="1" x14ac:dyDescent="0.15"/>
    <row r="85337" ht="13.5" customHeight="1" x14ac:dyDescent="0.15"/>
    <row r="85339" ht="13.5" customHeight="1" x14ac:dyDescent="0.15"/>
    <row r="85341" ht="13.5" customHeight="1" x14ac:dyDescent="0.15"/>
    <row r="85343" ht="13.5" customHeight="1" x14ac:dyDescent="0.15"/>
    <row r="85345" ht="13.5" customHeight="1" x14ac:dyDescent="0.15"/>
    <row r="85347" ht="13.5" customHeight="1" x14ac:dyDescent="0.15"/>
    <row r="85349" ht="13.5" customHeight="1" x14ac:dyDescent="0.15"/>
    <row r="85351" ht="13.5" customHeight="1" x14ac:dyDescent="0.15"/>
    <row r="85353" ht="13.5" customHeight="1" x14ac:dyDescent="0.15"/>
    <row r="85355" ht="13.5" customHeight="1" x14ac:dyDescent="0.15"/>
    <row r="85357" ht="13.5" customHeight="1" x14ac:dyDescent="0.15"/>
    <row r="85359" ht="13.5" customHeight="1" x14ac:dyDescent="0.15"/>
    <row r="85361" ht="13.5" customHeight="1" x14ac:dyDescent="0.15"/>
    <row r="85363" ht="13.5" customHeight="1" x14ac:dyDescent="0.15"/>
    <row r="85365" ht="13.5" customHeight="1" x14ac:dyDescent="0.15"/>
    <row r="85367" ht="13.5" customHeight="1" x14ac:dyDescent="0.15"/>
    <row r="85369" ht="13.5" customHeight="1" x14ac:dyDescent="0.15"/>
    <row r="85371" ht="13.5" customHeight="1" x14ac:dyDescent="0.15"/>
    <row r="85373" ht="13.5" customHeight="1" x14ac:dyDescent="0.15"/>
    <row r="85375" ht="13.5" customHeight="1" x14ac:dyDescent="0.15"/>
    <row r="85377" ht="13.5" customHeight="1" x14ac:dyDescent="0.15"/>
    <row r="85379" ht="13.5" customHeight="1" x14ac:dyDescent="0.15"/>
    <row r="85381" ht="13.5" customHeight="1" x14ac:dyDescent="0.15"/>
    <row r="85383" ht="13.5" customHeight="1" x14ac:dyDescent="0.15"/>
    <row r="85385" ht="13.5" customHeight="1" x14ac:dyDescent="0.15"/>
    <row r="85387" ht="13.5" customHeight="1" x14ac:dyDescent="0.15"/>
    <row r="85389" ht="13.5" customHeight="1" x14ac:dyDescent="0.15"/>
    <row r="85391" ht="13.5" customHeight="1" x14ac:dyDescent="0.15"/>
    <row r="85393" ht="13.5" customHeight="1" x14ac:dyDescent="0.15"/>
    <row r="85395" ht="13.5" customHeight="1" x14ac:dyDescent="0.15"/>
    <row r="85397" ht="13.5" customHeight="1" x14ac:dyDescent="0.15"/>
    <row r="85399" ht="13.5" customHeight="1" x14ac:dyDescent="0.15"/>
    <row r="85401" ht="13.5" customHeight="1" x14ac:dyDescent="0.15"/>
    <row r="85403" ht="13.5" customHeight="1" x14ac:dyDescent="0.15"/>
    <row r="85405" ht="13.5" customHeight="1" x14ac:dyDescent="0.15"/>
    <row r="85407" ht="13.5" customHeight="1" x14ac:dyDescent="0.15"/>
    <row r="85409" ht="13.5" customHeight="1" x14ac:dyDescent="0.15"/>
    <row r="85411" ht="13.5" customHeight="1" x14ac:dyDescent="0.15"/>
    <row r="85413" ht="13.5" customHeight="1" x14ac:dyDescent="0.15"/>
    <row r="85415" ht="13.5" customHeight="1" x14ac:dyDescent="0.15"/>
    <row r="85417" ht="13.5" customHeight="1" x14ac:dyDescent="0.15"/>
    <row r="85419" ht="13.5" customHeight="1" x14ac:dyDescent="0.15"/>
    <row r="85421" ht="13.5" customHeight="1" x14ac:dyDescent="0.15"/>
    <row r="85423" ht="13.5" customHeight="1" x14ac:dyDescent="0.15"/>
    <row r="85425" ht="13.5" customHeight="1" x14ac:dyDescent="0.15"/>
    <row r="85427" ht="13.5" customHeight="1" x14ac:dyDescent="0.15"/>
    <row r="85429" ht="13.5" customHeight="1" x14ac:dyDescent="0.15"/>
    <row r="85431" ht="13.5" customHeight="1" x14ac:dyDescent="0.15"/>
    <row r="85433" ht="13.5" customHeight="1" x14ac:dyDescent="0.15"/>
    <row r="85435" ht="13.5" customHeight="1" x14ac:dyDescent="0.15"/>
    <row r="85437" ht="13.5" customHeight="1" x14ac:dyDescent="0.15"/>
    <row r="85439" ht="13.5" customHeight="1" x14ac:dyDescent="0.15"/>
    <row r="85441" ht="13.5" customHeight="1" x14ac:dyDescent="0.15"/>
    <row r="85443" ht="13.5" customHeight="1" x14ac:dyDescent="0.15"/>
    <row r="85445" ht="13.5" customHeight="1" x14ac:dyDescent="0.15"/>
    <row r="85447" ht="13.5" customHeight="1" x14ac:dyDescent="0.15"/>
    <row r="85449" ht="13.5" customHeight="1" x14ac:dyDescent="0.15"/>
    <row r="85451" ht="13.5" customHeight="1" x14ac:dyDescent="0.15"/>
    <row r="85453" ht="13.5" customHeight="1" x14ac:dyDescent="0.15"/>
    <row r="85455" ht="13.5" customHeight="1" x14ac:dyDescent="0.15"/>
    <row r="85457" ht="13.5" customHeight="1" x14ac:dyDescent="0.15"/>
    <row r="85459" ht="13.5" customHeight="1" x14ac:dyDescent="0.15"/>
    <row r="85461" ht="13.5" customHeight="1" x14ac:dyDescent="0.15"/>
    <row r="85463" ht="13.5" customHeight="1" x14ac:dyDescent="0.15"/>
    <row r="85465" ht="13.5" customHeight="1" x14ac:dyDescent="0.15"/>
    <row r="85467" ht="13.5" customHeight="1" x14ac:dyDescent="0.15"/>
    <row r="85469" ht="13.5" customHeight="1" x14ac:dyDescent="0.15"/>
    <row r="85471" ht="13.5" customHeight="1" x14ac:dyDescent="0.15"/>
    <row r="85473" ht="13.5" customHeight="1" x14ac:dyDescent="0.15"/>
    <row r="85475" ht="13.5" customHeight="1" x14ac:dyDescent="0.15"/>
    <row r="85477" ht="13.5" customHeight="1" x14ac:dyDescent="0.15"/>
    <row r="85479" ht="13.5" customHeight="1" x14ac:dyDescent="0.15"/>
    <row r="85481" ht="13.5" customHeight="1" x14ac:dyDescent="0.15"/>
    <row r="85483" ht="13.5" customHeight="1" x14ac:dyDescent="0.15"/>
    <row r="85485" ht="13.5" customHeight="1" x14ac:dyDescent="0.15"/>
    <row r="85487" ht="13.5" customHeight="1" x14ac:dyDescent="0.15"/>
    <row r="85489" ht="13.5" customHeight="1" x14ac:dyDescent="0.15"/>
    <row r="85491" ht="13.5" customHeight="1" x14ac:dyDescent="0.15"/>
    <row r="85493" ht="13.5" customHeight="1" x14ac:dyDescent="0.15"/>
    <row r="85495" ht="13.5" customHeight="1" x14ac:dyDescent="0.15"/>
    <row r="85497" ht="13.5" customHeight="1" x14ac:dyDescent="0.15"/>
    <row r="85499" ht="13.5" customHeight="1" x14ac:dyDescent="0.15"/>
    <row r="85501" ht="13.5" customHeight="1" x14ac:dyDescent="0.15"/>
    <row r="85503" ht="13.5" customHeight="1" x14ac:dyDescent="0.15"/>
    <row r="85505" ht="13.5" customHeight="1" x14ac:dyDescent="0.15"/>
    <row r="85507" ht="13.5" customHeight="1" x14ac:dyDescent="0.15"/>
    <row r="85509" ht="13.5" customHeight="1" x14ac:dyDescent="0.15"/>
    <row r="85511" ht="13.5" customHeight="1" x14ac:dyDescent="0.15"/>
    <row r="85513" ht="13.5" customHeight="1" x14ac:dyDescent="0.15"/>
    <row r="85515" ht="13.5" customHeight="1" x14ac:dyDescent="0.15"/>
    <row r="85517" ht="13.5" customHeight="1" x14ac:dyDescent="0.15"/>
    <row r="85519" ht="13.5" customHeight="1" x14ac:dyDescent="0.15"/>
    <row r="85521" ht="13.5" customHeight="1" x14ac:dyDescent="0.15"/>
    <row r="85523" ht="13.5" customHeight="1" x14ac:dyDescent="0.15"/>
    <row r="85525" ht="13.5" customHeight="1" x14ac:dyDescent="0.15"/>
    <row r="85527" ht="13.5" customHeight="1" x14ac:dyDescent="0.15"/>
    <row r="85529" ht="13.5" customHeight="1" x14ac:dyDescent="0.15"/>
    <row r="85531" ht="13.5" customHeight="1" x14ac:dyDescent="0.15"/>
    <row r="85533" ht="13.5" customHeight="1" x14ac:dyDescent="0.15"/>
    <row r="85535" ht="13.5" customHeight="1" x14ac:dyDescent="0.15"/>
    <row r="85537" ht="13.5" customHeight="1" x14ac:dyDescent="0.15"/>
    <row r="85539" ht="13.5" customHeight="1" x14ac:dyDescent="0.15"/>
    <row r="85541" ht="13.5" customHeight="1" x14ac:dyDescent="0.15"/>
    <row r="85543" ht="13.5" customHeight="1" x14ac:dyDescent="0.15"/>
    <row r="85545" ht="13.5" customHeight="1" x14ac:dyDescent="0.15"/>
    <row r="85547" ht="13.5" customHeight="1" x14ac:dyDescent="0.15"/>
    <row r="85549" ht="13.5" customHeight="1" x14ac:dyDescent="0.15"/>
    <row r="85551" ht="13.5" customHeight="1" x14ac:dyDescent="0.15"/>
    <row r="85553" ht="13.5" customHeight="1" x14ac:dyDescent="0.15"/>
    <row r="85555" ht="13.5" customHeight="1" x14ac:dyDescent="0.15"/>
    <row r="85557" ht="13.5" customHeight="1" x14ac:dyDescent="0.15"/>
    <row r="85559" ht="13.5" customHeight="1" x14ac:dyDescent="0.15"/>
    <row r="85561" ht="13.5" customHeight="1" x14ac:dyDescent="0.15"/>
    <row r="85563" ht="13.5" customHeight="1" x14ac:dyDescent="0.15"/>
    <row r="85565" ht="13.5" customHeight="1" x14ac:dyDescent="0.15"/>
    <row r="85567" ht="13.5" customHeight="1" x14ac:dyDescent="0.15"/>
    <row r="85569" ht="13.5" customHeight="1" x14ac:dyDescent="0.15"/>
    <row r="85571" ht="13.5" customHeight="1" x14ac:dyDescent="0.15"/>
    <row r="85573" ht="13.5" customHeight="1" x14ac:dyDescent="0.15"/>
    <row r="85575" ht="13.5" customHeight="1" x14ac:dyDescent="0.15"/>
    <row r="85577" ht="13.5" customHeight="1" x14ac:dyDescent="0.15"/>
    <row r="85579" ht="13.5" customHeight="1" x14ac:dyDescent="0.15"/>
    <row r="85581" ht="13.5" customHeight="1" x14ac:dyDescent="0.15"/>
    <row r="85583" ht="13.5" customHeight="1" x14ac:dyDescent="0.15"/>
    <row r="85585" ht="13.5" customHeight="1" x14ac:dyDescent="0.15"/>
    <row r="85587" ht="13.5" customHeight="1" x14ac:dyDescent="0.15"/>
    <row r="85589" ht="13.5" customHeight="1" x14ac:dyDescent="0.15"/>
    <row r="85591" ht="13.5" customHeight="1" x14ac:dyDescent="0.15"/>
    <row r="85593" ht="13.5" customHeight="1" x14ac:dyDescent="0.15"/>
    <row r="85595" ht="13.5" customHeight="1" x14ac:dyDescent="0.15"/>
    <row r="85597" ht="13.5" customHeight="1" x14ac:dyDescent="0.15"/>
    <row r="85599" ht="13.5" customHeight="1" x14ac:dyDescent="0.15"/>
    <row r="85601" ht="13.5" customHeight="1" x14ac:dyDescent="0.15"/>
    <row r="85603" ht="13.5" customHeight="1" x14ac:dyDescent="0.15"/>
    <row r="85605" ht="13.5" customHeight="1" x14ac:dyDescent="0.15"/>
    <row r="85607" ht="13.5" customHeight="1" x14ac:dyDescent="0.15"/>
    <row r="85609" ht="13.5" customHeight="1" x14ac:dyDescent="0.15"/>
    <row r="85611" ht="13.5" customHeight="1" x14ac:dyDescent="0.15"/>
    <row r="85613" ht="13.5" customHeight="1" x14ac:dyDescent="0.15"/>
    <row r="85615" ht="13.5" customHeight="1" x14ac:dyDescent="0.15"/>
    <row r="85617" ht="13.5" customHeight="1" x14ac:dyDescent="0.15"/>
    <row r="85619" ht="13.5" customHeight="1" x14ac:dyDescent="0.15"/>
    <row r="85621" ht="13.5" customHeight="1" x14ac:dyDescent="0.15"/>
    <row r="85623" ht="13.5" customHeight="1" x14ac:dyDescent="0.15"/>
    <row r="85625" ht="13.5" customHeight="1" x14ac:dyDescent="0.15"/>
    <row r="85627" ht="13.5" customHeight="1" x14ac:dyDescent="0.15"/>
    <row r="85629" ht="13.5" customHeight="1" x14ac:dyDescent="0.15"/>
    <row r="85631" ht="13.5" customHeight="1" x14ac:dyDescent="0.15"/>
    <row r="85633" ht="13.5" customHeight="1" x14ac:dyDescent="0.15"/>
    <row r="85635" ht="13.5" customHeight="1" x14ac:dyDescent="0.15"/>
    <row r="85637" ht="13.5" customHeight="1" x14ac:dyDescent="0.15"/>
    <row r="85639" ht="13.5" customHeight="1" x14ac:dyDescent="0.15"/>
    <row r="85641" ht="13.5" customHeight="1" x14ac:dyDescent="0.15"/>
    <row r="85643" ht="13.5" customHeight="1" x14ac:dyDescent="0.15"/>
    <row r="85645" ht="13.5" customHeight="1" x14ac:dyDescent="0.15"/>
    <row r="85647" ht="13.5" customHeight="1" x14ac:dyDescent="0.15"/>
    <row r="85649" ht="13.5" customHeight="1" x14ac:dyDescent="0.15"/>
    <row r="85651" ht="13.5" customHeight="1" x14ac:dyDescent="0.15"/>
    <row r="85653" ht="13.5" customHeight="1" x14ac:dyDescent="0.15"/>
    <row r="85655" ht="13.5" customHeight="1" x14ac:dyDescent="0.15"/>
    <row r="85657" ht="13.5" customHeight="1" x14ac:dyDescent="0.15"/>
    <row r="85659" ht="13.5" customHeight="1" x14ac:dyDescent="0.15"/>
    <row r="85661" ht="13.5" customHeight="1" x14ac:dyDescent="0.15"/>
    <row r="85663" ht="13.5" customHeight="1" x14ac:dyDescent="0.15"/>
    <row r="85665" ht="13.5" customHeight="1" x14ac:dyDescent="0.15"/>
    <row r="85667" ht="13.5" customHeight="1" x14ac:dyDescent="0.15"/>
    <row r="85669" ht="13.5" customHeight="1" x14ac:dyDescent="0.15"/>
    <row r="85671" ht="13.5" customHeight="1" x14ac:dyDescent="0.15"/>
    <row r="85673" ht="13.5" customHeight="1" x14ac:dyDescent="0.15"/>
    <row r="85675" ht="13.5" customHeight="1" x14ac:dyDescent="0.15"/>
    <row r="85677" ht="13.5" customHeight="1" x14ac:dyDescent="0.15"/>
    <row r="85679" ht="13.5" customHeight="1" x14ac:dyDescent="0.15"/>
    <row r="85681" ht="13.5" customHeight="1" x14ac:dyDescent="0.15"/>
    <row r="85683" ht="13.5" customHeight="1" x14ac:dyDescent="0.15"/>
    <row r="85685" ht="13.5" customHeight="1" x14ac:dyDescent="0.15"/>
    <row r="85687" ht="13.5" customHeight="1" x14ac:dyDescent="0.15"/>
    <row r="85689" ht="13.5" customHeight="1" x14ac:dyDescent="0.15"/>
    <row r="85691" ht="13.5" customHeight="1" x14ac:dyDescent="0.15"/>
    <row r="85693" ht="13.5" customHeight="1" x14ac:dyDescent="0.15"/>
    <row r="85695" ht="13.5" customHeight="1" x14ac:dyDescent="0.15"/>
    <row r="85697" ht="13.5" customHeight="1" x14ac:dyDescent="0.15"/>
    <row r="85699" ht="13.5" customHeight="1" x14ac:dyDescent="0.15"/>
    <row r="85701" ht="13.5" customHeight="1" x14ac:dyDescent="0.15"/>
    <row r="85703" ht="13.5" customHeight="1" x14ac:dyDescent="0.15"/>
    <row r="85705" ht="13.5" customHeight="1" x14ac:dyDescent="0.15"/>
    <row r="85707" ht="13.5" customHeight="1" x14ac:dyDescent="0.15"/>
    <row r="85709" ht="13.5" customHeight="1" x14ac:dyDescent="0.15"/>
    <row r="85711" ht="13.5" customHeight="1" x14ac:dyDescent="0.15"/>
    <row r="85713" ht="13.5" customHeight="1" x14ac:dyDescent="0.15"/>
    <row r="85715" ht="13.5" customHeight="1" x14ac:dyDescent="0.15"/>
    <row r="85717" ht="13.5" customHeight="1" x14ac:dyDescent="0.15"/>
    <row r="85719" ht="13.5" customHeight="1" x14ac:dyDescent="0.15"/>
    <row r="85721" ht="13.5" customHeight="1" x14ac:dyDescent="0.15"/>
    <row r="85723" ht="13.5" customHeight="1" x14ac:dyDescent="0.15"/>
    <row r="85725" ht="13.5" customHeight="1" x14ac:dyDescent="0.15"/>
    <row r="85727" ht="13.5" customHeight="1" x14ac:dyDescent="0.15"/>
    <row r="85729" ht="13.5" customHeight="1" x14ac:dyDescent="0.15"/>
    <row r="85731" ht="13.5" customHeight="1" x14ac:dyDescent="0.15"/>
    <row r="85733" ht="13.5" customHeight="1" x14ac:dyDescent="0.15"/>
    <row r="85735" ht="13.5" customHeight="1" x14ac:dyDescent="0.15"/>
    <row r="85737" ht="13.5" customHeight="1" x14ac:dyDescent="0.15"/>
    <row r="85739" ht="13.5" customHeight="1" x14ac:dyDescent="0.15"/>
    <row r="85741" ht="13.5" customHeight="1" x14ac:dyDescent="0.15"/>
    <row r="85743" ht="13.5" customHeight="1" x14ac:dyDescent="0.15"/>
    <row r="85745" ht="13.5" customHeight="1" x14ac:dyDescent="0.15"/>
    <row r="85747" ht="13.5" customHeight="1" x14ac:dyDescent="0.15"/>
    <row r="85749" ht="13.5" customHeight="1" x14ac:dyDescent="0.15"/>
    <row r="85751" ht="13.5" customHeight="1" x14ac:dyDescent="0.15"/>
    <row r="85753" ht="13.5" customHeight="1" x14ac:dyDescent="0.15"/>
    <row r="85755" ht="13.5" customHeight="1" x14ac:dyDescent="0.15"/>
    <row r="85757" ht="13.5" customHeight="1" x14ac:dyDescent="0.15"/>
    <row r="85759" ht="13.5" customHeight="1" x14ac:dyDescent="0.15"/>
    <row r="85761" ht="13.5" customHeight="1" x14ac:dyDescent="0.15"/>
    <row r="85763" ht="13.5" customHeight="1" x14ac:dyDescent="0.15"/>
    <row r="85765" ht="13.5" customHeight="1" x14ac:dyDescent="0.15"/>
    <row r="85767" ht="13.5" customHeight="1" x14ac:dyDescent="0.15"/>
    <row r="85769" ht="13.5" customHeight="1" x14ac:dyDescent="0.15"/>
    <row r="85771" ht="13.5" customHeight="1" x14ac:dyDescent="0.15"/>
    <row r="85773" ht="13.5" customHeight="1" x14ac:dyDescent="0.15"/>
    <row r="85775" ht="13.5" customHeight="1" x14ac:dyDescent="0.15"/>
    <row r="85777" ht="13.5" customHeight="1" x14ac:dyDescent="0.15"/>
    <row r="85779" ht="13.5" customHeight="1" x14ac:dyDescent="0.15"/>
    <row r="85781" ht="13.5" customHeight="1" x14ac:dyDescent="0.15"/>
    <row r="85783" ht="13.5" customHeight="1" x14ac:dyDescent="0.15"/>
    <row r="85785" ht="13.5" customHeight="1" x14ac:dyDescent="0.15"/>
    <row r="85787" ht="13.5" customHeight="1" x14ac:dyDescent="0.15"/>
    <row r="85789" ht="13.5" customHeight="1" x14ac:dyDescent="0.15"/>
    <row r="85791" ht="13.5" customHeight="1" x14ac:dyDescent="0.15"/>
    <row r="85793" ht="13.5" customHeight="1" x14ac:dyDescent="0.15"/>
    <row r="85795" ht="13.5" customHeight="1" x14ac:dyDescent="0.15"/>
    <row r="85797" ht="13.5" customHeight="1" x14ac:dyDescent="0.15"/>
    <row r="85799" ht="13.5" customHeight="1" x14ac:dyDescent="0.15"/>
    <row r="85801" ht="13.5" customHeight="1" x14ac:dyDescent="0.15"/>
    <row r="85803" ht="13.5" customHeight="1" x14ac:dyDescent="0.15"/>
    <row r="85805" ht="13.5" customHeight="1" x14ac:dyDescent="0.15"/>
    <row r="85807" ht="13.5" customHeight="1" x14ac:dyDescent="0.15"/>
    <row r="85809" ht="13.5" customHeight="1" x14ac:dyDescent="0.15"/>
    <row r="85811" ht="13.5" customHeight="1" x14ac:dyDescent="0.15"/>
    <row r="85813" ht="13.5" customHeight="1" x14ac:dyDescent="0.15"/>
    <row r="85815" ht="13.5" customHeight="1" x14ac:dyDescent="0.15"/>
    <row r="85817" ht="13.5" customHeight="1" x14ac:dyDescent="0.15"/>
    <row r="85819" ht="13.5" customHeight="1" x14ac:dyDescent="0.15"/>
    <row r="85821" ht="13.5" customHeight="1" x14ac:dyDescent="0.15"/>
    <row r="85823" ht="13.5" customHeight="1" x14ac:dyDescent="0.15"/>
    <row r="85825" ht="13.5" customHeight="1" x14ac:dyDescent="0.15"/>
    <row r="85827" ht="13.5" customHeight="1" x14ac:dyDescent="0.15"/>
    <row r="85829" ht="13.5" customHeight="1" x14ac:dyDescent="0.15"/>
    <row r="85831" ht="13.5" customHeight="1" x14ac:dyDescent="0.15"/>
    <row r="85833" ht="13.5" customHeight="1" x14ac:dyDescent="0.15"/>
    <row r="85835" ht="13.5" customHeight="1" x14ac:dyDescent="0.15"/>
    <row r="85837" ht="13.5" customHeight="1" x14ac:dyDescent="0.15"/>
    <row r="85839" ht="13.5" customHeight="1" x14ac:dyDescent="0.15"/>
    <row r="85841" ht="13.5" customHeight="1" x14ac:dyDescent="0.15"/>
    <row r="85843" ht="13.5" customHeight="1" x14ac:dyDescent="0.15"/>
    <row r="85845" ht="13.5" customHeight="1" x14ac:dyDescent="0.15"/>
    <row r="85847" ht="13.5" customHeight="1" x14ac:dyDescent="0.15"/>
    <row r="85849" ht="13.5" customHeight="1" x14ac:dyDescent="0.15"/>
    <row r="85851" ht="13.5" customHeight="1" x14ac:dyDescent="0.15"/>
    <row r="85853" ht="13.5" customHeight="1" x14ac:dyDescent="0.15"/>
    <row r="85855" ht="13.5" customHeight="1" x14ac:dyDescent="0.15"/>
    <row r="85857" ht="13.5" customHeight="1" x14ac:dyDescent="0.15"/>
    <row r="85859" ht="13.5" customHeight="1" x14ac:dyDescent="0.15"/>
    <row r="85861" ht="13.5" customHeight="1" x14ac:dyDescent="0.15"/>
    <row r="85863" ht="13.5" customHeight="1" x14ac:dyDescent="0.15"/>
    <row r="85865" ht="13.5" customHeight="1" x14ac:dyDescent="0.15"/>
    <row r="85867" ht="13.5" customHeight="1" x14ac:dyDescent="0.15"/>
    <row r="85869" ht="13.5" customHeight="1" x14ac:dyDescent="0.15"/>
    <row r="85871" ht="13.5" customHeight="1" x14ac:dyDescent="0.15"/>
    <row r="85873" ht="13.5" customHeight="1" x14ac:dyDescent="0.15"/>
    <row r="85875" ht="13.5" customHeight="1" x14ac:dyDescent="0.15"/>
    <row r="85877" ht="13.5" customHeight="1" x14ac:dyDescent="0.15"/>
    <row r="85879" ht="13.5" customHeight="1" x14ac:dyDescent="0.15"/>
    <row r="85881" ht="13.5" customHeight="1" x14ac:dyDescent="0.15"/>
    <row r="85883" ht="13.5" customHeight="1" x14ac:dyDescent="0.15"/>
    <row r="85885" ht="13.5" customHeight="1" x14ac:dyDescent="0.15"/>
    <row r="85887" ht="13.5" customHeight="1" x14ac:dyDescent="0.15"/>
    <row r="85889" ht="13.5" customHeight="1" x14ac:dyDescent="0.15"/>
    <row r="85891" ht="13.5" customHeight="1" x14ac:dyDescent="0.15"/>
    <row r="85893" ht="13.5" customHeight="1" x14ac:dyDescent="0.15"/>
    <row r="85895" ht="13.5" customHeight="1" x14ac:dyDescent="0.15"/>
    <row r="85897" ht="13.5" customHeight="1" x14ac:dyDescent="0.15"/>
    <row r="85899" ht="13.5" customHeight="1" x14ac:dyDescent="0.15"/>
    <row r="85901" ht="13.5" customHeight="1" x14ac:dyDescent="0.15"/>
    <row r="85903" ht="13.5" customHeight="1" x14ac:dyDescent="0.15"/>
    <row r="85905" ht="13.5" customHeight="1" x14ac:dyDescent="0.15"/>
    <row r="85907" ht="13.5" customHeight="1" x14ac:dyDescent="0.15"/>
    <row r="85909" ht="13.5" customHeight="1" x14ac:dyDescent="0.15"/>
    <row r="85911" ht="13.5" customHeight="1" x14ac:dyDescent="0.15"/>
    <row r="85913" ht="13.5" customHeight="1" x14ac:dyDescent="0.15"/>
    <row r="85915" ht="13.5" customHeight="1" x14ac:dyDescent="0.15"/>
    <row r="85917" ht="13.5" customHeight="1" x14ac:dyDescent="0.15"/>
    <row r="85919" ht="13.5" customHeight="1" x14ac:dyDescent="0.15"/>
    <row r="85921" ht="13.5" customHeight="1" x14ac:dyDescent="0.15"/>
    <row r="85923" ht="13.5" customHeight="1" x14ac:dyDescent="0.15"/>
    <row r="85925" ht="13.5" customHeight="1" x14ac:dyDescent="0.15"/>
    <row r="85927" ht="13.5" customHeight="1" x14ac:dyDescent="0.15"/>
    <row r="85929" ht="13.5" customHeight="1" x14ac:dyDescent="0.15"/>
    <row r="85931" ht="13.5" customHeight="1" x14ac:dyDescent="0.15"/>
    <row r="85933" ht="13.5" customHeight="1" x14ac:dyDescent="0.15"/>
    <row r="85935" ht="13.5" customHeight="1" x14ac:dyDescent="0.15"/>
    <row r="85937" ht="13.5" customHeight="1" x14ac:dyDescent="0.15"/>
    <row r="85939" ht="13.5" customHeight="1" x14ac:dyDescent="0.15"/>
    <row r="85941" ht="13.5" customHeight="1" x14ac:dyDescent="0.15"/>
    <row r="85943" ht="13.5" customHeight="1" x14ac:dyDescent="0.15"/>
    <row r="85945" ht="13.5" customHeight="1" x14ac:dyDescent="0.15"/>
    <row r="85947" ht="13.5" customHeight="1" x14ac:dyDescent="0.15"/>
    <row r="85949" ht="13.5" customHeight="1" x14ac:dyDescent="0.15"/>
    <row r="85951" ht="13.5" customHeight="1" x14ac:dyDescent="0.15"/>
    <row r="85953" ht="13.5" customHeight="1" x14ac:dyDescent="0.15"/>
    <row r="85955" ht="13.5" customHeight="1" x14ac:dyDescent="0.15"/>
    <row r="85957" ht="13.5" customHeight="1" x14ac:dyDescent="0.15"/>
    <row r="85959" ht="13.5" customHeight="1" x14ac:dyDescent="0.15"/>
    <row r="85961" ht="13.5" customHeight="1" x14ac:dyDescent="0.15"/>
    <row r="85963" ht="13.5" customHeight="1" x14ac:dyDescent="0.15"/>
    <row r="85965" ht="13.5" customHeight="1" x14ac:dyDescent="0.15"/>
    <row r="85967" ht="13.5" customHeight="1" x14ac:dyDescent="0.15"/>
    <row r="85969" ht="13.5" customHeight="1" x14ac:dyDescent="0.15"/>
    <row r="85971" ht="13.5" customHeight="1" x14ac:dyDescent="0.15"/>
    <row r="85973" ht="13.5" customHeight="1" x14ac:dyDescent="0.15"/>
    <row r="85975" ht="13.5" customHeight="1" x14ac:dyDescent="0.15"/>
    <row r="85977" ht="13.5" customHeight="1" x14ac:dyDescent="0.15"/>
    <row r="85979" ht="13.5" customHeight="1" x14ac:dyDescent="0.15"/>
    <row r="85981" ht="13.5" customHeight="1" x14ac:dyDescent="0.15"/>
    <row r="85983" ht="13.5" customHeight="1" x14ac:dyDescent="0.15"/>
    <row r="85985" ht="13.5" customHeight="1" x14ac:dyDescent="0.15"/>
    <row r="85987" ht="13.5" customHeight="1" x14ac:dyDescent="0.15"/>
    <row r="85989" ht="13.5" customHeight="1" x14ac:dyDescent="0.15"/>
    <row r="85991" ht="13.5" customHeight="1" x14ac:dyDescent="0.15"/>
    <row r="85993" ht="13.5" customHeight="1" x14ac:dyDescent="0.15"/>
    <row r="85995" ht="13.5" customHeight="1" x14ac:dyDescent="0.15"/>
    <row r="85997" ht="13.5" customHeight="1" x14ac:dyDescent="0.15"/>
    <row r="85999" ht="13.5" customHeight="1" x14ac:dyDescent="0.15"/>
    <row r="86001" ht="13.5" customHeight="1" x14ac:dyDescent="0.15"/>
    <row r="86003" ht="13.5" customHeight="1" x14ac:dyDescent="0.15"/>
    <row r="86005" ht="13.5" customHeight="1" x14ac:dyDescent="0.15"/>
    <row r="86007" ht="13.5" customHeight="1" x14ac:dyDescent="0.15"/>
    <row r="86009" ht="13.5" customHeight="1" x14ac:dyDescent="0.15"/>
    <row r="86011" ht="13.5" customHeight="1" x14ac:dyDescent="0.15"/>
    <row r="86013" ht="13.5" customHeight="1" x14ac:dyDescent="0.15"/>
    <row r="86015" ht="13.5" customHeight="1" x14ac:dyDescent="0.15"/>
    <row r="86017" ht="13.5" customHeight="1" x14ac:dyDescent="0.15"/>
    <row r="86019" ht="13.5" customHeight="1" x14ac:dyDescent="0.15"/>
    <row r="86021" ht="13.5" customHeight="1" x14ac:dyDescent="0.15"/>
    <row r="86023" ht="13.5" customHeight="1" x14ac:dyDescent="0.15"/>
    <row r="86025" ht="13.5" customHeight="1" x14ac:dyDescent="0.15"/>
    <row r="86027" ht="13.5" customHeight="1" x14ac:dyDescent="0.15"/>
    <row r="86029" ht="13.5" customHeight="1" x14ac:dyDescent="0.15"/>
    <row r="86031" ht="13.5" customHeight="1" x14ac:dyDescent="0.15"/>
    <row r="86033" ht="13.5" customHeight="1" x14ac:dyDescent="0.15"/>
    <row r="86035" ht="13.5" customHeight="1" x14ac:dyDescent="0.15"/>
    <row r="86037" ht="13.5" customHeight="1" x14ac:dyDescent="0.15"/>
    <row r="86039" ht="13.5" customHeight="1" x14ac:dyDescent="0.15"/>
    <row r="86041" ht="13.5" customHeight="1" x14ac:dyDescent="0.15"/>
    <row r="86043" ht="13.5" customHeight="1" x14ac:dyDescent="0.15"/>
    <row r="86045" ht="13.5" customHeight="1" x14ac:dyDescent="0.15"/>
    <row r="86047" ht="13.5" customHeight="1" x14ac:dyDescent="0.15"/>
    <row r="86049" ht="13.5" customHeight="1" x14ac:dyDescent="0.15"/>
    <row r="86051" ht="13.5" customHeight="1" x14ac:dyDescent="0.15"/>
    <row r="86053" ht="13.5" customHeight="1" x14ac:dyDescent="0.15"/>
    <row r="86055" ht="13.5" customHeight="1" x14ac:dyDescent="0.15"/>
    <row r="86057" ht="13.5" customHeight="1" x14ac:dyDescent="0.15"/>
    <row r="86059" ht="13.5" customHeight="1" x14ac:dyDescent="0.15"/>
    <row r="86061" ht="13.5" customHeight="1" x14ac:dyDescent="0.15"/>
    <row r="86063" ht="13.5" customHeight="1" x14ac:dyDescent="0.15"/>
    <row r="86065" ht="13.5" customHeight="1" x14ac:dyDescent="0.15"/>
    <row r="86067" ht="13.5" customHeight="1" x14ac:dyDescent="0.15"/>
    <row r="86069" ht="13.5" customHeight="1" x14ac:dyDescent="0.15"/>
    <row r="86071" ht="13.5" customHeight="1" x14ac:dyDescent="0.15"/>
    <row r="86073" ht="13.5" customHeight="1" x14ac:dyDescent="0.15"/>
    <row r="86075" ht="13.5" customHeight="1" x14ac:dyDescent="0.15"/>
    <row r="86077" ht="13.5" customHeight="1" x14ac:dyDescent="0.15"/>
    <row r="86079" ht="13.5" customHeight="1" x14ac:dyDescent="0.15"/>
    <row r="86081" ht="13.5" customHeight="1" x14ac:dyDescent="0.15"/>
    <row r="86083" ht="13.5" customHeight="1" x14ac:dyDescent="0.15"/>
    <row r="86085" ht="13.5" customHeight="1" x14ac:dyDescent="0.15"/>
    <row r="86087" ht="13.5" customHeight="1" x14ac:dyDescent="0.15"/>
    <row r="86089" ht="13.5" customHeight="1" x14ac:dyDescent="0.15"/>
    <row r="86091" ht="13.5" customHeight="1" x14ac:dyDescent="0.15"/>
    <row r="86093" ht="13.5" customHeight="1" x14ac:dyDescent="0.15"/>
    <row r="86095" ht="13.5" customHeight="1" x14ac:dyDescent="0.15"/>
    <row r="86097" ht="13.5" customHeight="1" x14ac:dyDescent="0.15"/>
    <row r="86099" ht="13.5" customHeight="1" x14ac:dyDescent="0.15"/>
    <row r="86101" ht="13.5" customHeight="1" x14ac:dyDescent="0.15"/>
    <row r="86103" ht="13.5" customHeight="1" x14ac:dyDescent="0.15"/>
    <row r="86105" ht="13.5" customHeight="1" x14ac:dyDescent="0.15"/>
    <row r="86107" ht="13.5" customHeight="1" x14ac:dyDescent="0.15"/>
    <row r="86109" ht="13.5" customHeight="1" x14ac:dyDescent="0.15"/>
    <row r="86111" ht="13.5" customHeight="1" x14ac:dyDescent="0.15"/>
    <row r="86113" ht="13.5" customHeight="1" x14ac:dyDescent="0.15"/>
    <row r="86115" ht="13.5" customHeight="1" x14ac:dyDescent="0.15"/>
    <row r="86117" ht="13.5" customHeight="1" x14ac:dyDescent="0.15"/>
    <row r="86119" ht="13.5" customHeight="1" x14ac:dyDescent="0.15"/>
    <row r="86121" ht="13.5" customHeight="1" x14ac:dyDescent="0.15"/>
    <row r="86123" ht="13.5" customHeight="1" x14ac:dyDescent="0.15"/>
    <row r="86125" ht="13.5" customHeight="1" x14ac:dyDescent="0.15"/>
    <row r="86127" ht="13.5" customHeight="1" x14ac:dyDescent="0.15"/>
    <row r="86129" ht="13.5" customHeight="1" x14ac:dyDescent="0.15"/>
    <row r="86131" ht="13.5" customHeight="1" x14ac:dyDescent="0.15"/>
    <row r="86133" ht="13.5" customHeight="1" x14ac:dyDescent="0.15"/>
    <row r="86135" ht="13.5" customHeight="1" x14ac:dyDescent="0.15"/>
    <row r="86137" ht="13.5" customHeight="1" x14ac:dyDescent="0.15"/>
    <row r="86139" ht="13.5" customHeight="1" x14ac:dyDescent="0.15"/>
    <row r="86141" ht="13.5" customHeight="1" x14ac:dyDescent="0.15"/>
    <row r="86143" ht="13.5" customHeight="1" x14ac:dyDescent="0.15"/>
    <row r="86145" ht="13.5" customHeight="1" x14ac:dyDescent="0.15"/>
    <row r="86147" ht="13.5" customHeight="1" x14ac:dyDescent="0.15"/>
    <row r="86149" ht="13.5" customHeight="1" x14ac:dyDescent="0.15"/>
    <row r="86151" ht="13.5" customHeight="1" x14ac:dyDescent="0.15"/>
    <row r="86153" ht="13.5" customHeight="1" x14ac:dyDescent="0.15"/>
    <row r="86155" ht="13.5" customHeight="1" x14ac:dyDescent="0.15"/>
    <row r="86157" ht="13.5" customHeight="1" x14ac:dyDescent="0.15"/>
    <row r="86159" ht="13.5" customHeight="1" x14ac:dyDescent="0.15"/>
    <row r="86161" ht="13.5" customHeight="1" x14ac:dyDescent="0.15"/>
    <row r="86163" ht="13.5" customHeight="1" x14ac:dyDescent="0.15"/>
    <row r="86165" ht="13.5" customHeight="1" x14ac:dyDescent="0.15"/>
    <row r="86167" ht="13.5" customHeight="1" x14ac:dyDescent="0.15"/>
    <row r="86169" ht="13.5" customHeight="1" x14ac:dyDescent="0.15"/>
    <row r="86171" ht="13.5" customHeight="1" x14ac:dyDescent="0.15"/>
    <row r="86173" ht="13.5" customHeight="1" x14ac:dyDescent="0.15"/>
    <row r="86175" ht="13.5" customHeight="1" x14ac:dyDescent="0.15"/>
    <row r="86177" ht="13.5" customHeight="1" x14ac:dyDescent="0.15"/>
    <row r="86179" ht="13.5" customHeight="1" x14ac:dyDescent="0.15"/>
    <row r="86181" ht="13.5" customHeight="1" x14ac:dyDescent="0.15"/>
    <row r="86183" ht="13.5" customHeight="1" x14ac:dyDescent="0.15"/>
    <row r="86185" ht="13.5" customHeight="1" x14ac:dyDescent="0.15"/>
    <row r="86187" ht="13.5" customHeight="1" x14ac:dyDescent="0.15"/>
    <row r="86189" ht="13.5" customHeight="1" x14ac:dyDescent="0.15"/>
    <row r="86191" ht="13.5" customHeight="1" x14ac:dyDescent="0.15"/>
    <row r="86193" ht="13.5" customHeight="1" x14ac:dyDescent="0.15"/>
    <row r="86195" ht="13.5" customHeight="1" x14ac:dyDescent="0.15"/>
    <row r="86197" ht="13.5" customHeight="1" x14ac:dyDescent="0.15"/>
    <row r="86199" ht="13.5" customHeight="1" x14ac:dyDescent="0.15"/>
    <row r="86201" ht="13.5" customHeight="1" x14ac:dyDescent="0.15"/>
    <row r="86203" ht="13.5" customHeight="1" x14ac:dyDescent="0.15"/>
    <row r="86205" ht="13.5" customHeight="1" x14ac:dyDescent="0.15"/>
    <row r="86207" ht="13.5" customHeight="1" x14ac:dyDescent="0.15"/>
    <row r="86209" ht="13.5" customHeight="1" x14ac:dyDescent="0.15"/>
    <row r="86211" ht="13.5" customHeight="1" x14ac:dyDescent="0.15"/>
    <row r="86213" ht="13.5" customHeight="1" x14ac:dyDescent="0.15"/>
    <row r="86215" ht="13.5" customHeight="1" x14ac:dyDescent="0.15"/>
    <row r="86217" ht="13.5" customHeight="1" x14ac:dyDescent="0.15"/>
    <row r="86219" ht="13.5" customHeight="1" x14ac:dyDescent="0.15"/>
    <row r="86221" ht="13.5" customHeight="1" x14ac:dyDescent="0.15"/>
    <row r="86223" ht="13.5" customHeight="1" x14ac:dyDescent="0.15"/>
    <row r="86225" ht="13.5" customHeight="1" x14ac:dyDescent="0.15"/>
    <row r="86227" ht="13.5" customHeight="1" x14ac:dyDescent="0.15"/>
    <row r="86229" ht="13.5" customHeight="1" x14ac:dyDescent="0.15"/>
    <row r="86231" ht="13.5" customHeight="1" x14ac:dyDescent="0.15"/>
    <row r="86233" ht="13.5" customHeight="1" x14ac:dyDescent="0.15"/>
    <row r="86235" ht="13.5" customHeight="1" x14ac:dyDescent="0.15"/>
    <row r="86237" ht="13.5" customHeight="1" x14ac:dyDescent="0.15"/>
    <row r="86239" ht="13.5" customHeight="1" x14ac:dyDescent="0.15"/>
    <row r="86241" ht="13.5" customHeight="1" x14ac:dyDescent="0.15"/>
    <row r="86243" ht="13.5" customHeight="1" x14ac:dyDescent="0.15"/>
    <row r="86245" ht="13.5" customHeight="1" x14ac:dyDescent="0.15"/>
    <row r="86247" ht="13.5" customHeight="1" x14ac:dyDescent="0.15"/>
    <row r="86249" ht="13.5" customHeight="1" x14ac:dyDescent="0.15"/>
    <row r="86251" ht="13.5" customHeight="1" x14ac:dyDescent="0.15"/>
    <row r="86253" ht="13.5" customHeight="1" x14ac:dyDescent="0.15"/>
    <row r="86255" ht="13.5" customHeight="1" x14ac:dyDescent="0.15"/>
    <row r="86257" ht="13.5" customHeight="1" x14ac:dyDescent="0.15"/>
    <row r="86259" ht="13.5" customHeight="1" x14ac:dyDescent="0.15"/>
    <row r="86261" ht="13.5" customHeight="1" x14ac:dyDescent="0.15"/>
    <row r="86263" ht="13.5" customHeight="1" x14ac:dyDescent="0.15"/>
    <row r="86265" ht="13.5" customHeight="1" x14ac:dyDescent="0.15"/>
    <row r="86267" ht="13.5" customHeight="1" x14ac:dyDescent="0.15"/>
    <row r="86269" ht="13.5" customHeight="1" x14ac:dyDescent="0.15"/>
    <row r="86271" ht="13.5" customHeight="1" x14ac:dyDescent="0.15"/>
    <row r="86273" ht="13.5" customHeight="1" x14ac:dyDescent="0.15"/>
    <row r="86275" ht="13.5" customHeight="1" x14ac:dyDescent="0.15"/>
    <row r="86277" ht="13.5" customHeight="1" x14ac:dyDescent="0.15"/>
    <row r="86279" ht="13.5" customHeight="1" x14ac:dyDescent="0.15"/>
    <row r="86281" ht="13.5" customHeight="1" x14ac:dyDescent="0.15"/>
    <row r="86283" ht="13.5" customHeight="1" x14ac:dyDescent="0.15"/>
    <row r="86285" ht="13.5" customHeight="1" x14ac:dyDescent="0.15"/>
    <row r="86287" ht="13.5" customHeight="1" x14ac:dyDescent="0.15"/>
    <row r="86289" ht="13.5" customHeight="1" x14ac:dyDescent="0.15"/>
    <row r="86291" ht="13.5" customHeight="1" x14ac:dyDescent="0.15"/>
    <row r="86293" ht="13.5" customHeight="1" x14ac:dyDescent="0.15"/>
    <row r="86295" ht="13.5" customHeight="1" x14ac:dyDescent="0.15"/>
    <row r="86297" ht="13.5" customHeight="1" x14ac:dyDescent="0.15"/>
    <row r="86299" ht="13.5" customHeight="1" x14ac:dyDescent="0.15"/>
    <row r="86301" ht="13.5" customHeight="1" x14ac:dyDescent="0.15"/>
    <row r="86303" ht="13.5" customHeight="1" x14ac:dyDescent="0.15"/>
    <row r="86305" ht="13.5" customHeight="1" x14ac:dyDescent="0.15"/>
    <row r="86307" ht="13.5" customHeight="1" x14ac:dyDescent="0.15"/>
    <row r="86309" ht="13.5" customHeight="1" x14ac:dyDescent="0.15"/>
    <row r="86311" ht="13.5" customHeight="1" x14ac:dyDescent="0.15"/>
    <row r="86313" ht="13.5" customHeight="1" x14ac:dyDescent="0.15"/>
    <row r="86315" ht="13.5" customHeight="1" x14ac:dyDescent="0.15"/>
    <row r="86317" ht="13.5" customHeight="1" x14ac:dyDescent="0.15"/>
    <row r="86319" ht="13.5" customHeight="1" x14ac:dyDescent="0.15"/>
    <row r="86321" ht="13.5" customHeight="1" x14ac:dyDescent="0.15"/>
    <row r="86323" ht="13.5" customHeight="1" x14ac:dyDescent="0.15"/>
    <row r="86325" ht="13.5" customHeight="1" x14ac:dyDescent="0.15"/>
    <row r="86327" ht="13.5" customHeight="1" x14ac:dyDescent="0.15"/>
    <row r="86329" ht="13.5" customHeight="1" x14ac:dyDescent="0.15"/>
    <row r="86331" ht="13.5" customHeight="1" x14ac:dyDescent="0.15"/>
    <row r="86333" ht="13.5" customHeight="1" x14ac:dyDescent="0.15"/>
    <row r="86335" ht="13.5" customHeight="1" x14ac:dyDescent="0.15"/>
    <row r="86337" ht="13.5" customHeight="1" x14ac:dyDescent="0.15"/>
    <row r="86339" ht="13.5" customHeight="1" x14ac:dyDescent="0.15"/>
    <row r="86341" ht="13.5" customHeight="1" x14ac:dyDescent="0.15"/>
    <row r="86343" ht="13.5" customHeight="1" x14ac:dyDescent="0.15"/>
    <row r="86345" ht="13.5" customHeight="1" x14ac:dyDescent="0.15"/>
    <row r="86347" ht="13.5" customHeight="1" x14ac:dyDescent="0.15"/>
    <row r="86349" ht="13.5" customHeight="1" x14ac:dyDescent="0.15"/>
    <row r="86351" ht="13.5" customHeight="1" x14ac:dyDescent="0.15"/>
    <row r="86353" ht="13.5" customHeight="1" x14ac:dyDescent="0.15"/>
    <row r="86355" ht="13.5" customHeight="1" x14ac:dyDescent="0.15"/>
    <row r="86357" ht="13.5" customHeight="1" x14ac:dyDescent="0.15"/>
    <row r="86359" ht="13.5" customHeight="1" x14ac:dyDescent="0.15"/>
    <row r="86361" ht="13.5" customHeight="1" x14ac:dyDescent="0.15"/>
    <row r="86363" ht="13.5" customHeight="1" x14ac:dyDescent="0.15"/>
    <row r="86365" ht="13.5" customHeight="1" x14ac:dyDescent="0.15"/>
    <row r="86367" ht="13.5" customHeight="1" x14ac:dyDescent="0.15"/>
    <row r="86369" ht="13.5" customHeight="1" x14ac:dyDescent="0.15"/>
    <row r="86371" ht="13.5" customHeight="1" x14ac:dyDescent="0.15"/>
    <row r="86373" ht="13.5" customHeight="1" x14ac:dyDescent="0.15"/>
    <row r="86375" ht="13.5" customHeight="1" x14ac:dyDescent="0.15"/>
    <row r="86377" ht="13.5" customHeight="1" x14ac:dyDescent="0.15"/>
    <row r="86379" ht="13.5" customHeight="1" x14ac:dyDescent="0.15"/>
    <row r="86381" ht="13.5" customHeight="1" x14ac:dyDescent="0.15"/>
    <row r="86383" ht="13.5" customHeight="1" x14ac:dyDescent="0.15"/>
    <row r="86385" ht="13.5" customHeight="1" x14ac:dyDescent="0.15"/>
    <row r="86387" ht="13.5" customHeight="1" x14ac:dyDescent="0.15"/>
    <row r="86389" ht="13.5" customHeight="1" x14ac:dyDescent="0.15"/>
    <row r="86391" ht="13.5" customHeight="1" x14ac:dyDescent="0.15"/>
    <row r="86393" ht="13.5" customHeight="1" x14ac:dyDescent="0.15"/>
    <row r="86395" ht="13.5" customHeight="1" x14ac:dyDescent="0.15"/>
    <row r="86397" ht="13.5" customHeight="1" x14ac:dyDescent="0.15"/>
    <row r="86399" ht="13.5" customHeight="1" x14ac:dyDescent="0.15"/>
    <row r="86401" ht="13.5" customHeight="1" x14ac:dyDescent="0.15"/>
    <row r="86403" ht="13.5" customHeight="1" x14ac:dyDescent="0.15"/>
    <row r="86405" ht="13.5" customHeight="1" x14ac:dyDescent="0.15"/>
    <row r="86407" ht="13.5" customHeight="1" x14ac:dyDescent="0.15"/>
    <row r="86409" ht="13.5" customHeight="1" x14ac:dyDescent="0.15"/>
    <row r="86411" ht="13.5" customHeight="1" x14ac:dyDescent="0.15"/>
    <row r="86413" ht="13.5" customHeight="1" x14ac:dyDescent="0.15"/>
    <row r="86415" ht="13.5" customHeight="1" x14ac:dyDescent="0.15"/>
    <row r="86417" ht="13.5" customHeight="1" x14ac:dyDescent="0.15"/>
    <row r="86419" ht="13.5" customHeight="1" x14ac:dyDescent="0.15"/>
    <row r="86421" ht="13.5" customHeight="1" x14ac:dyDescent="0.15"/>
    <row r="86423" ht="13.5" customHeight="1" x14ac:dyDescent="0.15"/>
    <row r="86425" ht="13.5" customHeight="1" x14ac:dyDescent="0.15"/>
    <row r="86427" ht="13.5" customHeight="1" x14ac:dyDescent="0.15"/>
    <row r="86429" ht="13.5" customHeight="1" x14ac:dyDescent="0.15"/>
    <row r="86431" ht="13.5" customHeight="1" x14ac:dyDescent="0.15"/>
    <row r="86433" ht="13.5" customHeight="1" x14ac:dyDescent="0.15"/>
    <row r="86435" ht="13.5" customHeight="1" x14ac:dyDescent="0.15"/>
    <row r="86437" ht="13.5" customHeight="1" x14ac:dyDescent="0.15"/>
    <row r="86439" ht="13.5" customHeight="1" x14ac:dyDescent="0.15"/>
    <row r="86441" ht="13.5" customHeight="1" x14ac:dyDescent="0.15"/>
    <row r="86443" ht="13.5" customHeight="1" x14ac:dyDescent="0.15"/>
    <row r="86445" ht="13.5" customHeight="1" x14ac:dyDescent="0.15"/>
    <row r="86447" ht="13.5" customHeight="1" x14ac:dyDescent="0.15"/>
    <row r="86449" ht="13.5" customHeight="1" x14ac:dyDescent="0.15"/>
    <row r="86451" ht="13.5" customHeight="1" x14ac:dyDescent="0.15"/>
    <row r="86453" ht="13.5" customHeight="1" x14ac:dyDescent="0.15"/>
    <row r="86455" ht="13.5" customHeight="1" x14ac:dyDescent="0.15"/>
    <row r="86457" ht="13.5" customHeight="1" x14ac:dyDescent="0.15"/>
    <row r="86459" ht="13.5" customHeight="1" x14ac:dyDescent="0.15"/>
    <row r="86461" ht="13.5" customHeight="1" x14ac:dyDescent="0.15"/>
    <row r="86463" ht="13.5" customHeight="1" x14ac:dyDescent="0.15"/>
    <row r="86465" ht="13.5" customHeight="1" x14ac:dyDescent="0.15"/>
    <row r="86467" ht="13.5" customHeight="1" x14ac:dyDescent="0.15"/>
    <row r="86469" ht="13.5" customHeight="1" x14ac:dyDescent="0.15"/>
    <row r="86471" ht="13.5" customHeight="1" x14ac:dyDescent="0.15"/>
    <row r="86473" ht="13.5" customHeight="1" x14ac:dyDescent="0.15"/>
    <row r="86475" ht="13.5" customHeight="1" x14ac:dyDescent="0.15"/>
    <row r="86477" ht="13.5" customHeight="1" x14ac:dyDescent="0.15"/>
    <row r="86479" ht="13.5" customHeight="1" x14ac:dyDescent="0.15"/>
    <row r="86481" ht="13.5" customHeight="1" x14ac:dyDescent="0.15"/>
    <row r="86483" ht="13.5" customHeight="1" x14ac:dyDescent="0.15"/>
    <row r="86485" ht="13.5" customHeight="1" x14ac:dyDescent="0.15"/>
    <row r="86487" ht="13.5" customHeight="1" x14ac:dyDescent="0.15"/>
    <row r="86489" ht="13.5" customHeight="1" x14ac:dyDescent="0.15"/>
    <row r="86491" ht="13.5" customHeight="1" x14ac:dyDescent="0.15"/>
    <row r="86493" ht="13.5" customHeight="1" x14ac:dyDescent="0.15"/>
    <row r="86495" ht="13.5" customHeight="1" x14ac:dyDescent="0.15"/>
    <row r="86497" ht="13.5" customHeight="1" x14ac:dyDescent="0.15"/>
    <row r="86499" ht="13.5" customHeight="1" x14ac:dyDescent="0.15"/>
    <row r="86501" ht="13.5" customHeight="1" x14ac:dyDescent="0.15"/>
    <row r="86503" ht="13.5" customHeight="1" x14ac:dyDescent="0.15"/>
    <row r="86505" ht="13.5" customHeight="1" x14ac:dyDescent="0.15"/>
    <row r="86507" ht="13.5" customHeight="1" x14ac:dyDescent="0.15"/>
    <row r="86509" ht="13.5" customHeight="1" x14ac:dyDescent="0.15"/>
    <row r="86511" ht="13.5" customHeight="1" x14ac:dyDescent="0.15"/>
    <row r="86513" ht="13.5" customHeight="1" x14ac:dyDescent="0.15"/>
    <row r="86515" ht="13.5" customHeight="1" x14ac:dyDescent="0.15"/>
    <row r="86517" ht="13.5" customHeight="1" x14ac:dyDescent="0.15"/>
    <row r="86519" ht="13.5" customHeight="1" x14ac:dyDescent="0.15"/>
    <row r="86521" ht="13.5" customHeight="1" x14ac:dyDescent="0.15"/>
    <row r="86523" ht="13.5" customHeight="1" x14ac:dyDescent="0.15"/>
    <row r="86525" ht="13.5" customHeight="1" x14ac:dyDescent="0.15"/>
    <row r="86527" ht="13.5" customHeight="1" x14ac:dyDescent="0.15"/>
    <row r="86529" ht="13.5" customHeight="1" x14ac:dyDescent="0.15"/>
    <row r="86531" ht="13.5" customHeight="1" x14ac:dyDescent="0.15"/>
    <row r="86533" ht="13.5" customHeight="1" x14ac:dyDescent="0.15"/>
    <row r="86535" ht="13.5" customHeight="1" x14ac:dyDescent="0.15"/>
    <row r="86537" ht="13.5" customHeight="1" x14ac:dyDescent="0.15"/>
    <row r="86539" ht="13.5" customHeight="1" x14ac:dyDescent="0.15"/>
    <row r="86541" ht="13.5" customHeight="1" x14ac:dyDescent="0.15"/>
    <row r="86543" ht="13.5" customHeight="1" x14ac:dyDescent="0.15"/>
    <row r="86545" ht="13.5" customHeight="1" x14ac:dyDescent="0.15"/>
    <row r="86547" ht="13.5" customHeight="1" x14ac:dyDescent="0.15"/>
    <row r="86549" ht="13.5" customHeight="1" x14ac:dyDescent="0.15"/>
    <row r="86551" ht="13.5" customHeight="1" x14ac:dyDescent="0.15"/>
    <row r="86553" ht="13.5" customHeight="1" x14ac:dyDescent="0.15"/>
    <row r="86555" ht="13.5" customHeight="1" x14ac:dyDescent="0.15"/>
    <row r="86557" ht="13.5" customHeight="1" x14ac:dyDescent="0.15"/>
    <row r="86559" ht="13.5" customHeight="1" x14ac:dyDescent="0.15"/>
    <row r="86561" ht="13.5" customHeight="1" x14ac:dyDescent="0.15"/>
    <row r="86563" ht="13.5" customHeight="1" x14ac:dyDescent="0.15"/>
    <row r="86565" ht="13.5" customHeight="1" x14ac:dyDescent="0.15"/>
    <row r="86567" ht="13.5" customHeight="1" x14ac:dyDescent="0.15"/>
    <row r="86569" ht="13.5" customHeight="1" x14ac:dyDescent="0.15"/>
    <row r="86571" ht="13.5" customHeight="1" x14ac:dyDescent="0.15"/>
    <row r="86573" ht="13.5" customHeight="1" x14ac:dyDescent="0.15"/>
    <row r="86575" ht="13.5" customHeight="1" x14ac:dyDescent="0.15"/>
    <row r="86577" ht="13.5" customHeight="1" x14ac:dyDescent="0.15"/>
    <row r="86579" ht="13.5" customHeight="1" x14ac:dyDescent="0.15"/>
    <row r="86581" ht="13.5" customHeight="1" x14ac:dyDescent="0.15"/>
    <row r="86583" ht="13.5" customHeight="1" x14ac:dyDescent="0.15"/>
    <row r="86585" ht="13.5" customHeight="1" x14ac:dyDescent="0.15"/>
    <row r="86587" ht="13.5" customHeight="1" x14ac:dyDescent="0.15"/>
    <row r="86589" ht="13.5" customHeight="1" x14ac:dyDescent="0.15"/>
    <row r="86591" ht="13.5" customHeight="1" x14ac:dyDescent="0.15"/>
    <row r="86593" ht="13.5" customHeight="1" x14ac:dyDescent="0.15"/>
    <row r="86595" ht="13.5" customHeight="1" x14ac:dyDescent="0.15"/>
    <row r="86597" ht="13.5" customHeight="1" x14ac:dyDescent="0.15"/>
    <row r="86599" ht="13.5" customHeight="1" x14ac:dyDescent="0.15"/>
    <row r="86601" ht="13.5" customHeight="1" x14ac:dyDescent="0.15"/>
    <row r="86603" ht="13.5" customHeight="1" x14ac:dyDescent="0.15"/>
    <row r="86605" ht="13.5" customHeight="1" x14ac:dyDescent="0.15"/>
    <row r="86607" ht="13.5" customHeight="1" x14ac:dyDescent="0.15"/>
    <row r="86609" ht="13.5" customHeight="1" x14ac:dyDescent="0.15"/>
    <row r="86611" ht="13.5" customHeight="1" x14ac:dyDescent="0.15"/>
    <row r="86613" ht="13.5" customHeight="1" x14ac:dyDescent="0.15"/>
    <row r="86615" ht="13.5" customHeight="1" x14ac:dyDescent="0.15"/>
    <row r="86617" ht="13.5" customHeight="1" x14ac:dyDescent="0.15"/>
    <row r="86619" ht="13.5" customHeight="1" x14ac:dyDescent="0.15"/>
    <row r="86621" ht="13.5" customHeight="1" x14ac:dyDescent="0.15"/>
    <row r="86623" ht="13.5" customHeight="1" x14ac:dyDescent="0.15"/>
    <row r="86625" ht="13.5" customHeight="1" x14ac:dyDescent="0.15"/>
    <row r="86627" ht="13.5" customHeight="1" x14ac:dyDescent="0.15"/>
    <row r="86629" ht="13.5" customHeight="1" x14ac:dyDescent="0.15"/>
    <row r="86631" ht="13.5" customHeight="1" x14ac:dyDescent="0.15"/>
    <row r="86633" ht="13.5" customHeight="1" x14ac:dyDescent="0.15"/>
    <row r="86635" ht="13.5" customHeight="1" x14ac:dyDescent="0.15"/>
    <row r="86637" ht="13.5" customHeight="1" x14ac:dyDescent="0.15"/>
    <row r="86639" ht="13.5" customHeight="1" x14ac:dyDescent="0.15"/>
    <row r="86641" ht="13.5" customHeight="1" x14ac:dyDescent="0.15"/>
    <row r="86643" ht="13.5" customHeight="1" x14ac:dyDescent="0.15"/>
    <row r="86645" ht="13.5" customHeight="1" x14ac:dyDescent="0.15"/>
    <row r="86647" ht="13.5" customHeight="1" x14ac:dyDescent="0.15"/>
    <row r="86649" ht="13.5" customHeight="1" x14ac:dyDescent="0.15"/>
    <row r="86651" ht="13.5" customHeight="1" x14ac:dyDescent="0.15"/>
    <row r="86653" ht="13.5" customHeight="1" x14ac:dyDescent="0.15"/>
    <row r="86655" ht="13.5" customHeight="1" x14ac:dyDescent="0.15"/>
    <row r="86657" ht="13.5" customHeight="1" x14ac:dyDescent="0.15"/>
    <row r="86659" ht="13.5" customHeight="1" x14ac:dyDescent="0.15"/>
    <row r="86661" ht="13.5" customHeight="1" x14ac:dyDescent="0.15"/>
    <row r="86663" ht="13.5" customHeight="1" x14ac:dyDescent="0.15"/>
    <row r="86665" ht="13.5" customHeight="1" x14ac:dyDescent="0.15"/>
    <row r="86667" ht="13.5" customHeight="1" x14ac:dyDescent="0.15"/>
    <row r="86669" ht="13.5" customHeight="1" x14ac:dyDescent="0.15"/>
    <row r="86671" ht="13.5" customHeight="1" x14ac:dyDescent="0.15"/>
    <row r="86673" ht="13.5" customHeight="1" x14ac:dyDescent="0.15"/>
    <row r="86675" ht="13.5" customHeight="1" x14ac:dyDescent="0.15"/>
    <row r="86677" ht="13.5" customHeight="1" x14ac:dyDescent="0.15"/>
    <row r="86679" ht="13.5" customHeight="1" x14ac:dyDescent="0.15"/>
    <row r="86681" ht="13.5" customHeight="1" x14ac:dyDescent="0.15"/>
    <row r="86683" ht="13.5" customHeight="1" x14ac:dyDescent="0.15"/>
    <row r="86685" ht="13.5" customHeight="1" x14ac:dyDescent="0.15"/>
    <row r="86687" ht="13.5" customHeight="1" x14ac:dyDescent="0.15"/>
    <row r="86689" ht="13.5" customHeight="1" x14ac:dyDescent="0.15"/>
    <row r="86691" ht="13.5" customHeight="1" x14ac:dyDescent="0.15"/>
    <row r="86693" ht="13.5" customHeight="1" x14ac:dyDescent="0.15"/>
    <row r="86695" ht="13.5" customHeight="1" x14ac:dyDescent="0.15"/>
    <row r="86697" ht="13.5" customHeight="1" x14ac:dyDescent="0.15"/>
    <row r="86699" ht="13.5" customHeight="1" x14ac:dyDescent="0.15"/>
    <row r="86701" ht="13.5" customHeight="1" x14ac:dyDescent="0.15"/>
    <row r="86703" ht="13.5" customHeight="1" x14ac:dyDescent="0.15"/>
    <row r="86705" ht="13.5" customHeight="1" x14ac:dyDescent="0.15"/>
    <row r="86707" ht="13.5" customHeight="1" x14ac:dyDescent="0.15"/>
    <row r="86709" ht="13.5" customHeight="1" x14ac:dyDescent="0.15"/>
    <row r="86711" ht="13.5" customHeight="1" x14ac:dyDescent="0.15"/>
    <row r="86713" ht="13.5" customHeight="1" x14ac:dyDescent="0.15"/>
    <row r="86715" ht="13.5" customHeight="1" x14ac:dyDescent="0.15"/>
    <row r="86717" ht="13.5" customHeight="1" x14ac:dyDescent="0.15"/>
    <row r="86719" ht="13.5" customHeight="1" x14ac:dyDescent="0.15"/>
    <row r="86721" ht="13.5" customHeight="1" x14ac:dyDescent="0.15"/>
    <row r="86723" ht="13.5" customHeight="1" x14ac:dyDescent="0.15"/>
    <row r="86725" ht="13.5" customHeight="1" x14ac:dyDescent="0.15"/>
    <row r="86727" ht="13.5" customHeight="1" x14ac:dyDescent="0.15"/>
    <row r="86729" ht="13.5" customHeight="1" x14ac:dyDescent="0.15"/>
    <row r="86731" ht="13.5" customHeight="1" x14ac:dyDescent="0.15"/>
    <row r="86733" ht="13.5" customHeight="1" x14ac:dyDescent="0.15"/>
    <row r="86735" ht="13.5" customHeight="1" x14ac:dyDescent="0.15"/>
    <row r="86737" ht="13.5" customHeight="1" x14ac:dyDescent="0.15"/>
    <row r="86739" ht="13.5" customHeight="1" x14ac:dyDescent="0.15"/>
    <row r="86741" ht="13.5" customHeight="1" x14ac:dyDescent="0.15"/>
    <row r="86743" ht="13.5" customHeight="1" x14ac:dyDescent="0.15"/>
    <row r="86745" ht="13.5" customHeight="1" x14ac:dyDescent="0.15"/>
    <row r="86747" ht="13.5" customHeight="1" x14ac:dyDescent="0.15"/>
    <row r="86749" ht="13.5" customHeight="1" x14ac:dyDescent="0.15"/>
    <row r="86751" ht="13.5" customHeight="1" x14ac:dyDescent="0.15"/>
    <row r="86753" ht="13.5" customHeight="1" x14ac:dyDescent="0.15"/>
    <row r="86755" ht="13.5" customHeight="1" x14ac:dyDescent="0.15"/>
    <row r="86757" ht="13.5" customHeight="1" x14ac:dyDescent="0.15"/>
    <row r="86759" ht="13.5" customHeight="1" x14ac:dyDescent="0.15"/>
    <row r="86761" ht="13.5" customHeight="1" x14ac:dyDescent="0.15"/>
    <row r="86763" ht="13.5" customHeight="1" x14ac:dyDescent="0.15"/>
    <row r="86765" ht="13.5" customHeight="1" x14ac:dyDescent="0.15"/>
    <row r="86767" ht="13.5" customHeight="1" x14ac:dyDescent="0.15"/>
    <row r="86769" ht="13.5" customHeight="1" x14ac:dyDescent="0.15"/>
    <row r="86771" ht="13.5" customHeight="1" x14ac:dyDescent="0.15"/>
    <row r="86773" ht="13.5" customHeight="1" x14ac:dyDescent="0.15"/>
    <row r="86775" ht="13.5" customHeight="1" x14ac:dyDescent="0.15"/>
    <row r="86777" ht="13.5" customHeight="1" x14ac:dyDescent="0.15"/>
    <row r="86779" ht="13.5" customHeight="1" x14ac:dyDescent="0.15"/>
    <row r="86781" ht="13.5" customHeight="1" x14ac:dyDescent="0.15"/>
    <row r="86783" ht="13.5" customHeight="1" x14ac:dyDescent="0.15"/>
    <row r="86785" ht="13.5" customHeight="1" x14ac:dyDescent="0.15"/>
    <row r="86787" ht="13.5" customHeight="1" x14ac:dyDescent="0.15"/>
    <row r="86789" ht="13.5" customHeight="1" x14ac:dyDescent="0.15"/>
    <row r="86791" ht="13.5" customHeight="1" x14ac:dyDescent="0.15"/>
    <row r="86793" ht="13.5" customHeight="1" x14ac:dyDescent="0.15"/>
    <row r="86795" ht="13.5" customHeight="1" x14ac:dyDescent="0.15"/>
    <row r="86797" ht="13.5" customHeight="1" x14ac:dyDescent="0.15"/>
    <row r="86799" ht="13.5" customHeight="1" x14ac:dyDescent="0.15"/>
    <row r="86801" ht="13.5" customHeight="1" x14ac:dyDescent="0.15"/>
    <row r="86803" ht="13.5" customHeight="1" x14ac:dyDescent="0.15"/>
    <row r="86805" ht="13.5" customHeight="1" x14ac:dyDescent="0.15"/>
    <row r="86807" ht="13.5" customHeight="1" x14ac:dyDescent="0.15"/>
    <row r="86809" ht="13.5" customHeight="1" x14ac:dyDescent="0.15"/>
    <row r="86811" ht="13.5" customHeight="1" x14ac:dyDescent="0.15"/>
    <row r="86813" ht="13.5" customHeight="1" x14ac:dyDescent="0.15"/>
    <row r="86815" ht="13.5" customHeight="1" x14ac:dyDescent="0.15"/>
    <row r="86817" ht="13.5" customHeight="1" x14ac:dyDescent="0.15"/>
    <row r="86819" ht="13.5" customHeight="1" x14ac:dyDescent="0.15"/>
    <row r="86821" ht="13.5" customHeight="1" x14ac:dyDescent="0.15"/>
    <row r="86823" ht="13.5" customHeight="1" x14ac:dyDescent="0.15"/>
    <row r="86825" ht="13.5" customHeight="1" x14ac:dyDescent="0.15"/>
    <row r="86827" ht="13.5" customHeight="1" x14ac:dyDescent="0.15"/>
    <row r="86829" ht="13.5" customHeight="1" x14ac:dyDescent="0.15"/>
    <row r="86831" ht="13.5" customHeight="1" x14ac:dyDescent="0.15"/>
    <row r="86833" ht="13.5" customHeight="1" x14ac:dyDescent="0.15"/>
    <row r="86835" ht="13.5" customHeight="1" x14ac:dyDescent="0.15"/>
    <row r="86837" ht="13.5" customHeight="1" x14ac:dyDescent="0.15"/>
    <row r="86839" ht="13.5" customHeight="1" x14ac:dyDescent="0.15"/>
    <row r="86841" ht="13.5" customHeight="1" x14ac:dyDescent="0.15"/>
    <row r="86843" ht="13.5" customHeight="1" x14ac:dyDescent="0.15"/>
    <row r="86845" ht="13.5" customHeight="1" x14ac:dyDescent="0.15"/>
    <row r="86847" ht="13.5" customHeight="1" x14ac:dyDescent="0.15"/>
    <row r="86849" ht="13.5" customHeight="1" x14ac:dyDescent="0.15"/>
    <row r="86851" ht="13.5" customHeight="1" x14ac:dyDescent="0.15"/>
    <row r="86853" ht="13.5" customHeight="1" x14ac:dyDescent="0.15"/>
    <row r="86855" ht="13.5" customHeight="1" x14ac:dyDescent="0.15"/>
    <row r="86857" ht="13.5" customHeight="1" x14ac:dyDescent="0.15"/>
    <row r="86859" ht="13.5" customHeight="1" x14ac:dyDescent="0.15"/>
    <row r="86861" ht="13.5" customHeight="1" x14ac:dyDescent="0.15"/>
    <row r="86863" ht="13.5" customHeight="1" x14ac:dyDescent="0.15"/>
    <row r="86865" ht="13.5" customHeight="1" x14ac:dyDescent="0.15"/>
    <row r="86867" ht="13.5" customHeight="1" x14ac:dyDescent="0.15"/>
    <row r="86869" ht="13.5" customHeight="1" x14ac:dyDescent="0.15"/>
    <row r="86871" ht="13.5" customHeight="1" x14ac:dyDescent="0.15"/>
    <row r="86873" ht="13.5" customHeight="1" x14ac:dyDescent="0.15"/>
    <row r="86875" ht="13.5" customHeight="1" x14ac:dyDescent="0.15"/>
    <row r="86877" ht="13.5" customHeight="1" x14ac:dyDescent="0.15"/>
    <row r="86879" ht="13.5" customHeight="1" x14ac:dyDescent="0.15"/>
    <row r="86881" ht="13.5" customHeight="1" x14ac:dyDescent="0.15"/>
    <row r="86883" ht="13.5" customHeight="1" x14ac:dyDescent="0.15"/>
    <row r="86885" ht="13.5" customHeight="1" x14ac:dyDescent="0.15"/>
    <row r="86887" ht="13.5" customHeight="1" x14ac:dyDescent="0.15"/>
    <row r="86889" ht="13.5" customHeight="1" x14ac:dyDescent="0.15"/>
    <row r="86891" ht="13.5" customHeight="1" x14ac:dyDescent="0.15"/>
    <row r="86893" ht="13.5" customHeight="1" x14ac:dyDescent="0.15"/>
    <row r="86895" ht="13.5" customHeight="1" x14ac:dyDescent="0.15"/>
    <row r="86897" ht="13.5" customHeight="1" x14ac:dyDescent="0.15"/>
    <row r="86899" ht="13.5" customHeight="1" x14ac:dyDescent="0.15"/>
    <row r="86901" ht="13.5" customHeight="1" x14ac:dyDescent="0.15"/>
    <row r="86903" ht="13.5" customHeight="1" x14ac:dyDescent="0.15"/>
    <row r="86905" ht="13.5" customHeight="1" x14ac:dyDescent="0.15"/>
    <row r="86907" ht="13.5" customHeight="1" x14ac:dyDescent="0.15"/>
    <row r="86909" ht="13.5" customHeight="1" x14ac:dyDescent="0.15"/>
    <row r="86911" ht="13.5" customHeight="1" x14ac:dyDescent="0.15"/>
    <row r="86913" ht="13.5" customHeight="1" x14ac:dyDescent="0.15"/>
    <row r="86915" ht="13.5" customHeight="1" x14ac:dyDescent="0.15"/>
    <row r="86917" ht="13.5" customHeight="1" x14ac:dyDescent="0.15"/>
    <row r="86919" ht="13.5" customHeight="1" x14ac:dyDescent="0.15"/>
    <row r="86921" ht="13.5" customHeight="1" x14ac:dyDescent="0.15"/>
    <row r="86923" ht="13.5" customHeight="1" x14ac:dyDescent="0.15"/>
    <row r="86925" ht="13.5" customHeight="1" x14ac:dyDescent="0.15"/>
    <row r="86927" ht="13.5" customHeight="1" x14ac:dyDescent="0.15"/>
    <row r="86929" ht="13.5" customHeight="1" x14ac:dyDescent="0.15"/>
    <row r="86931" ht="13.5" customHeight="1" x14ac:dyDescent="0.15"/>
    <row r="86933" ht="13.5" customHeight="1" x14ac:dyDescent="0.15"/>
    <row r="86935" ht="13.5" customHeight="1" x14ac:dyDescent="0.15"/>
    <row r="86937" ht="13.5" customHeight="1" x14ac:dyDescent="0.15"/>
    <row r="86939" ht="13.5" customHeight="1" x14ac:dyDescent="0.15"/>
    <row r="86941" ht="13.5" customHeight="1" x14ac:dyDescent="0.15"/>
    <row r="86943" ht="13.5" customHeight="1" x14ac:dyDescent="0.15"/>
    <row r="86945" ht="13.5" customHeight="1" x14ac:dyDescent="0.15"/>
    <row r="86947" ht="13.5" customHeight="1" x14ac:dyDescent="0.15"/>
    <row r="86949" ht="13.5" customHeight="1" x14ac:dyDescent="0.15"/>
    <row r="86951" ht="13.5" customHeight="1" x14ac:dyDescent="0.15"/>
    <row r="86953" ht="13.5" customHeight="1" x14ac:dyDescent="0.15"/>
    <row r="86955" ht="13.5" customHeight="1" x14ac:dyDescent="0.15"/>
    <row r="86957" ht="13.5" customHeight="1" x14ac:dyDescent="0.15"/>
    <row r="86959" ht="13.5" customHeight="1" x14ac:dyDescent="0.15"/>
    <row r="86961" ht="13.5" customHeight="1" x14ac:dyDescent="0.15"/>
    <row r="86963" ht="13.5" customHeight="1" x14ac:dyDescent="0.15"/>
    <row r="86965" ht="13.5" customHeight="1" x14ac:dyDescent="0.15"/>
    <row r="86967" ht="13.5" customHeight="1" x14ac:dyDescent="0.15"/>
    <row r="86969" ht="13.5" customHeight="1" x14ac:dyDescent="0.15"/>
    <row r="86971" ht="13.5" customHeight="1" x14ac:dyDescent="0.15"/>
    <row r="86973" ht="13.5" customHeight="1" x14ac:dyDescent="0.15"/>
    <row r="86975" ht="13.5" customHeight="1" x14ac:dyDescent="0.15"/>
    <row r="86977" ht="13.5" customHeight="1" x14ac:dyDescent="0.15"/>
    <row r="86979" ht="13.5" customHeight="1" x14ac:dyDescent="0.15"/>
    <row r="86981" ht="13.5" customHeight="1" x14ac:dyDescent="0.15"/>
    <row r="86983" ht="13.5" customHeight="1" x14ac:dyDescent="0.15"/>
    <row r="86985" ht="13.5" customHeight="1" x14ac:dyDescent="0.15"/>
    <row r="86987" ht="13.5" customHeight="1" x14ac:dyDescent="0.15"/>
    <row r="86989" ht="13.5" customHeight="1" x14ac:dyDescent="0.15"/>
    <row r="86991" ht="13.5" customHeight="1" x14ac:dyDescent="0.15"/>
    <row r="86993" ht="13.5" customHeight="1" x14ac:dyDescent="0.15"/>
    <row r="86995" ht="13.5" customHeight="1" x14ac:dyDescent="0.15"/>
    <row r="86997" ht="13.5" customHeight="1" x14ac:dyDescent="0.15"/>
    <row r="86999" ht="13.5" customHeight="1" x14ac:dyDescent="0.15"/>
    <row r="87001" ht="13.5" customHeight="1" x14ac:dyDescent="0.15"/>
    <row r="87003" ht="13.5" customHeight="1" x14ac:dyDescent="0.15"/>
    <row r="87005" ht="13.5" customHeight="1" x14ac:dyDescent="0.15"/>
    <row r="87007" ht="13.5" customHeight="1" x14ac:dyDescent="0.15"/>
    <row r="87009" ht="13.5" customHeight="1" x14ac:dyDescent="0.15"/>
    <row r="87011" ht="13.5" customHeight="1" x14ac:dyDescent="0.15"/>
    <row r="87013" ht="13.5" customHeight="1" x14ac:dyDescent="0.15"/>
    <row r="87015" ht="13.5" customHeight="1" x14ac:dyDescent="0.15"/>
    <row r="87017" ht="13.5" customHeight="1" x14ac:dyDescent="0.15"/>
    <row r="87019" ht="13.5" customHeight="1" x14ac:dyDescent="0.15"/>
    <row r="87021" ht="13.5" customHeight="1" x14ac:dyDescent="0.15"/>
    <row r="87023" ht="13.5" customHeight="1" x14ac:dyDescent="0.15"/>
    <row r="87025" ht="13.5" customHeight="1" x14ac:dyDescent="0.15"/>
    <row r="87027" ht="13.5" customHeight="1" x14ac:dyDescent="0.15"/>
    <row r="87029" ht="13.5" customHeight="1" x14ac:dyDescent="0.15"/>
    <row r="87031" ht="13.5" customHeight="1" x14ac:dyDescent="0.15"/>
    <row r="87033" ht="13.5" customHeight="1" x14ac:dyDescent="0.15"/>
    <row r="87035" ht="13.5" customHeight="1" x14ac:dyDescent="0.15"/>
    <row r="87037" ht="13.5" customHeight="1" x14ac:dyDescent="0.15"/>
    <row r="87039" ht="13.5" customHeight="1" x14ac:dyDescent="0.15"/>
    <row r="87041" ht="13.5" customHeight="1" x14ac:dyDescent="0.15"/>
    <row r="87043" ht="13.5" customHeight="1" x14ac:dyDescent="0.15"/>
    <row r="87045" ht="13.5" customHeight="1" x14ac:dyDescent="0.15"/>
    <row r="87047" ht="13.5" customHeight="1" x14ac:dyDescent="0.15"/>
    <row r="87049" ht="13.5" customHeight="1" x14ac:dyDescent="0.15"/>
    <row r="87051" ht="13.5" customHeight="1" x14ac:dyDescent="0.15"/>
    <row r="87053" ht="13.5" customHeight="1" x14ac:dyDescent="0.15"/>
    <row r="87055" ht="13.5" customHeight="1" x14ac:dyDescent="0.15"/>
    <row r="87057" ht="13.5" customHeight="1" x14ac:dyDescent="0.15"/>
    <row r="87059" ht="13.5" customHeight="1" x14ac:dyDescent="0.15"/>
    <row r="87061" ht="13.5" customHeight="1" x14ac:dyDescent="0.15"/>
    <row r="87063" ht="13.5" customHeight="1" x14ac:dyDescent="0.15"/>
    <row r="87065" ht="13.5" customHeight="1" x14ac:dyDescent="0.15"/>
    <row r="87067" ht="13.5" customHeight="1" x14ac:dyDescent="0.15"/>
    <row r="87069" ht="13.5" customHeight="1" x14ac:dyDescent="0.15"/>
    <row r="87071" ht="13.5" customHeight="1" x14ac:dyDescent="0.15"/>
    <row r="87073" ht="13.5" customHeight="1" x14ac:dyDescent="0.15"/>
    <row r="87075" ht="13.5" customHeight="1" x14ac:dyDescent="0.15"/>
    <row r="87077" ht="13.5" customHeight="1" x14ac:dyDescent="0.15"/>
    <row r="87079" ht="13.5" customHeight="1" x14ac:dyDescent="0.15"/>
    <row r="87081" ht="13.5" customHeight="1" x14ac:dyDescent="0.15"/>
    <row r="87083" ht="13.5" customHeight="1" x14ac:dyDescent="0.15"/>
    <row r="87085" ht="13.5" customHeight="1" x14ac:dyDescent="0.15"/>
    <row r="87087" ht="13.5" customHeight="1" x14ac:dyDescent="0.15"/>
    <row r="87089" ht="13.5" customHeight="1" x14ac:dyDescent="0.15"/>
    <row r="87091" ht="13.5" customHeight="1" x14ac:dyDescent="0.15"/>
    <row r="87093" ht="13.5" customHeight="1" x14ac:dyDescent="0.15"/>
    <row r="87095" ht="13.5" customHeight="1" x14ac:dyDescent="0.15"/>
    <row r="87097" ht="13.5" customHeight="1" x14ac:dyDescent="0.15"/>
    <row r="87099" ht="13.5" customHeight="1" x14ac:dyDescent="0.15"/>
    <row r="87101" ht="13.5" customHeight="1" x14ac:dyDescent="0.15"/>
    <row r="87103" ht="13.5" customHeight="1" x14ac:dyDescent="0.15"/>
    <row r="87105" ht="13.5" customHeight="1" x14ac:dyDescent="0.15"/>
    <row r="87107" ht="13.5" customHeight="1" x14ac:dyDescent="0.15"/>
    <row r="87109" ht="13.5" customHeight="1" x14ac:dyDescent="0.15"/>
    <row r="87111" ht="13.5" customHeight="1" x14ac:dyDescent="0.15"/>
    <row r="87113" ht="13.5" customHeight="1" x14ac:dyDescent="0.15"/>
    <row r="87115" ht="13.5" customHeight="1" x14ac:dyDescent="0.15"/>
    <row r="87117" ht="13.5" customHeight="1" x14ac:dyDescent="0.15"/>
    <row r="87119" ht="13.5" customHeight="1" x14ac:dyDescent="0.15"/>
    <row r="87121" ht="13.5" customHeight="1" x14ac:dyDescent="0.15"/>
    <row r="87123" ht="13.5" customHeight="1" x14ac:dyDescent="0.15"/>
    <row r="87125" ht="13.5" customHeight="1" x14ac:dyDescent="0.15"/>
    <row r="87127" ht="13.5" customHeight="1" x14ac:dyDescent="0.15"/>
    <row r="87129" ht="13.5" customHeight="1" x14ac:dyDescent="0.15"/>
    <row r="87131" ht="13.5" customHeight="1" x14ac:dyDescent="0.15"/>
    <row r="87133" ht="13.5" customHeight="1" x14ac:dyDescent="0.15"/>
    <row r="87135" ht="13.5" customHeight="1" x14ac:dyDescent="0.15"/>
    <row r="87137" ht="13.5" customHeight="1" x14ac:dyDescent="0.15"/>
    <row r="87139" ht="13.5" customHeight="1" x14ac:dyDescent="0.15"/>
    <row r="87141" ht="13.5" customHeight="1" x14ac:dyDescent="0.15"/>
    <row r="87143" ht="13.5" customHeight="1" x14ac:dyDescent="0.15"/>
    <row r="87145" ht="13.5" customHeight="1" x14ac:dyDescent="0.15"/>
    <row r="87147" ht="13.5" customHeight="1" x14ac:dyDescent="0.15"/>
    <row r="87149" ht="13.5" customHeight="1" x14ac:dyDescent="0.15"/>
    <row r="87151" ht="13.5" customHeight="1" x14ac:dyDescent="0.15"/>
    <row r="87153" ht="13.5" customHeight="1" x14ac:dyDescent="0.15"/>
    <row r="87155" ht="13.5" customHeight="1" x14ac:dyDescent="0.15"/>
    <row r="87157" ht="13.5" customHeight="1" x14ac:dyDescent="0.15"/>
    <row r="87159" ht="13.5" customHeight="1" x14ac:dyDescent="0.15"/>
    <row r="87161" ht="13.5" customHeight="1" x14ac:dyDescent="0.15"/>
    <row r="87163" ht="13.5" customHeight="1" x14ac:dyDescent="0.15"/>
    <row r="87165" ht="13.5" customHeight="1" x14ac:dyDescent="0.15"/>
    <row r="87167" ht="13.5" customHeight="1" x14ac:dyDescent="0.15"/>
    <row r="87169" ht="13.5" customHeight="1" x14ac:dyDescent="0.15"/>
    <row r="87171" ht="13.5" customHeight="1" x14ac:dyDescent="0.15"/>
    <row r="87173" ht="13.5" customHeight="1" x14ac:dyDescent="0.15"/>
    <row r="87175" ht="13.5" customHeight="1" x14ac:dyDescent="0.15"/>
    <row r="87177" ht="13.5" customHeight="1" x14ac:dyDescent="0.15"/>
    <row r="87179" ht="13.5" customHeight="1" x14ac:dyDescent="0.15"/>
    <row r="87181" ht="13.5" customHeight="1" x14ac:dyDescent="0.15"/>
    <row r="87183" ht="13.5" customHeight="1" x14ac:dyDescent="0.15"/>
    <row r="87185" ht="13.5" customHeight="1" x14ac:dyDescent="0.15"/>
    <row r="87187" ht="13.5" customHeight="1" x14ac:dyDescent="0.15"/>
    <row r="87189" ht="13.5" customHeight="1" x14ac:dyDescent="0.15"/>
    <row r="87191" ht="13.5" customHeight="1" x14ac:dyDescent="0.15"/>
    <row r="87193" ht="13.5" customHeight="1" x14ac:dyDescent="0.15"/>
    <row r="87195" ht="13.5" customHeight="1" x14ac:dyDescent="0.15"/>
    <row r="87197" ht="13.5" customHeight="1" x14ac:dyDescent="0.15"/>
    <row r="87199" ht="13.5" customHeight="1" x14ac:dyDescent="0.15"/>
    <row r="87201" ht="13.5" customHeight="1" x14ac:dyDescent="0.15"/>
    <row r="87203" ht="13.5" customHeight="1" x14ac:dyDescent="0.15"/>
    <row r="87205" ht="13.5" customHeight="1" x14ac:dyDescent="0.15"/>
    <row r="87207" ht="13.5" customHeight="1" x14ac:dyDescent="0.15"/>
    <row r="87209" ht="13.5" customHeight="1" x14ac:dyDescent="0.15"/>
    <row r="87211" ht="13.5" customHeight="1" x14ac:dyDescent="0.15"/>
    <row r="87213" ht="13.5" customHeight="1" x14ac:dyDescent="0.15"/>
    <row r="87215" ht="13.5" customHeight="1" x14ac:dyDescent="0.15"/>
    <row r="87217" ht="13.5" customHeight="1" x14ac:dyDescent="0.15"/>
    <row r="87219" ht="13.5" customHeight="1" x14ac:dyDescent="0.15"/>
    <row r="87221" ht="13.5" customHeight="1" x14ac:dyDescent="0.15"/>
    <row r="87223" ht="13.5" customHeight="1" x14ac:dyDescent="0.15"/>
    <row r="87225" ht="13.5" customHeight="1" x14ac:dyDescent="0.15"/>
    <row r="87227" ht="13.5" customHeight="1" x14ac:dyDescent="0.15"/>
    <row r="87229" ht="13.5" customHeight="1" x14ac:dyDescent="0.15"/>
    <row r="87231" ht="13.5" customHeight="1" x14ac:dyDescent="0.15"/>
    <row r="87233" ht="13.5" customHeight="1" x14ac:dyDescent="0.15"/>
    <row r="87235" ht="13.5" customHeight="1" x14ac:dyDescent="0.15"/>
    <row r="87237" ht="13.5" customHeight="1" x14ac:dyDescent="0.15"/>
    <row r="87239" ht="13.5" customHeight="1" x14ac:dyDescent="0.15"/>
    <row r="87241" ht="13.5" customHeight="1" x14ac:dyDescent="0.15"/>
    <row r="87243" ht="13.5" customHeight="1" x14ac:dyDescent="0.15"/>
    <row r="87245" ht="13.5" customHeight="1" x14ac:dyDescent="0.15"/>
    <row r="87247" ht="13.5" customHeight="1" x14ac:dyDescent="0.15"/>
    <row r="87249" ht="13.5" customHeight="1" x14ac:dyDescent="0.15"/>
    <row r="87251" ht="13.5" customHeight="1" x14ac:dyDescent="0.15"/>
    <row r="87253" ht="13.5" customHeight="1" x14ac:dyDescent="0.15"/>
    <row r="87255" ht="13.5" customHeight="1" x14ac:dyDescent="0.15"/>
    <row r="87257" ht="13.5" customHeight="1" x14ac:dyDescent="0.15"/>
    <row r="87259" ht="13.5" customHeight="1" x14ac:dyDescent="0.15"/>
    <row r="87261" ht="13.5" customHeight="1" x14ac:dyDescent="0.15"/>
    <row r="87263" ht="13.5" customHeight="1" x14ac:dyDescent="0.15"/>
    <row r="87265" ht="13.5" customHeight="1" x14ac:dyDescent="0.15"/>
    <row r="87267" ht="13.5" customHeight="1" x14ac:dyDescent="0.15"/>
    <row r="87269" ht="13.5" customHeight="1" x14ac:dyDescent="0.15"/>
    <row r="87271" ht="13.5" customHeight="1" x14ac:dyDescent="0.15"/>
    <row r="87273" ht="13.5" customHeight="1" x14ac:dyDescent="0.15"/>
    <row r="87275" ht="13.5" customHeight="1" x14ac:dyDescent="0.15"/>
    <row r="87277" ht="13.5" customHeight="1" x14ac:dyDescent="0.15"/>
    <row r="87279" ht="13.5" customHeight="1" x14ac:dyDescent="0.15"/>
    <row r="87281" ht="13.5" customHeight="1" x14ac:dyDescent="0.15"/>
    <row r="87283" ht="13.5" customHeight="1" x14ac:dyDescent="0.15"/>
    <row r="87285" ht="13.5" customHeight="1" x14ac:dyDescent="0.15"/>
    <row r="87287" ht="13.5" customHeight="1" x14ac:dyDescent="0.15"/>
    <row r="87289" ht="13.5" customHeight="1" x14ac:dyDescent="0.15"/>
    <row r="87291" ht="13.5" customHeight="1" x14ac:dyDescent="0.15"/>
    <row r="87293" ht="13.5" customHeight="1" x14ac:dyDescent="0.15"/>
    <row r="87295" ht="13.5" customHeight="1" x14ac:dyDescent="0.15"/>
    <row r="87297" ht="13.5" customHeight="1" x14ac:dyDescent="0.15"/>
    <row r="87299" ht="13.5" customHeight="1" x14ac:dyDescent="0.15"/>
    <row r="87301" ht="13.5" customHeight="1" x14ac:dyDescent="0.15"/>
    <row r="87303" ht="13.5" customHeight="1" x14ac:dyDescent="0.15"/>
    <row r="87305" ht="13.5" customHeight="1" x14ac:dyDescent="0.15"/>
    <row r="87307" ht="13.5" customHeight="1" x14ac:dyDescent="0.15"/>
    <row r="87309" ht="13.5" customHeight="1" x14ac:dyDescent="0.15"/>
    <row r="87311" ht="13.5" customHeight="1" x14ac:dyDescent="0.15"/>
    <row r="87313" ht="13.5" customHeight="1" x14ac:dyDescent="0.15"/>
    <row r="87315" ht="13.5" customHeight="1" x14ac:dyDescent="0.15"/>
    <row r="87317" ht="13.5" customHeight="1" x14ac:dyDescent="0.15"/>
    <row r="87319" ht="13.5" customHeight="1" x14ac:dyDescent="0.15"/>
    <row r="87321" ht="13.5" customHeight="1" x14ac:dyDescent="0.15"/>
    <row r="87323" ht="13.5" customHeight="1" x14ac:dyDescent="0.15"/>
    <row r="87325" ht="13.5" customHeight="1" x14ac:dyDescent="0.15"/>
    <row r="87327" ht="13.5" customHeight="1" x14ac:dyDescent="0.15"/>
    <row r="87329" ht="13.5" customHeight="1" x14ac:dyDescent="0.15"/>
    <row r="87331" ht="13.5" customHeight="1" x14ac:dyDescent="0.15"/>
    <row r="87333" ht="13.5" customHeight="1" x14ac:dyDescent="0.15"/>
    <row r="87335" ht="13.5" customHeight="1" x14ac:dyDescent="0.15"/>
    <row r="87337" ht="13.5" customHeight="1" x14ac:dyDescent="0.15"/>
    <row r="87339" ht="13.5" customHeight="1" x14ac:dyDescent="0.15"/>
    <row r="87341" ht="13.5" customHeight="1" x14ac:dyDescent="0.15"/>
    <row r="87343" ht="13.5" customHeight="1" x14ac:dyDescent="0.15"/>
    <row r="87345" ht="13.5" customHeight="1" x14ac:dyDescent="0.15"/>
    <row r="87347" ht="13.5" customHeight="1" x14ac:dyDescent="0.15"/>
    <row r="87349" ht="13.5" customHeight="1" x14ac:dyDescent="0.15"/>
    <row r="87351" ht="13.5" customHeight="1" x14ac:dyDescent="0.15"/>
    <row r="87353" ht="13.5" customHeight="1" x14ac:dyDescent="0.15"/>
    <row r="87355" ht="13.5" customHeight="1" x14ac:dyDescent="0.15"/>
    <row r="87357" ht="13.5" customHeight="1" x14ac:dyDescent="0.15"/>
    <row r="87359" ht="13.5" customHeight="1" x14ac:dyDescent="0.15"/>
    <row r="87361" ht="13.5" customHeight="1" x14ac:dyDescent="0.15"/>
    <row r="87363" ht="13.5" customHeight="1" x14ac:dyDescent="0.15"/>
    <row r="87365" ht="13.5" customHeight="1" x14ac:dyDescent="0.15"/>
    <row r="87367" ht="13.5" customHeight="1" x14ac:dyDescent="0.15"/>
    <row r="87369" ht="13.5" customHeight="1" x14ac:dyDescent="0.15"/>
    <row r="87371" ht="13.5" customHeight="1" x14ac:dyDescent="0.15"/>
    <row r="87373" ht="13.5" customHeight="1" x14ac:dyDescent="0.15"/>
    <row r="87375" ht="13.5" customHeight="1" x14ac:dyDescent="0.15"/>
    <row r="87377" ht="13.5" customHeight="1" x14ac:dyDescent="0.15"/>
    <row r="87379" ht="13.5" customHeight="1" x14ac:dyDescent="0.15"/>
    <row r="87381" ht="13.5" customHeight="1" x14ac:dyDescent="0.15"/>
    <row r="87383" ht="13.5" customHeight="1" x14ac:dyDescent="0.15"/>
    <row r="87385" ht="13.5" customHeight="1" x14ac:dyDescent="0.15"/>
    <row r="87387" ht="13.5" customHeight="1" x14ac:dyDescent="0.15"/>
    <row r="87389" ht="13.5" customHeight="1" x14ac:dyDescent="0.15"/>
    <row r="87391" ht="13.5" customHeight="1" x14ac:dyDescent="0.15"/>
    <row r="87393" ht="13.5" customHeight="1" x14ac:dyDescent="0.15"/>
    <row r="87395" ht="13.5" customHeight="1" x14ac:dyDescent="0.15"/>
    <row r="87397" ht="13.5" customHeight="1" x14ac:dyDescent="0.15"/>
    <row r="87399" ht="13.5" customHeight="1" x14ac:dyDescent="0.15"/>
    <row r="87401" ht="13.5" customHeight="1" x14ac:dyDescent="0.15"/>
    <row r="87403" ht="13.5" customHeight="1" x14ac:dyDescent="0.15"/>
    <row r="87405" ht="13.5" customHeight="1" x14ac:dyDescent="0.15"/>
    <row r="87407" ht="13.5" customHeight="1" x14ac:dyDescent="0.15"/>
    <row r="87409" ht="13.5" customHeight="1" x14ac:dyDescent="0.15"/>
    <row r="87411" ht="13.5" customHeight="1" x14ac:dyDescent="0.15"/>
    <row r="87413" ht="13.5" customHeight="1" x14ac:dyDescent="0.15"/>
    <row r="87415" ht="13.5" customHeight="1" x14ac:dyDescent="0.15"/>
    <row r="87417" ht="13.5" customHeight="1" x14ac:dyDescent="0.15"/>
    <row r="87419" ht="13.5" customHeight="1" x14ac:dyDescent="0.15"/>
    <row r="87421" ht="13.5" customHeight="1" x14ac:dyDescent="0.15"/>
    <row r="87423" ht="13.5" customHeight="1" x14ac:dyDescent="0.15"/>
    <row r="87425" ht="13.5" customHeight="1" x14ac:dyDescent="0.15"/>
    <row r="87427" ht="13.5" customHeight="1" x14ac:dyDescent="0.15"/>
    <row r="87429" ht="13.5" customHeight="1" x14ac:dyDescent="0.15"/>
    <row r="87431" ht="13.5" customHeight="1" x14ac:dyDescent="0.15"/>
    <row r="87433" ht="13.5" customHeight="1" x14ac:dyDescent="0.15"/>
    <row r="87435" ht="13.5" customHeight="1" x14ac:dyDescent="0.15"/>
    <row r="87437" ht="13.5" customHeight="1" x14ac:dyDescent="0.15"/>
    <row r="87439" ht="13.5" customHeight="1" x14ac:dyDescent="0.15"/>
    <row r="87441" ht="13.5" customHeight="1" x14ac:dyDescent="0.15"/>
    <row r="87443" ht="13.5" customHeight="1" x14ac:dyDescent="0.15"/>
    <row r="87445" ht="13.5" customHeight="1" x14ac:dyDescent="0.15"/>
    <row r="87447" ht="13.5" customHeight="1" x14ac:dyDescent="0.15"/>
    <row r="87449" ht="13.5" customHeight="1" x14ac:dyDescent="0.15"/>
    <row r="87451" ht="13.5" customHeight="1" x14ac:dyDescent="0.15"/>
    <row r="87453" ht="13.5" customHeight="1" x14ac:dyDescent="0.15"/>
    <row r="87455" ht="13.5" customHeight="1" x14ac:dyDescent="0.15"/>
    <row r="87457" ht="13.5" customHeight="1" x14ac:dyDescent="0.15"/>
    <row r="87459" ht="13.5" customHeight="1" x14ac:dyDescent="0.15"/>
    <row r="87461" ht="13.5" customHeight="1" x14ac:dyDescent="0.15"/>
    <row r="87463" ht="13.5" customHeight="1" x14ac:dyDescent="0.15"/>
    <row r="87465" ht="13.5" customHeight="1" x14ac:dyDescent="0.15"/>
    <row r="87467" ht="13.5" customHeight="1" x14ac:dyDescent="0.15"/>
    <row r="87469" ht="13.5" customHeight="1" x14ac:dyDescent="0.15"/>
    <row r="87471" ht="13.5" customHeight="1" x14ac:dyDescent="0.15"/>
    <row r="87473" ht="13.5" customHeight="1" x14ac:dyDescent="0.15"/>
    <row r="87475" ht="13.5" customHeight="1" x14ac:dyDescent="0.15"/>
    <row r="87477" ht="13.5" customHeight="1" x14ac:dyDescent="0.15"/>
    <row r="87479" ht="13.5" customHeight="1" x14ac:dyDescent="0.15"/>
    <row r="87481" ht="13.5" customHeight="1" x14ac:dyDescent="0.15"/>
    <row r="87483" ht="13.5" customHeight="1" x14ac:dyDescent="0.15"/>
    <row r="87485" ht="13.5" customHeight="1" x14ac:dyDescent="0.15"/>
    <row r="87487" ht="13.5" customHeight="1" x14ac:dyDescent="0.15"/>
    <row r="87489" ht="13.5" customHeight="1" x14ac:dyDescent="0.15"/>
    <row r="87491" ht="13.5" customHeight="1" x14ac:dyDescent="0.15"/>
    <row r="87493" ht="13.5" customHeight="1" x14ac:dyDescent="0.15"/>
    <row r="87495" ht="13.5" customHeight="1" x14ac:dyDescent="0.15"/>
    <row r="87497" ht="13.5" customHeight="1" x14ac:dyDescent="0.15"/>
    <row r="87499" ht="13.5" customHeight="1" x14ac:dyDescent="0.15"/>
    <row r="87501" ht="13.5" customHeight="1" x14ac:dyDescent="0.15"/>
    <row r="87503" ht="13.5" customHeight="1" x14ac:dyDescent="0.15"/>
    <row r="87505" ht="13.5" customHeight="1" x14ac:dyDescent="0.15"/>
    <row r="87507" ht="13.5" customHeight="1" x14ac:dyDescent="0.15"/>
    <row r="87509" ht="13.5" customHeight="1" x14ac:dyDescent="0.15"/>
    <row r="87511" ht="13.5" customHeight="1" x14ac:dyDescent="0.15"/>
    <row r="87513" ht="13.5" customHeight="1" x14ac:dyDescent="0.15"/>
    <row r="87515" ht="13.5" customHeight="1" x14ac:dyDescent="0.15"/>
    <row r="87517" ht="13.5" customHeight="1" x14ac:dyDescent="0.15"/>
    <row r="87519" ht="13.5" customHeight="1" x14ac:dyDescent="0.15"/>
    <row r="87521" ht="13.5" customHeight="1" x14ac:dyDescent="0.15"/>
    <row r="87523" ht="13.5" customHeight="1" x14ac:dyDescent="0.15"/>
    <row r="87525" ht="13.5" customHeight="1" x14ac:dyDescent="0.15"/>
    <row r="87527" ht="13.5" customHeight="1" x14ac:dyDescent="0.15"/>
    <row r="87529" ht="13.5" customHeight="1" x14ac:dyDescent="0.15"/>
    <row r="87531" ht="13.5" customHeight="1" x14ac:dyDescent="0.15"/>
    <row r="87533" ht="13.5" customHeight="1" x14ac:dyDescent="0.15"/>
    <row r="87535" ht="13.5" customHeight="1" x14ac:dyDescent="0.15"/>
    <row r="87537" ht="13.5" customHeight="1" x14ac:dyDescent="0.15"/>
    <row r="87539" ht="13.5" customHeight="1" x14ac:dyDescent="0.15"/>
    <row r="87541" ht="13.5" customHeight="1" x14ac:dyDescent="0.15"/>
    <row r="87543" ht="13.5" customHeight="1" x14ac:dyDescent="0.15"/>
    <row r="87545" ht="13.5" customHeight="1" x14ac:dyDescent="0.15"/>
    <row r="87547" ht="13.5" customHeight="1" x14ac:dyDescent="0.15"/>
    <row r="87549" ht="13.5" customHeight="1" x14ac:dyDescent="0.15"/>
    <row r="87551" ht="13.5" customHeight="1" x14ac:dyDescent="0.15"/>
    <row r="87553" ht="13.5" customHeight="1" x14ac:dyDescent="0.15"/>
    <row r="87555" ht="13.5" customHeight="1" x14ac:dyDescent="0.15"/>
    <row r="87557" ht="13.5" customHeight="1" x14ac:dyDescent="0.15"/>
    <row r="87559" ht="13.5" customHeight="1" x14ac:dyDescent="0.15"/>
    <row r="87561" ht="13.5" customHeight="1" x14ac:dyDescent="0.15"/>
    <row r="87563" ht="13.5" customHeight="1" x14ac:dyDescent="0.15"/>
    <row r="87565" ht="13.5" customHeight="1" x14ac:dyDescent="0.15"/>
    <row r="87567" ht="13.5" customHeight="1" x14ac:dyDescent="0.15"/>
    <row r="87569" ht="13.5" customHeight="1" x14ac:dyDescent="0.15"/>
    <row r="87571" ht="13.5" customHeight="1" x14ac:dyDescent="0.15"/>
    <row r="87573" ht="13.5" customHeight="1" x14ac:dyDescent="0.15"/>
    <row r="87575" ht="13.5" customHeight="1" x14ac:dyDescent="0.15"/>
    <row r="87577" ht="13.5" customHeight="1" x14ac:dyDescent="0.15"/>
    <row r="87579" ht="13.5" customHeight="1" x14ac:dyDescent="0.15"/>
    <row r="87581" ht="13.5" customHeight="1" x14ac:dyDescent="0.15"/>
    <row r="87583" ht="13.5" customHeight="1" x14ac:dyDescent="0.15"/>
    <row r="87585" ht="13.5" customHeight="1" x14ac:dyDescent="0.15"/>
    <row r="87587" ht="13.5" customHeight="1" x14ac:dyDescent="0.15"/>
    <row r="87589" ht="13.5" customHeight="1" x14ac:dyDescent="0.15"/>
    <row r="87591" ht="13.5" customHeight="1" x14ac:dyDescent="0.15"/>
    <row r="87593" ht="13.5" customHeight="1" x14ac:dyDescent="0.15"/>
    <row r="87595" ht="13.5" customHeight="1" x14ac:dyDescent="0.15"/>
    <row r="87597" ht="13.5" customHeight="1" x14ac:dyDescent="0.15"/>
    <row r="87599" ht="13.5" customHeight="1" x14ac:dyDescent="0.15"/>
    <row r="87601" ht="13.5" customHeight="1" x14ac:dyDescent="0.15"/>
    <row r="87603" ht="13.5" customHeight="1" x14ac:dyDescent="0.15"/>
    <row r="87605" ht="13.5" customHeight="1" x14ac:dyDescent="0.15"/>
    <row r="87607" ht="13.5" customHeight="1" x14ac:dyDescent="0.15"/>
    <row r="87609" ht="13.5" customHeight="1" x14ac:dyDescent="0.15"/>
    <row r="87611" ht="13.5" customHeight="1" x14ac:dyDescent="0.15"/>
    <row r="87613" ht="13.5" customHeight="1" x14ac:dyDescent="0.15"/>
    <row r="87615" ht="13.5" customHeight="1" x14ac:dyDescent="0.15"/>
    <row r="87617" ht="13.5" customHeight="1" x14ac:dyDescent="0.15"/>
    <row r="87619" ht="13.5" customHeight="1" x14ac:dyDescent="0.15"/>
    <row r="87621" ht="13.5" customHeight="1" x14ac:dyDescent="0.15"/>
    <row r="87623" ht="13.5" customHeight="1" x14ac:dyDescent="0.15"/>
    <row r="87625" ht="13.5" customHeight="1" x14ac:dyDescent="0.15"/>
    <row r="87627" ht="13.5" customHeight="1" x14ac:dyDescent="0.15"/>
    <row r="87629" ht="13.5" customHeight="1" x14ac:dyDescent="0.15"/>
    <row r="87631" ht="13.5" customHeight="1" x14ac:dyDescent="0.15"/>
    <row r="87633" ht="13.5" customHeight="1" x14ac:dyDescent="0.15"/>
    <row r="87635" ht="13.5" customHeight="1" x14ac:dyDescent="0.15"/>
    <row r="87637" ht="13.5" customHeight="1" x14ac:dyDescent="0.15"/>
    <row r="87639" ht="13.5" customHeight="1" x14ac:dyDescent="0.15"/>
    <row r="87641" ht="13.5" customHeight="1" x14ac:dyDescent="0.15"/>
    <row r="87643" ht="13.5" customHeight="1" x14ac:dyDescent="0.15"/>
    <row r="87645" ht="13.5" customHeight="1" x14ac:dyDescent="0.15"/>
    <row r="87647" ht="13.5" customHeight="1" x14ac:dyDescent="0.15"/>
    <row r="87649" ht="13.5" customHeight="1" x14ac:dyDescent="0.15"/>
    <row r="87651" ht="13.5" customHeight="1" x14ac:dyDescent="0.15"/>
    <row r="87653" ht="13.5" customHeight="1" x14ac:dyDescent="0.15"/>
    <row r="87655" ht="13.5" customHeight="1" x14ac:dyDescent="0.15"/>
    <row r="87657" ht="13.5" customHeight="1" x14ac:dyDescent="0.15"/>
    <row r="87659" ht="13.5" customHeight="1" x14ac:dyDescent="0.15"/>
    <row r="87661" ht="13.5" customHeight="1" x14ac:dyDescent="0.15"/>
    <row r="87663" ht="13.5" customHeight="1" x14ac:dyDescent="0.15"/>
    <row r="87665" ht="13.5" customHeight="1" x14ac:dyDescent="0.15"/>
    <row r="87667" ht="13.5" customHeight="1" x14ac:dyDescent="0.15"/>
    <row r="87669" ht="13.5" customHeight="1" x14ac:dyDescent="0.15"/>
    <row r="87671" ht="13.5" customHeight="1" x14ac:dyDescent="0.15"/>
    <row r="87673" ht="13.5" customHeight="1" x14ac:dyDescent="0.15"/>
    <row r="87675" ht="13.5" customHeight="1" x14ac:dyDescent="0.15"/>
    <row r="87677" ht="13.5" customHeight="1" x14ac:dyDescent="0.15"/>
    <row r="87679" ht="13.5" customHeight="1" x14ac:dyDescent="0.15"/>
    <row r="87681" ht="13.5" customHeight="1" x14ac:dyDescent="0.15"/>
    <row r="87683" ht="13.5" customHeight="1" x14ac:dyDescent="0.15"/>
    <row r="87685" ht="13.5" customHeight="1" x14ac:dyDescent="0.15"/>
    <row r="87687" ht="13.5" customHeight="1" x14ac:dyDescent="0.15"/>
    <row r="87689" ht="13.5" customHeight="1" x14ac:dyDescent="0.15"/>
    <row r="87691" ht="13.5" customHeight="1" x14ac:dyDescent="0.15"/>
    <row r="87693" ht="13.5" customHeight="1" x14ac:dyDescent="0.15"/>
    <row r="87695" ht="13.5" customHeight="1" x14ac:dyDescent="0.15"/>
    <row r="87697" ht="13.5" customHeight="1" x14ac:dyDescent="0.15"/>
    <row r="87699" ht="13.5" customHeight="1" x14ac:dyDescent="0.15"/>
    <row r="87701" ht="13.5" customHeight="1" x14ac:dyDescent="0.15"/>
    <row r="87703" ht="13.5" customHeight="1" x14ac:dyDescent="0.15"/>
    <row r="87705" ht="13.5" customHeight="1" x14ac:dyDescent="0.15"/>
    <row r="87707" ht="13.5" customHeight="1" x14ac:dyDescent="0.15"/>
    <row r="87709" ht="13.5" customHeight="1" x14ac:dyDescent="0.15"/>
    <row r="87711" ht="13.5" customHeight="1" x14ac:dyDescent="0.15"/>
    <row r="87713" ht="13.5" customHeight="1" x14ac:dyDescent="0.15"/>
    <row r="87715" ht="13.5" customHeight="1" x14ac:dyDescent="0.15"/>
    <row r="87717" ht="13.5" customHeight="1" x14ac:dyDescent="0.15"/>
    <row r="87719" ht="13.5" customHeight="1" x14ac:dyDescent="0.15"/>
    <row r="87721" ht="13.5" customHeight="1" x14ac:dyDescent="0.15"/>
    <row r="87723" ht="13.5" customHeight="1" x14ac:dyDescent="0.15"/>
    <row r="87725" ht="13.5" customHeight="1" x14ac:dyDescent="0.15"/>
    <row r="87727" ht="13.5" customHeight="1" x14ac:dyDescent="0.15"/>
    <row r="87729" ht="13.5" customHeight="1" x14ac:dyDescent="0.15"/>
    <row r="87731" ht="13.5" customHeight="1" x14ac:dyDescent="0.15"/>
    <row r="87733" ht="13.5" customHeight="1" x14ac:dyDescent="0.15"/>
    <row r="87735" ht="13.5" customHeight="1" x14ac:dyDescent="0.15"/>
    <row r="87737" ht="13.5" customHeight="1" x14ac:dyDescent="0.15"/>
    <row r="87739" ht="13.5" customHeight="1" x14ac:dyDescent="0.15"/>
    <row r="87741" ht="13.5" customHeight="1" x14ac:dyDescent="0.15"/>
    <row r="87743" ht="13.5" customHeight="1" x14ac:dyDescent="0.15"/>
    <row r="87745" ht="13.5" customHeight="1" x14ac:dyDescent="0.15"/>
    <row r="87747" ht="13.5" customHeight="1" x14ac:dyDescent="0.15"/>
    <row r="87749" ht="13.5" customHeight="1" x14ac:dyDescent="0.15"/>
    <row r="87751" ht="13.5" customHeight="1" x14ac:dyDescent="0.15"/>
    <row r="87753" ht="13.5" customHeight="1" x14ac:dyDescent="0.15"/>
    <row r="87755" ht="13.5" customHeight="1" x14ac:dyDescent="0.15"/>
    <row r="87757" ht="13.5" customHeight="1" x14ac:dyDescent="0.15"/>
    <row r="87759" ht="13.5" customHeight="1" x14ac:dyDescent="0.15"/>
    <row r="87761" ht="13.5" customHeight="1" x14ac:dyDescent="0.15"/>
    <row r="87763" ht="13.5" customHeight="1" x14ac:dyDescent="0.15"/>
    <row r="87765" ht="13.5" customHeight="1" x14ac:dyDescent="0.15"/>
    <row r="87767" ht="13.5" customHeight="1" x14ac:dyDescent="0.15"/>
    <row r="87769" ht="13.5" customHeight="1" x14ac:dyDescent="0.15"/>
    <row r="87771" ht="13.5" customHeight="1" x14ac:dyDescent="0.15"/>
    <row r="87773" ht="13.5" customHeight="1" x14ac:dyDescent="0.15"/>
    <row r="87775" ht="13.5" customHeight="1" x14ac:dyDescent="0.15"/>
    <row r="87777" ht="13.5" customHeight="1" x14ac:dyDescent="0.15"/>
    <row r="87779" ht="13.5" customHeight="1" x14ac:dyDescent="0.15"/>
    <row r="87781" ht="13.5" customHeight="1" x14ac:dyDescent="0.15"/>
    <row r="87783" ht="13.5" customHeight="1" x14ac:dyDescent="0.15"/>
    <row r="87785" ht="13.5" customHeight="1" x14ac:dyDescent="0.15"/>
    <row r="87787" ht="13.5" customHeight="1" x14ac:dyDescent="0.15"/>
    <row r="87789" ht="13.5" customHeight="1" x14ac:dyDescent="0.15"/>
    <row r="87791" ht="13.5" customHeight="1" x14ac:dyDescent="0.15"/>
    <row r="87793" ht="13.5" customHeight="1" x14ac:dyDescent="0.15"/>
    <row r="87795" ht="13.5" customHeight="1" x14ac:dyDescent="0.15"/>
    <row r="87797" ht="13.5" customHeight="1" x14ac:dyDescent="0.15"/>
    <row r="87799" ht="13.5" customHeight="1" x14ac:dyDescent="0.15"/>
    <row r="87801" ht="13.5" customHeight="1" x14ac:dyDescent="0.15"/>
    <row r="87803" ht="13.5" customHeight="1" x14ac:dyDescent="0.15"/>
    <row r="87805" ht="13.5" customHeight="1" x14ac:dyDescent="0.15"/>
    <row r="87807" ht="13.5" customHeight="1" x14ac:dyDescent="0.15"/>
    <row r="87809" ht="13.5" customHeight="1" x14ac:dyDescent="0.15"/>
    <row r="87811" ht="13.5" customHeight="1" x14ac:dyDescent="0.15"/>
    <row r="87813" ht="13.5" customHeight="1" x14ac:dyDescent="0.15"/>
    <row r="87815" ht="13.5" customHeight="1" x14ac:dyDescent="0.15"/>
    <row r="87817" ht="13.5" customHeight="1" x14ac:dyDescent="0.15"/>
    <row r="87819" ht="13.5" customHeight="1" x14ac:dyDescent="0.15"/>
    <row r="87821" ht="13.5" customHeight="1" x14ac:dyDescent="0.15"/>
    <row r="87823" ht="13.5" customHeight="1" x14ac:dyDescent="0.15"/>
    <row r="87825" ht="13.5" customHeight="1" x14ac:dyDescent="0.15"/>
    <row r="87827" ht="13.5" customHeight="1" x14ac:dyDescent="0.15"/>
    <row r="87829" ht="13.5" customHeight="1" x14ac:dyDescent="0.15"/>
    <row r="87831" ht="13.5" customHeight="1" x14ac:dyDescent="0.15"/>
    <row r="87833" ht="13.5" customHeight="1" x14ac:dyDescent="0.15"/>
    <row r="87835" ht="13.5" customHeight="1" x14ac:dyDescent="0.15"/>
    <row r="87837" ht="13.5" customHeight="1" x14ac:dyDescent="0.15"/>
    <row r="87839" ht="13.5" customHeight="1" x14ac:dyDescent="0.15"/>
    <row r="87841" ht="13.5" customHeight="1" x14ac:dyDescent="0.15"/>
    <row r="87843" ht="13.5" customHeight="1" x14ac:dyDescent="0.15"/>
    <row r="87845" ht="13.5" customHeight="1" x14ac:dyDescent="0.15"/>
    <row r="87847" ht="13.5" customHeight="1" x14ac:dyDescent="0.15"/>
    <row r="87849" ht="13.5" customHeight="1" x14ac:dyDescent="0.15"/>
    <row r="87851" ht="13.5" customHeight="1" x14ac:dyDescent="0.15"/>
    <row r="87853" ht="13.5" customHeight="1" x14ac:dyDescent="0.15"/>
    <row r="87855" ht="13.5" customHeight="1" x14ac:dyDescent="0.15"/>
    <row r="87857" ht="13.5" customHeight="1" x14ac:dyDescent="0.15"/>
    <row r="87859" ht="13.5" customHeight="1" x14ac:dyDescent="0.15"/>
    <row r="87861" ht="13.5" customHeight="1" x14ac:dyDescent="0.15"/>
    <row r="87863" ht="13.5" customHeight="1" x14ac:dyDescent="0.15"/>
    <row r="87865" ht="13.5" customHeight="1" x14ac:dyDescent="0.15"/>
    <row r="87867" ht="13.5" customHeight="1" x14ac:dyDescent="0.15"/>
    <row r="87869" ht="13.5" customHeight="1" x14ac:dyDescent="0.15"/>
    <row r="87871" ht="13.5" customHeight="1" x14ac:dyDescent="0.15"/>
    <row r="87873" ht="13.5" customHeight="1" x14ac:dyDescent="0.15"/>
    <row r="87875" ht="13.5" customHeight="1" x14ac:dyDescent="0.15"/>
    <row r="87877" ht="13.5" customHeight="1" x14ac:dyDescent="0.15"/>
    <row r="87879" ht="13.5" customHeight="1" x14ac:dyDescent="0.15"/>
    <row r="87881" ht="13.5" customHeight="1" x14ac:dyDescent="0.15"/>
    <row r="87883" ht="13.5" customHeight="1" x14ac:dyDescent="0.15"/>
    <row r="87885" ht="13.5" customHeight="1" x14ac:dyDescent="0.15"/>
    <row r="87887" ht="13.5" customHeight="1" x14ac:dyDescent="0.15"/>
    <row r="87889" ht="13.5" customHeight="1" x14ac:dyDescent="0.15"/>
    <row r="87891" ht="13.5" customHeight="1" x14ac:dyDescent="0.15"/>
    <row r="87893" ht="13.5" customHeight="1" x14ac:dyDescent="0.15"/>
    <row r="87895" ht="13.5" customHeight="1" x14ac:dyDescent="0.15"/>
    <row r="87897" ht="13.5" customHeight="1" x14ac:dyDescent="0.15"/>
    <row r="87899" ht="13.5" customHeight="1" x14ac:dyDescent="0.15"/>
    <row r="87901" ht="13.5" customHeight="1" x14ac:dyDescent="0.15"/>
    <row r="87903" ht="13.5" customHeight="1" x14ac:dyDescent="0.15"/>
    <row r="87905" ht="13.5" customHeight="1" x14ac:dyDescent="0.15"/>
    <row r="87907" ht="13.5" customHeight="1" x14ac:dyDescent="0.15"/>
    <row r="87909" ht="13.5" customHeight="1" x14ac:dyDescent="0.15"/>
    <row r="87911" ht="13.5" customHeight="1" x14ac:dyDescent="0.15"/>
    <row r="87913" ht="13.5" customHeight="1" x14ac:dyDescent="0.15"/>
    <row r="87915" ht="13.5" customHeight="1" x14ac:dyDescent="0.15"/>
    <row r="87917" ht="13.5" customHeight="1" x14ac:dyDescent="0.15"/>
    <row r="87919" ht="13.5" customHeight="1" x14ac:dyDescent="0.15"/>
    <row r="87921" ht="13.5" customHeight="1" x14ac:dyDescent="0.15"/>
    <row r="87923" ht="13.5" customHeight="1" x14ac:dyDescent="0.15"/>
    <row r="87925" ht="13.5" customHeight="1" x14ac:dyDescent="0.15"/>
    <row r="87927" ht="13.5" customHeight="1" x14ac:dyDescent="0.15"/>
    <row r="87929" ht="13.5" customHeight="1" x14ac:dyDescent="0.15"/>
    <row r="87931" ht="13.5" customHeight="1" x14ac:dyDescent="0.15"/>
    <row r="87933" ht="13.5" customHeight="1" x14ac:dyDescent="0.15"/>
    <row r="87935" ht="13.5" customHeight="1" x14ac:dyDescent="0.15"/>
    <row r="87937" ht="13.5" customHeight="1" x14ac:dyDescent="0.15"/>
    <row r="87939" ht="13.5" customHeight="1" x14ac:dyDescent="0.15"/>
    <row r="87941" ht="13.5" customHeight="1" x14ac:dyDescent="0.15"/>
    <row r="87943" ht="13.5" customHeight="1" x14ac:dyDescent="0.15"/>
    <row r="87945" ht="13.5" customHeight="1" x14ac:dyDescent="0.15"/>
    <row r="87947" ht="13.5" customHeight="1" x14ac:dyDescent="0.15"/>
    <row r="87949" ht="13.5" customHeight="1" x14ac:dyDescent="0.15"/>
    <row r="87951" ht="13.5" customHeight="1" x14ac:dyDescent="0.15"/>
    <row r="87953" ht="13.5" customHeight="1" x14ac:dyDescent="0.15"/>
    <row r="87955" ht="13.5" customHeight="1" x14ac:dyDescent="0.15"/>
    <row r="87957" ht="13.5" customHeight="1" x14ac:dyDescent="0.15"/>
    <row r="87959" ht="13.5" customHeight="1" x14ac:dyDescent="0.15"/>
    <row r="87961" ht="13.5" customHeight="1" x14ac:dyDescent="0.15"/>
    <row r="87963" ht="13.5" customHeight="1" x14ac:dyDescent="0.15"/>
    <row r="87965" ht="13.5" customHeight="1" x14ac:dyDescent="0.15"/>
    <row r="87967" ht="13.5" customHeight="1" x14ac:dyDescent="0.15"/>
    <row r="87969" ht="13.5" customHeight="1" x14ac:dyDescent="0.15"/>
    <row r="87971" ht="13.5" customHeight="1" x14ac:dyDescent="0.15"/>
    <row r="87973" ht="13.5" customHeight="1" x14ac:dyDescent="0.15"/>
    <row r="87975" ht="13.5" customHeight="1" x14ac:dyDescent="0.15"/>
    <row r="87977" ht="13.5" customHeight="1" x14ac:dyDescent="0.15"/>
    <row r="87979" ht="13.5" customHeight="1" x14ac:dyDescent="0.15"/>
    <row r="87981" ht="13.5" customHeight="1" x14ac:dyDescent="0.15"/>
    <row r="87983" ht="13.5" customHeight="1" x14ac:dyDescent="0.15"/>
    <row r="87985" ht="13.5" customHeight="1" x14ac:dyDescent="0.15"/>
    <row r="87987" ht="13.5" customHeight="1" x14ac:dyDescent="0.15"/>
    <row r="87989" ht="13.5" customHeight="1" x14ac:dyDescent="0.15"/>
    <row r="87991" ht="13.5" customHeight="1" x14ac:dyDescent="0.15"/>
    <row r="87993" ht="13.5" customHeight="1" x14ac:dyDescent="0.15"/>
    <row r="87995" ht="13.5" customHeight="1" x14ac:dyDescent="0.15"/>
    <row r="87997" ht="13.5" customHeight="1" x14ac:dyDescent="0.15"/>
    <row r="87999" ht="13.5" customHeight="1" x14ac:dyDescent="0.15"/>
    <row r="88001" ht="13.5" customHeight="1" x14ac:dyDescent="0.15"/>
    <row r="88003" ht="13.5" customHeight="1" x14ac:dyDescent="0.15"/>
    <row r="88005" ht="13.5" customHeight="1" x14ac:dyDescent="0.15"/>
    <row r="88007" ht="13.5" customHeight="1" x14ac:dyDescent="0.15"/>
    <row r="88009" ht="13.5" customHeight="1" x14ac:dyDescent="0.15"/>
    <row r="88011" ht="13.5" customHeight="1" x14ac:dyDescent="0.15"/>
    <row r="88013" ht="13.5" customHeight="1" x14ac:dyDescent="0.15"/>
    <row r="88015" ht="13.5" customHeight="1" x14ac:dyDescent="0.15"/>
    <row r="88017" ht="13.5" customHeight="1" x14ac:dyDescent="0.15"/>
    <row r="88019" ht="13.5" customHeight="1" x14ac:dyDescent="0.15"/>
    <row r="88021" ht="13.5" customHeight="1" x14ac:dyDescent="0.15"/>
    <row r="88023" ht="13.5" customHeight="1" x14ac:dyDescent="0.15"/>
    <row r="88025" ht="13.5" customHeight="1" x14ac:dyDescent="0.15"/>
    <row r="88027" ht="13.5" customHeight="1" x14ac:dyDescent="0.15"/>
    <row r="88029" ht="13.5" customHeight="1" x14ac:dyDescent="0.15"/>
    <row r="88031" ht="13.5" customHeight="1" x14ac:dyDescent="0.15"/>
    <row r="88033" ht="13.5" customHeight="1" x14ac:dyDescent="0.15"/>
    <row r="88035" ht="13.5" customHeight="1" x14ac:dyDescent="0.15"/>
    <row r="88037" ht="13.5" customHeight="1" x14ac:dyDescent="0.15"/>
    <row r="88039" ht="13.5" customHeight="1" x14ac:dyDescent="0.15"/>
    <row r="88041" ht="13.5" customHeight="1" x14ac:dyDescent="0.15"/>
    <row r="88043" ht="13.5" customHeight="1" x14ac:dyDescent="0.15"/>
    <row r="88045" ht="13.5" customHeight="1" x14ac:dyDescent="0.15"/>
    <row r="88047" ht="13.5" customHeight="1" x14ac:dyDescent="0.15"/>
    <row r="88049" ht="13.5" customHeight="1" x14ac:dyDescent="0.15"/>
    <row r="88051" ht="13.5" customHeight="1" x14ac:dyDescent="0.15"/>
    <row r="88053" ht="13.5" customHeight="1" x14ac:dyDescent="0.15"/>
    <row r="88055" ht="13.5" customHeight="1" x14ac:dyDescent="0.15"/>
    <row r="88057" ht="13.5" customHeight="1" x14ac:dyDescent="0.15"/>
    <row r="88059" ht="13.5" customHeight="1" x14ac:dyDescent="0.15"/>
    <row r="88061" ht="13.5" customHeight="1" x14ac:dyDescent="0.15"/>
    <row r="88063" ht="13.5" customHeight="1" x14ac:dyDescent="0.15"/>
    <row r="88065" ht="13.5" customHeight="1" x14ac:dyDescent="0.15"/>
    <row r="88067" ht="13.5" customHeight="1" x14ac:dyDescent="0.15"/>
    <row r="88069" ht="13.5" customHeight="1" x14ac:dyDescent="0.15"/>
    <row r="88071" ht="13.5" customHeight="1" x14ac:dyDescent="0.15"/>
    <row r="88073" ht="13.5" customHeight="1" x14ac:dyDescent="0.15"/>
    <row r="88075" ht="13.5" customHeight="1" x14ac:dyDescent="0.15"/>
    <row r="88077" ht="13.5" customHeight="1" x14ac:dyDescent="0.15"/>
    <row r="88079" ht="13.5" customHeight="1" x14ac:dyDescent="0.15"/>
    <row r="88081" ht="13.5" customHeight="1" x14ac:dyDescent="0.15"/>
    <row r="88083" ht="13.5" customHeight="1" x14ac:dyDescent="0.15"/>
    <row r="88085" ht="13.5" customHeight="1" x14ac:dyDescent="0.15"/>
    <row r="88087" ht="13.5" customHeight="1" x14ac:dyDescent="0.15"/>
    <row r="88089" ht="13.5" customHeight="1" x14ac:dyDescent="0.15"/>
    <row r="88091" ht="13.5" customHeight="1" x14ac:dyDescent="0.15"/>
    <row r="88093" ht="13.5" customHeight="1" x14ac:dyDescent="0.15"/>
    <row r="88095" ht="13.5" customHeight="1" x14ac:dyDescent="0.15"/>
    <row r="88097" ht="13.5" customHeight="1" x14ac:dyDescent="0.15"/>
    <row r="88099" ht="13.5" customHeight="1" x14ac:dyDescent="0.15"/>
    <row r="88101" ht="13.5" customHeight="1" x14ac:dyDescent="0.15"/>
    <row r="88103" ht="13.5" customHeight="1" x14ac:dyDescent="0.15"/>
    <row r="88105" ht="13.5" customHeight="1" x14ac:dyDescent="0.15"/>
    <row r="88107" ht="13.5" customHeight="1" x14ac:dyDescent="0.15"/>
    <row r="88109" ht="13.5" customHeight="1" x14ac:dyDescent="0.15"/>
    <row r="88111" ht="13.5" customHeight="1" x14ac:dyDescent="0.15"/>
    <row r="88113" ht="13.5" customHeight="1" x14ac:dyDescent="0.15"/>
    <row r="88115" ht="13.5" customHeight="1" x14ac:dyDescent="0.15"/>
    <row r="88117" ht="13.5" customHeight="1" x14ac:dyDescent="0.15"/>
    <row r="88119" ht="13.5" customHeight="1" x14ac:dyDescent="0.15"/>
    <row r="88121" ht="13.5" customHeight="1" x14ac:dyDescent="0.15"/>
    <row r="88123" ht="13.5" customHeight="1" x14ac:dyDescent="0.15"/>
    <row r="88125" ht="13.5" customHeight="1" x14ac:dyDescent="0.15"/>
    <row r="88127" ht="13.5" customHeight="1" x14ac:dyDescent="0.15"/>
    <row r="88129" ht="13.5" customHeight="1" x14ac:dyDescent="0.15"/>
    <row r="88131" ht="13.5" customHeight="1" x14ac:dyDescent="0.15"/>
    <row r="88133" ht="13.5" customHeight="1" x14ac:dyDescent="0.15"/>
    <row r="88135" ht="13.5" customHeight="1" x14ac:dyDescent="0.15"/>
    <row r="88137" ht="13.5" customHeight="1" x14ac:dyDescent="0.15"/>
    <row r="88139" ht="13.5" customHeight="1" x14ac:dyDescent="0.15"/>
    <row r="88141" ht="13.5" customHeight="1" x14ac:dyDescent="0.15"/>
    <row r="88143" ht="13.5" customHeight="1" x14ac:dyDescent="0.15"/>
    <row r="88145" ht="13.5" customHeight="1" x14ac:dyDescent="0.15"/>
    <row r="88147" ht="13.5" customHeight="1" x14ac:dyDescent="0.15"/>
    <row r="88149" ht="13.5" customHeight="1" x14ac:dyDescent="0.15"/>
    <row r="88151" ht="13.5" customHeight="1" x14ac:dyDescent="0.15"/>
    <row r="88153" ht="13.5" customHeight="1" x14ac:dyDescent="0.15"/>
    <row r="88155" ht="13.5" customHeight="1" x14ac:dyDescent="0.15"/>
    <row r="88157" ht="13.5" customHeight="1" x14ac:dyDescent="0.15"/>
    <row r="88159" ht="13.5" customHeight="1" x14ac:dyDescent="0.15"/>
    <row r="88161" ht="13.5" customHeight="1" x14ac:dyDescent="0.15"/>
    <row r="88163" ht="13.5" customHeight="1" x14ac:dyDescent="0.15"/>
    <row r="88165" ht="13.5" customHeight="1" x14ac:dyDescent="0.15"/>
    <row r="88167" ht="13.5" customHeight="1" x14ac:dyDescent="0.15"/>
    <row r="88169" ht="13.5" customHeight="1" x14ac:dyDescent="0.15"/>
    <row r="88171" ht="13.5" customHeight="1" x14ac:dyDescent="0.15"/>
    <row r="88173" ht="13.5" customHeight="1" x14ac:dyDescent="0.15"/>
    <row r="88175" ht="13.5" customHeight="1" x14ac:dyDescent="0.15"/>
    <row r="88177" ht="13.5" customHeight="1" x14ac:dyDescent="0.15"/>
    <row r="88179" ht="13.5" customHeight="1" x14ac:dyDescent="0.15"/>
    <row r="88181" ht="13.5" customHeight="1" x14ac:dyDescent="0.15"/>
    <row r="88183" ht="13.5" customHeight="1" x14ac:dyDescent="0.15"/>
    <row r="88185" ht="13.5" customHeight="1" x14ac:dyDescent="0.15"/>
    <row r="88187" ht="13.5" customHeight="1" x14ac:dyDescent="0.15"/>
    <row r="88189" ht="13.5" customHeight="1" x14ac:dyDescent="0.15"/>
    <row r="88191" ht="13.5" customHeight="1" x14ac:dyDescent="0.15"/>
    <row r="88193" ht="13.5" customHeight="1" x14ac:dyDescent="0.15"/>
    <row r="88195" ht="13.5" customHeight="1" x14ac:dyDescent="0.15"/>
    <row r="88197" ht="13.5" customHeight="1" x14ac:dyDescent="0.15"/>
    <row r="88199" ht="13.5" customHeight="1" x14ac:dyDescent="0.15"/>
    <row r="88201" ht="13.5" customHeight="1" x14ac:dyDescent="0.15"/>
    <row r="88203" ht="13.5" customHeight="1" x14ac:dyDescent="0.15"/>
    <row r="88205" ht="13.5" customHeight="1" x14ac:dyDescent="0.15"/>
    <row r="88207" ht="13.5" customHeight="1" x14ac:dyDescent="0.15"/>
    <row r="88209" ht="13.5" customHeight="1" x14ac:dyDescent="0.15"/>
    <row r="88211" ht="13.5" customHeight="1" x14ac:dyDescent="0.15"/>
    <row r="88213" ht="13.5" customHeight="1" x14ac:dyDescent="0.15"/>
    <row r="88215" ht="13.5" customHeight="1" x14ac:dyDescent="0.15"/>
    <row r="88217" ht="13.5" customHeight="1" x14ac:dyDescent="0.15"/>
    <row r="88219" ht="13.5" customHeight="1" x14ac:dyDescent="0.15"/>
    <row r="88221" ht="13.5" customHeight="1" x14ac:dyDescent="0.15"/>
    <row r="88223" ht="13.5" customHeight="1" x14ac:dyDescent="0.15"/>
    <row r="88225" ht="13.5" customHeight="1" x14ac:dyDescent="0.15"/>
    <row r="88227" ht="13.5" customHeight="1" x14ac:dyDescent="0.15"/>
    <row r="88229" ht="13.5" customHeight="1" x14ac:dyDescent="0.15"/>
    <row r="88231" ht="13.5" customHeight="1" x14ac:dyDescent="0.15"/>
    <row r="88233" ht="13.5" customHeight="1" x14ac:dyDescent="0.15"/>
    <row r="88235" ht="13.5" customHeight="1" x14ac:dyDescent="0.15"/>
    <row r="88237" ht="13.5" customHeight="1" x14ac:dyDescent="0.15"/>
    <row r="88239" ht="13.5" customHeight="1" x14ac:dyDescent="0.15"/>
    <row r="88241" ht="13.5" customHeight="1" x14ac:dyDescent="0.15"/>
    <row r="88243" ht="13.5" customHeight="1" x14ac:dyDescent="0.15"/>
    <row r="88245" ht="13.5" customHeight="1" x14ac:dyDescent="0.15"/>
    <row r="88247" ht="13.5" customHeight="1" x14ac:dyDescent="0.15"/>
    <row r="88249" ht="13.5" customHeight="1" x14ac:dyDescent="0.15"/>
    <row r="88251" ht="13.5" customHeight="1" x14ac:dyDescent="0.15"/>
    <row r="88253" ht="13.5" customHeight="1" x14ac:dyDescent="0.15"/>
    <row r="88255" ht="13.5" customHeight="1" x14ac:dyDescent="0.15"/>
    <row r="88257" ht="13.5" customHeight="1" x14ac:dyDescent="0.15"/>
    <row r="88259" ht="13.5" customHeight="1" x14ac:dyDescent="0.15"/>
    <row r="88261" ht="13.5" customHeight="1" x14ac:dyDescent="0.15"/>
    <row r="88263" ht="13.5" customHeight="1" x14ac:dyDescent="0.15"/>
    <row r="88265" ht="13.5" customHeight="1" x14ac:dyDescent="0.15"/>
    <row r="88267" ht="13.5" customHeight="1" x14ac:dyDescent="0.15"/>
    <row r="88269" ht="13.5" customHeight="1" x14ac:dyDescent="0.15"/>
    <row r="88271" ht="13.5" customHeight="1" x14ac:dyDescent="0.15"/>
    <row r="88273" ht="13.5" customHeight="1" x14ac:dyDescent="0.15"/>
    <row r="88275" ht="13.5" customHeight="1" x14ac:dyDescent="0.15"/>
    <row r="88277" ht="13.5" customHeight="1" x14ac:dyDescent="0.15"/>
    <row r="88279" ht="13.5" customHeight="1" x14ac:dyDescent="0.15"/>
    <row r="88281" ht="13.5" customHeight="1" x14ac:dyDescent="0.15"/>
    <row r="88283" ht="13.5" customHeight="1" x14ac:dyDescent="0.15"/>
    <row r="88285" ht="13.5" customHeight="1" x14ac:dyDescent="0.15"/>
    <row r="88287" ht="13.5" customHeight="1" x14ac:dyDescent="0.15"/>
    <row r="88289" ht="13.5" customHeight="1" x14ac:dyDescent="0.15"/>
    <row r="88291" ht="13.5" customHeight="1" x14ac:dyDescent="0.15"/>
    <row r="88293" ht="13.5" customHeight="1" x14ac:dyDescent="0.15"/>
    <row r="88295" ht="13.5" customHeight="1" x14ac:dyDescent="0.15"/>
    <row r="88297" ht="13.5" customHeight="1" x14ac:dyDescent="0.15"/>
    <row r="88299" ht="13.5" customHeight="1" x14ac:dyDescent="0.15"/>
    <row r="88301" ht="13.5" customHeight="1" x14ac:dyDescent="0.15"/>
    <row r="88303" ht="13.5" customHeight="1" x14ac:dyDescent="0.15"/>
    <row r="88305" ht="13.5" customHeight="1" x14ac:dyDescent="0.15"/>
    <row r="88307" ht="13.5" customHeight="1" x14ac:dyDescent="0.15"/>
    <row r="88309" ht="13.5" customHeight="1" x14ac:dyDescent="0.15"/>
    <row r="88311" ht="13.5" customHeight="1" x14ac:dyDescent="0.15"/>
    <row r="88313" ht="13.5" customHeight="1" x14ac:dyDescent="0.15"/>
    <row r="88315" ht="13.5" customHeight="1" x14ac:dyDescent="0.15"/>
    <row r="88317" ht="13.5" customHeight="1" x14ac:dyDescent="0.15"/>
    <row r="88319" ht="13.5" customHeight="1" x14ac:dyDescent="0.15"/>
    <row r="88321" ht="13.5" customHeight="1" x14ac:dyDescent="0.15"/>
    <row r="88323" ht="13.5" customHeight="1" x14ac:dyDescent="0.15"/>
    <row r="88325" ht="13.5" customHeight="1" x14ac:dyDescent="0.15"/>
    <row r="88327" ht="13.5" customHeight="1" x14ac:dyDescent="0.15"/>
    <row r="88329" ht="13.5" customHeight="1" x14ac:dyDescent="0.15"/>
    <row r="88331" ht="13.5" customHeight="1" x14ac:dyDescent="0.15"/>
    <row r="88333" ht="13.5" customHeight="1" x14ac:dyDescent="0.15"/>
    <row r="88335" ht="13.5" customHeight="1" x14ac:dyDescent="0.15"/>
    <row r="88337" ht="13.5" customHeight="1" x14ac:dyDescent="0.15"/>
    <row r="88339" ht="13.5" customHeight="1" x14ac:dyDescent="0.15"/>
    <row r="88341" ht="13.5" customHeight="1" x14ac:dyDescent="0.15"/>
    <row r="88343" ht="13.5" customHeight="1" x14ac:dyDescent="0.15"/>
    <row r="88345" ht="13.5" customHeight="1" x14ac:dyDescent="0.15"/>
    <row r="88347" ht="13.5" customHeight="1" x14ac:dyDescent="0.15"/>
    <row r="88349" ht="13.5" customHeight="1" x14ac:dyDescent="0.15"/>
    <row r="88351" ht="13.5" customHeight="1" x14ac:dyDescent="0.15"/>
    <row r="88353" ht="13.5" customHeight="1" x14ac:dyDescent="0.15"/>
    <row r="88355" ht="13.5" customHeight="1" x14ac:dyDescent="0.15"/>
    <row r="88357" ht="13.5" customHeight="1" x14ac:dyDescent="0.15"/>
    <row r="88359" ht="13.5" customHeight="1" x14ac:dyDescent="0.15"/>
    <row r="88361" ht="13.5" customHeight="1" x14ac:dyDescent="0.15"/>
    <row r="88363" ht="13.5" customHeight="1" x14ac:dyDescent="0.15"/>
    <row r="88365" ht="13.5" customHeight="1" x14ac:dyDescent="0.15"/>
    <row r="88367" ht="13.5" customHeight="1" x14ac:dyDescent="0.15"/>
    <row r="88369" ht="13.5" customHeight="1" x14ac:dyDescent="0.15"/>
    <row r="88371" ht="13.5" customHeight="1" x14ac:dyDescent="0.15"/>
    <row r="88373" ht="13.5" customHeight="1" x14ac:dyDescent="0.15"/>
    <row r="88375" ht="13.5" customHeight="1" x14ac:dyDescent="0.15"/>
    <row r="88377" ht="13.5" customHeight="1" x14ac:dyDescent="0.15"/>
    <row r="88379" ht="13.5" customHeight="1" x14ac:dyDescent="0.15"/>
    <row r="88381" ht="13.5" customHeight="1" x14ac:dyDescent="0.15"/>
    <row r="88383" ht="13.5" customHeight="1" x14ac:dyDescent="0.15"/>
    <row r="88385" ht="13.5" customHeight="1" x14ac:dyDescent="0.15"/>
    <row r="88387" ht="13.5" customHeight="1" x14ac:dyDescent="0.15"/>
    <row r="88389" ht="13.5" customHeight="1" x14ac:dyDescent="0.15"/>
    <row r="88391" ht="13.5" customHeight="1" x14ac:dyDescent="0.15"/>
    <row r="88393" ht="13.5" customHeight="1" x14ac:dyDescent="0.15"/>
    <row r="88395" ht="13.5" customHeight="1" x14ac:dyDescent="0.15"/>
    <row r="88397" ht="13.5" customHeight="1" x14ac:dyDescent="0.15"/>
    <row r="88399" ht="13.5" customHeight="1" x14ac:dyDescent="0.15"/>
    <row r="88401" ht="13.5" customHeight="1" x14ac:dyDescent="0.15"/>
    <row r="88403" ht="13.5" customHeight="1" x14ac:dyDescent="0.15"/>
    <row r="88405" ht="13.5" customHeight="1" x14ac:dyDescent="0.15"/>
    <row r="88407" ht="13.5" customHeight="1" x14ac:dyDescent="0.15"/>
    <row r="88409" ht="13.5" customHeight="1" x14ac:dyDescent="0.15"/>
    <row r="88411" ht="13.5" customHeight="1" x14ac:dyDescent="0.15"/>
    <row r="88413" ht="13.5" customHeight="1" x14ac:dyDescent="0.15"/>
    <row r="88415" ht="13.5" customHeight="1" x14ac:dyDescent="0.15"/>
    <row r="88417" ht="13.5" customHeight="1" x14ac:dyDescent="0.15"/>
    <row r="88419" ht="13.5" customHeight="1" x14ac:dyDescent="0.15"/>
    <row r="88421" ht="13.5" customHeight="1" x14ac:dyDescent="0.15"/>
    <row r="88423" ht="13.5" customHeight="1" x14ac:dyDescent="0.15"/>
    <row r="88425" ht="13.5" customHeight="1" x14ac:dyDescent="0.15"/>
    <row r="88427" ht="13.5" customHeight="1" x14ac:dyDescent="0.15"/>
    <row r="88429" ht="13.5" customHeight="1" x14ac:dyDescent="0.15"/>
    <row r="88431" ht="13.5" customHeight="1" x14ac:dyDescent="0.15"/>
    <row r="88433" ht="13.5" customHeight="1" x14ac:dyDescent="0.15"/>
    <row r="88435" ht="13.5" customHeight="1" x14ac:dyDescent="0.15"/>
    <row r="88437" ht="13.5" customHeight="1" x14ac:dyDescent="0.15"/>
    <row r="88439" ht="13.5" customHeight="1" x14ac:dyDescent="0.15"/>
    <row r="88441" ht="13.5" customHeight="1" x14ac:dyDescent="0.15"/>
    <row r="88443" ht="13.5" customHeight="1" x14ac:dyDescent="0.15"/>
    <row r="88445" ht="13.5" customHeight="1" x14ac:dyDescent="0.15"/>
    <row r="88447" ht="13.5" customHeight="1" x14ac:dyDescent="0.15"/>
    <row r="88449" ht="13.5" customHeight="1" x14ac:dyDescent="0.15"/>
    <row r="88451" ht="13.5" customHeight="1" x14ac:dyDescent="0.15"/>
    <row r="88453" ht="13.5" customHeight="1" x14ac:dyDescent="0.15"/>
    <row r="88455" ht="13.5" customHeight="1" x14ac:dyDescent="0.15"/>
    <row r="88457" ht="13.5" customHeight="1" x14ac:dyDescent="0.15"/>
    <row r="88459" ht="13.5" customHeight="1" x14ac:dyDescent="0.15"/>
    <row r="88461" ht="13.5" customHeight="1" x14ac:dyDescent="0.15"/>
    <row r="88463" ht="13.5" customHeight="1" x14ac:dyDescent="0.15"/>
    <row r="88465" ht="13.5" customHeight="1" x14ac:dyDescent="0.15"/>
    <row r="88467" ht="13.5" customHeight="1" x14ac:dyDescent="0.15"/>
    <row r="88469" ht="13.5" customHeight="1" x14ac:dyDescent="0.15"/>
    <row r="88471" ht="13.5" customHeight="1" x14ac:dyDescent="0.15"/>
    <row r="88473" ht="13.5" customHeight="1" x14ac:dyDescent="0.15"/>
    <row r="88475" ht="13.5" customHeight="1" x14ac:dyDescent="0.15"/>
    <row r="88477" ht="13.5" customHeight="1" x14ac:dyDescent="0.15"/>
    <row r="88479" ht="13.5" customHeight="1" x14ac:dyDescent="0.15"/>
    <row r="88481" ht="13.5" customHeight="1" x14ac:dyDescent="0.15"/>
    <row r="88483" ht="13.5" customHeight="1" x14ac:dyDescent="0.15"/>
    <row r="88485" ht="13.5" customHeight="1" x14ac:dyDescent="0.15"/>
    <row r="88487" ht="13.5" customHeight="1" x14ac:dyDescent="0.15"/>
    <row r="88489" ht="13.5" customHeight="1" x14ac:dyDescent="0.15"/>
    <row r="88491" ht="13.5" customHeight="1" x14ac:dyDescent="0.15"/>
    <row r="88493" ht="13.5" customHeight="1" x14ac:dyDescent="0.15"/>
    <row r="88495" ht="13.5" customHeight="1" x14ac:dyDescent="0.15"/>
    <row r="88497" ht="13.5" customHeight="1" x14ac:dyDescent="0.15"/>
    <row r="88499" ht="13.5" customHeight="1" x14ac:dyDescent="0.15"/>
    <row r="88501" ht="13.5" customHeight="1" x14ac:dyDescent="0.15"/>
    <row r="88503" ht="13.5" customHeight="1" x14ac:dyDescent="0.15"/>
    <row r="88505" ht="13.5" customHeight="1" x14ac:dyDescent="0.15"/>
    <row r="88507" ht="13.5" customHeight="1" x14ac:dyDescent="0.15"/>
    <row r="88509" ht="13.5" customHeight="1" x14ac:dyDescent="0.15"/>
    <row r="88511" ht="13.5" customHeight="1" x14ac:dyDescent="0.15"/>
    <row r="88513" ht="13.5" customHeight="1" x14ac:dyDescent="0.15"/>
    <row r="88515" ht="13.5" customHeight="1" x14ac:dyDescent="0.15"/>
    <row r="88517" ht="13.5" customHeight="1" x14ac:dyDescent="0.15"/>
    <row r="88519" ht="13.5" customHeight="1" x14ac:dyDescent="0.15"/>
    <row r="88521" ht="13.5" customHeight="1" x14ac:dyDescent="0.15"/>
    <row r="88523" ht="13.5" customHeight="1" x14ac:dyDescent="0.15"/>
    <row r="88525" ht="13.5" customHeight="1" x14ac:dyDescent="0.15"/>
    <row r="88527" ht="13.5" customHeight="1" x14ac:dyDescent="0.15"/>
    <row r="88529" ht="13.5" customHeight="1" x14ac:dyDescent="0.15"/>
    <row r="88531" ht="13.5" customHeight="1" x14ac:dyDescent="0.15"/>
    <row r="88533" ht="13.5" customHeight="1" x14ac:dyDescent="0.15"/>
    <row r="88535" ht="13.5" customHeight="1" x14ac:dyDescent="0.15"/>
    <row r="88537" ht="13.5" customHeight="1" x14ac:dyDescent="0.15"/>
    <row r="88539" ht="13.5" customHeight="1" x14ac:dyDescent="0.15"/>
    <row r="88541" ht="13.5" customHeight="1" x14ac:dyDescent="0.15"/>
    <row r="88543" ht="13.5" customHeight="1" x14ac:dyDescent="0.15"/>
    <row r="88545" ht="13.5" customHeight="1" x14ac:dyDescent="0.15"/>
    <row r="88547" ht="13.5" customHeight="1" x14ac:dyDescent="0.15"/>
    <row r="88549" ht="13.5" customHeight="1" x14ac:dyDescent="0.15"/>
    <row r="88551" ht="13.5" customHeight="1" x14ac:dyDescent="0.15"/>
    <row r="88553" ht="13.5" customHeight="1" x14ac:dyDescent="0.15"/>
    <row r="88555" ht="13.5" customHeight="1" x14ac:dyDescent="0.15"/>
    <row r="88557" ht="13.5" customHeight="1" x14ac:dyDescent="0.15"/>
    <row r="88559" ht="13.5" customHeight="1" x14ac:dyDescent="0.15"/>
    <row r="88561" ht="13.5" customHeight="1" x14ac:dyDescent="0.15"/>
    <row r="88563" ht="13.5" customHeight="1" x14ac:dyDescent="0.15"/>
    <row r="88565" ht="13.5" customHeight="1" x14ac:dyDescent="0.15"/>
    <row r="88567" ht="13.5" customHeight="1" x14ac:dyDescent="0.15"/>
    <row r="88569" ht="13.5" customHeight="1" x14ac:dyDescent="0.15"/>
    <row r="88571" ht="13.5" customHeight="1" x14ac:dyDescent="0.15"/>
    <row r="88573" ht="13.5" customHeight="1" x14ac:dyDescent="0.15"/>
    <row r="88575" ht="13.5" customHeight="1" x14ac:dyDescent="0.15"/>
    <row r="88577" ht="13.5" customHeight="1" x14ac:dyDescent="0.15"/>
    <row r="88579" ht="13.5" customHeight="1" x14ac:dyDescent="0.15"/>
    <row r="88581" ht="13.5" customHeight="1" x14ac:dyDescent="0.15"/>
    <row r="88583" ht="13.5" customHeight="1" x14ac:dyDescent="0.15"/>
    <row r="88585" ht="13.5" customHeight="1" x14ac:dyDescent="0.15"/>
    <row r="88587" ht="13.5" customHeight="1" x14ac:dyDescent="0.15"/>
    <row r="88589" ht="13.5" customHeight="1" x14ac:dyDescent="0.15"/>
    <row r="88591" ht="13.5" customHeight="1" x14ac:dyDescent="0.15"/>
    <row r="88593" ht="13.5" customHeight="1" x14ac:dyDescent="0.15"/>
    <row r="88595" ht="13.5" customHeight="1" x14ac:dyDescent="0.15"/>
    <row r="88597" ht="13.5" customHeight="1" x14ac:dyDescent="0.15"/>
    <row r="88599" ht="13.5" customHeight="1" x14ac:dyDescent="0.15"/>
    <row r="88601" ht="13.5" customHeight="1" x14ac:dyDescent="0.15"/>
    <row r="88603" ht="13.5" customHeight="1" x14ac:dyDescent="0.15"/>
    <row r="88605" ht="13.5" customHeight="1" x14ac:dyDescent="0.15"/>
    <row r="88607" ht="13.5" customHeight="1" x14ac:dyDescent="0.15"/>
    <row r="88609" ht="13.5" customHeight="1" x14ac:dyDescent="0.15"/>
    <row r="88611" ht="13.5" customHeight="1" x14ac:dyDescent="0.15"/>
    <row r="88613" ht="13.5" customHeight="1" x14ac:dyDescent="0.15"/>
    <row r="88615" ht="13.5" customHeight="1" x14ac:dyDescent="0.15"/>
    <row r="88617" ht="13.5" customHeight="1" x14ac:dyDescent="0.15"/>
    <row r="88619" ht="13.5" customHeight="1" x14ac:dyDescent="0.15"/>
    <row r="88621" ht="13.5" customHeight="1" x14ac:dyDescent="0.15"/>
    <row r="88623" ht="13.5" customHeight="1" x14ac:dyDescent="0.15"/>
    <row r="88625" ht="13.5" customHeight="1" x14ac:dyDescent="0.15"/>
    <row r="88627" ht="13.5" customHeight="1" x14ac:dyDescent="0.15"/>
    <row r="88629" ht="13.5" customHeight="1" x14ac:dyDescent="0.15"/>
    <row r="88631" ht="13.5" customHeight="1" x14ac:dyDescent="0.15"/>
    <row r="88633" ht="13.5" customHeight="1" x14ac:dyDescent="0.15"/>
    <row r="88635" ht="13.5" customHeight="1" x14ac:dyDescent="0.15"/>
    <row r="88637" ht="13.5" customHeight="1" x14ac:dyDescent="0.15"/>
    <row r="88639" ht="13.5" customHeight="1" x14ac:dyDescent="0.15"/>
    <row r="88641" ht="13.5" customHeight="1" x14ac:dyDescent="0.15"/>
    <row r="88643" ht="13.5" customHeight="1" x14ac:dyDescent="0.15"/>
    <row r="88645" ht="13.5" customHeight="1" x14ac:dyDescent="0.15"/>
    <row r="88647" ht="13.5" customHeight="1" x14ac:dyDescent="0.15"/>
    <row r="88649" ht="13.5" customHeight="1" x14ac:dyDescent="0.15"/>
    <row r="88651" ht="13.5" customHeight="1" x14ac:dyDescent="0.15"/>
    <row r="88653" ht="13.5" customHeight="1" x14ac:dyDescent="0.15"/>
    <row r="88655" ht="13.5" customHeight="1" x14ac:dyDescent="0.15"/>
    <row r="88657" ht="13.5" customHeight="1" x14ac:dyDescent="0.15"/>
    <row r="88659" ht="13.5" customHeight="1" x14ac:dyDescent="0.15"/>
    <row r="88661" ht="13.5" customHeight="1" x14ac:dyDescent="0.15"/>
    <row r="88663" ht="13.5" customHeight="1" x14ac:dyDescent="0.15"/>
    <row r="88665" ht="13.5" customHeight="1" x14ac:dyDescent="0.15"/>
    <row r="88667" ht="13.5" customHeight="1" x14ac:dyDescent="0.15"/>
    <row r="88669" ht="13.5" customHeight="1" x14ac:dyDescent="0.15"/>
    <row r="88671" ht="13.5" customHeight="1" x14ac:dyDescent="0.15"/>
    <row r="88673" ht="13.5" customHeight="1" x14ac:dyDescent="0.15"/>
    <row r="88675" ht="13.5" customHeight="1" x14ac:dyDescent="0.15"/>
    <row r="88677" ht="13.5" customHeight="1" x14ac:dyDescent="0.15"/>
    <row r="88679" ht="13.5" customHeight="1" x14ac:dyDescent="0.15"/>
    <row r="88681" ht="13.5" customHeight="1" x14ac:dyDescent="0.15"/>
    <row r="88683" ht="13.5" customHeight="1" x14ac:dyDescent="0.15"/>
    <row r="88685" ht="13.5" customHeight="1" x14ac:dyDescent="0.15"/>
    <row r="88687" ht="13.5" customHeight="1" x14ac:dyDescent="0.15"/>
    <row r="88689" ht="13.5" customHeight="1" x14ac:dyDescent="0.15"/>
    <row r="88691" ht="13.5" customHeight="1" x14ac:dyDescent="0.15"/>
    <row r="88693" ht="13.5" customHeight="1" x14ac:dyDescent="0.15"/>
    <row r="88695" ht="13.5" customHeight="1" x14ac:dyDescent="0.15"/>
    <row r="88697" ht="13.5" customHeight="1" x14ac:dyDescent="0.15"/>
    <row r="88699" ht="13.5" customHeight="1" x14ac:dyDescent="0.15"/>
    <row r="88701" ht="13.5" customHeight="1" x14ac:dyDescent="0.15"/>
    <row r="88703" ht="13.5" customHeight="1" x14ac:dyDescent="0.15"/>
    <row r="88705" ht="13.5" customHeight="1" x14ac:dyDescent="0.15"/>
    <row r="88707" ht="13.5" customHeight="1" x14ac:dyDescent="0.15"/>
    <row r="88709" ht="13.5" customHeight="1" x14ac:dyDescent="0.15"/>
    <row r="88711" ht="13.5" customHeight="1" x14ac:dyDescent="0.15"/>
    <row r="88713" ht="13.5" customHeight="1" x14ac:dyDescent="0.15"/>
    <row r="88715" ht="13.5" customHeight="1" x14ac:dyDescent="0.15"/>
    <row r="88717" ht="13.5" customHeight="1" x14ac:dyDescent="0.15"/>
    <row r="88719" ht="13.5" customHeight="1" x14ac:dyDescent="0.15"/>
    <row r="88721" ht="13.5" customHeight="1" x14ac:dyDescent="0.15"/>
    <row r="88723" ht="13.5" customHeight="1" x14ac:dyDescent="0.15"/>
    <row r="88725" ht="13.5" customHeight="1" x14ac:dyDescent="0.15"/>
    <row r="88727" ht="13.5" customHeight="1" x14ac:dyDescent="0.15"/>
    <row r="88729" ht="13.5" customHeight="1" x14ac:dyDescent="0.15"/>
    <row r="88731" ht="13.5" customHeight="1" x14ac:dyDescent="0.15"/>
    <row r="88733" ht="13.5" customHeight="1" x14ac:dyDescent="0.15"/>
    <row r="88735" ht="13.5" customHeight="1" x14ac:dyDescent="0.15"/>
    <row r="88737" ht="13.5" customHeight="1" x14ac:dyDescent="0.15"/>
    <row r="88739" ht="13.5" customHeight="1" x14ac:dyDescent="0.15"/>
    <row r="88741" ht="13.5" customHeight="1" x14ac:dyDescent="0.15"/>
    <row r="88743" ht="13.5" customHeight="1" x14ac:dyDescent="0.15"/>
    <row r="88745" ht="13.5" customHeight="1" x14ac:dyDescent="0.15"/>
    <row r="88747" ht="13.5" customHeight="1" x14ac:dyDescent="0.15"/>
    <row r="88749" ht="13.5" customHeight="1" x14ac:dyDescent="0.15"/>
    <row r="88751" ht="13.5" customHeight="1" x14ac:dyDescent="0.15"/>
    <row r="88753" ht="13.5" customHeight="1" x14ac:dyDescent="0.15"/>
    <row r="88755" ht="13.5" customHeight="1" x14ac:dyDescent="0.15"/>
    <row r="88757" ht="13.5" customHeight="1" x14ac:dyDescent="0.15"/>
    <row r="88759" ht="13.5" customHeight="1" x14ac:dyDescent="0.15"/>
    <row r="88761" ht="13.5" customHeight="1" x14ac:dyDescent="0.15"/>
    <row r="88763" ht="13.5" customHeight="1" x14ac:dyDescent="0.15"/>
    <row r="88765" ht="13.5" customHeight="1" x14ac:dyDescent="0.15"/>
    <row r="88767" ht="13.5" customHeight="1" x14ac:dyDescent="0.15"/>
    <row r="88769" ht="13.5" customHeight="1" x14ac:dyDescent="0.15"/>
    <row r="88771" ht="13.5" customHeight="1" x14ac:dyDescent="0.15"/>
    <row r="88773" ht="13.5" customHeight="1" x14ac:dyDescent="0.15"/>
    <row r="88775" ht="13.5" customHeight="1" x14ac:dyDescent="0.15"/>
    <row r="88777" ht="13.5" customHeight="1" x14ac:dyDescent="0.15"/>
    <row r="88779" ht="13.5" customHeight="1" x14ac:dyDescent="0.15"/>
    <row r="88781" ht="13.5" customHeight="1" x14ac:dyDescent="0.15"/>
    <row r="88783" ht="13.5" customHeight="1" x14ac:dyDescent="0.15"/>
    <row r="88785" ht="13.5" customHeight="1" x14ac:dyDescent="0.15"/>
    <row r="88787" ht="13.5" customHeight="1" x14ac:dyDescent="0.15"/>
    <row r="88789" ht="13.5" customHeight="1" x14ac:dyDescent="0.15"/>
    <row r="88791" ht="13.5" customHeight="1" x14ac:dyDescent="0.15"/>
    <row r="88793" ht="13.5" customHeight="1" x14ac:dyDescent="0.15"/>
    <row r="88795" ht="13.5" customHeight="1" x14ac:dyDescent="0.15"/>
    <row r="88797" ht="13.5" customHeight="1" x14ac:dyDescent="0.15"/>
    <row r="88799" ht="13.5" customHeight="1" x14ac:dyDescent="0.15"/>
    <row r="88801" ht="13.5" customHeight="1" x14ac:dyDescent="0.15"/>
    <row r="88803" ht="13.5" customHeight="1" x14ac:dyDescent="0.15"/>
    <row r="88805" ht="13.5" customHeight="1" x14ac:dyDescent="0.15"/>
    <row r="88807" ht="13.5" customHeight="1" x14ac:dyDescent="0.15"/>
    <row r="88809" ht="13.5" customHeight="1" x14ac:dyDescent="0.15"/>
    <row r="88811" ht="13.5" customHeight="1" x14ac:dyDescent="0.15"/>
    <row r="88813" ht="13.5" customHeight="1" x14ac:dyDescent="0.15"/>
    <row r="88815" ht="13.5" customHeight="1" x14ac:dyDescent="0.15"/>
    <row r="88817" ht="13.5" customHeight="1" x14ac:dyDescent="0.15"/>
    <row r="88819" ht="13.5" customHeight="1" x14ac:dyDescent="0.15"/>
    <row r="88821" ht="13.5" customHeight="1" x14ac:dyDescent="0.15"/>
    <row r="88823" ht="13.5" customHeight="1" x14ac:dyDescent="0.15"/>
    <row r="88825" ht="13.5" customHeight="1" x14ac:dyDescent="0.15"/>
    <row r="88827" ht="13.5" customHeight="1" x14ac:dyDescent="0.15"/>
    <row r="88829" ht="13.5" customHeight="1" x14ac:dyDescent="0.15"/>
    <row r="88831" ht="13.5" customHeight="1" x14ac:dyDescent="0.15"/>
    <row r="88833" ht="13.5" customHeight="1" x14ac:dyDescent="0.15"/>
    <row r="88835" ht="13.5" customHeight="1" x14ac:dyDescent="0.15"/>
    <row r="88837" ht="13.5" customHeight="1" x14ac:dyDescent="0.15"/>
    <row r="88839" ht="13.5" customHeight="1" x14ac:dyDescent="0.15"/>
    <row r="88841" ht="13.5" customHeight="1" x14ac:dyDescent="0.15"/>
    <row r="88843" ht="13.5" customHeight="1" x14ac:dyDescent="0.15"/>
    <row r="88845" ht="13.5" customHeight="1" x14ac:dyDescent="0.15"/>
    <row r="88847" ht="13.5" customHeight="1" x14ac:dyDescent="0.15"/>
    <row r="88849" ht="13.5" customHeight="1" x14ac:dyDescent="0.15"/>
    <row r="88851" ht="13.5" customHeight="1" x14ac:dyDescent="0.15"/>
    <row r="88853" ht="13.5" customHeight="1" x14ac:dyDescent="0.15"/>
    <row r="88855" ht="13.5" customHeight="1" x14ac:dyDescent="0.15"/>
    <row r="88857" ht="13.5" customHeight="1" x14ac:dyDescent="0.15"/>
    <row r="88859" ht="13.5" customHeight="1" x14ac:dyDescent="0.15"/>
    <row r="88861" ht="13.5" customHeight="1" x14ac:dyDescent="0.15"/>
    <row r="88863" ht="13.5" customHeight="1" x14ac:dyDescent="0.15"/>
    <row r="88865" ht="13.5" customHeight="1" x14ac:dyDescent="0.15"/>
    <row r="88867" ht="13.5" customHeight="1" x14ac:dyDescent="0.15"/>
    <row r="88869" ht="13.5" customHeight="1" x14ac:dyDescent="0.15"/>
    <row r="88871" ht="13.5" customHeight="1" x14ac:dyDescent="0.15"/>
    <row r="88873" ht="13.5" customHeight="1" x14ac:dyDescent="0.15"/>
    <row r="88875" ht="13.5" customHeight="1" x14ac:dyDescent="0.15"/>
    <row r="88877" ht="13.5" customHeight="1" x14ac:dyDescent="0.15"/>
    <row r="88879" ht="13.5" customHeight="1" x14ac:dyDescent="0.15"/>
    <row r="88881" ht="13.5" customHeight="1" x14ac:dyDescent="0.15"/>
    <row r="88883" ht="13.5" customHeight="1" x14ac:dyDescent="0.15"/>
    <row r="88885" ht="13.5" customHeight="1" x14ac:dyDescent="0.15"/>
    <row r="88887" ht="13.5" customHeight="1" x14ac:dyDescent="0.15"/>
    <row r="88889" ht="13.5" customHeight="1" x14ac:dyDescent="0.15"/>
    <row r="88891" ht="13.5" customHeight="1" x14ac:dyDescent="0.15"/>
    <row r="88893" ht="13.5" customHeight="1" x14ac:dyDescent="0.15"/>
    <row r="88895" ht="13.5" customHeight="1" x14ac:dyDescent="0.15"/>
    <row r="88897" ht="13.5" customHeight="1" x14ac:dyDescent="0.15"/>
    <row r="88899" ht="13.5" customHeight="1" x14ac:dyDescent="0.15"/>
    <row r="88901" ht="13.5" customHeight="1" x14ac:dyDescent="0.15"/>
    <row r="88903" ht="13.5" customHeight="1" x14ac:dyDescent="0.15"/>
    <row r="88905" ht="13.5" customHeight="1" x14ac:dyDescent="0.15"/>
    <row r="88907" ht="13.5" customHeight="1" x14ac:dyDescent="0.15"/>
    <row r="88909" ht="13.5" customHeight="1" x14ac:dyDescent="0.15"/>
    <row r="88911" ht="13.5" customHeight="1" x14ac:dyDescent="0.15"/>
    <row r="88913" ht="13.5" customHeight="1" x14ac:dyDescent="0.15"/>
    <row r="88915" ht="13.5" customHeight="1" x14ac:dyDescent="0.15"/>
    <row r="88917" ht="13.5" customHeight="1" x14ac:dyDescent="0.15"/>
    <row r="88919" ht="13.5" customHeight="1" x14ac:dyDescent="0.15"/>
    <row r="88921" ht="13.5" customHeight="1" x14ac:dyDescent="0.15"/>
    <row r="88923" ht="13.5" customHeight="1" x14ac:dyDescent="0.15"/>
    <row r="88925" ht="13.5" customHeight="1" x14ac:dyDescent="0.15"/>
    <row r="88927" ht="13.5" customHeight="1" x14ac:dyDescent="0.15"/>
    <row r="88929" ht="13.5" customHeight="1" x14ac:dyDescent="0.15"/>
    <row r="88931" ht="13.5" customHeight="1" x14ac:dyDescent="0.15"/>
    <row r="88933" ht="13.5" customHeight="1" x14ac:dyDescent="0.15"/>
    <row r="88935" ht="13.5" customHeight="1" x14ac:dyDescent="0.15"/>
    <row r="88937" ht="13.5" customHeight="1" x14ac:dyDescent="0.15"/>
    <row r="88939" ht="13.5" customHeight="1" x14ac:dyDescent="0.15"/>
    <row r="88941" ht="13.5" customHeight="1" x14ac:dyDescent="0.15"/>
    <row r="88943" ht="13.5" customHeight="1" x14ac:dyDescent="0.15"/>
    <row r="88945" ht="13.5" customHeight="1" x14ac:dyDescent="0.15"/>
    <row r="88947" ht="13.5" customHeight="1" x14ac:dyDescent="0.15"/>
    <row r="88949" ht="13.5" customHeight="1" x14ac:dyDescent="0.15"/>
    <row r="88951" ht="13.5" customHeight="1" x14ac:dyDescent="0.15"/>
    <row r="88953" ht="13.5" customHeight="1" x14ac:dyDescent="0.15"/>
    <row r="88955" ht="13.5" customHeight="1" x14ac:dyDescent="0.15"/>
    <row r="88957" ht="13.5" customHeight="1" x14ac:dyDescent="0.15"/>
    <row r="88959" ht="13.5" customHeight="1" x14ac:dyDescent="0.15"/>
    <row r="88961" ht="13.5" customHeight="1" x14ac:dyDescent="0.15"/>
    <row r="88963" ht="13.5" customHeight="1" x14ac:dyDescent="0.15"/>
    <row r="88965" ht="13.5" customHeight="1" x14ac:dyDescent="0.15"/>
    <row r="88967" ht="13.5" customHeight="1" x14ac:dyDescent="0.15"/>
    <row r="88969" ht="13.5" customHeight="1" x14ac:dyDescent="0.15"/>
    <row r="88971" ht="13.5" customHeight="1" x14ac:dyDescent="0.15"/>
    <row r="88973" ht="13.5" customHeight="1" x14ac:dyDescent="0.15"/>
    <row r="88975" ht="13.5" customHeight="1" x14ac:dyDescent="0.15"/>
    <row r="88977" ht="13.5" customHeight="1" x14ac:dyDescent="0.15"/>
    <row r="88979" ht="13.5" customHeight="1" x14ac:dyDescent="0.15"/>
    <row r="88981" ht="13.5" customHeight="1" x14ac:dyDescent="0.15"/>
    <row r="88983" ht="13.5" customHeight="1" x14ac:dyDescent="0.15"/>
    <row r="88985" ht="13.5" customHeight="1" x14ac:dyDescent="0.15"/>
    <row r="88987" ht="13.5" customHeight="1" x14ac:dyDescent="0.15"/>
    <row r="88989" ht="13.5" customHeight="1" x14ac:dyDescent="0.15"/>
    <row r="88991" ht="13.5" customHeight="1" x14ac:dyDescent="0.15"/>
    <row r="88993" ht="13.5" customHeight="1" x14ac:dyDescent="0.15"/>
    <row r="88995" ht="13.5" customHeight="1" x14ac:dyDescent="0.15"/>
    <row r="88997" ht="13.5" customHeight="1" x14ac:dyDescent="0.15"/>
    <row r="88999" ht="13.5" customHeight="1" x14ac:dyDescent="0.15"/>
    <row r="89001" ht="13.5" customHeight="1" x14ac:dyDescent="0.15"/>
    <row r="89003" ht="13.5" customHeight="1" x14ac:dyDescent="0.15"/>
    <row r="89005" ht="13.5" customHeight="1" x14ac:dyDescent="0.15"/>
    <row r="89007" ht="13.5" customHeight="1" x14ac:dyDescent="0.15"/>
    <row r="89009" ht="13.5" customHeight="1" x14ac:dyDescent="0.15"/>
    <row r="89011" ht="13.5" customHeight="1" x14ac:dyDescent="0.15"/>
    <row r="89013" ht="13.5" customHeight="1" x14ac:dyDescent="0.15"/>
    <row r="89015" ht="13.5" customHeight="1" x14ac:dyDescent="0.15"/>
    <row r="89017" ht="13.5" customHeight="1" x14ac:dyDescent="0.15"/>
    <row r="89019" ht="13.5" customHeight="1" x14ac:dyDescent="0.15"/>
    <row r="89021" ht="13.5" customHeight="1" x14ac:dyDescent="0.15"/>
    <row r="89023" ht="13.5" customHeight="1" x14ac:dyDescent="0.15"/>
    <row r="89025" ht="13.5" customHeight="1" x14ac:dyDescent="0.15"/>
    <row r="89027" ht="13.5" customHeight="1" x14ac:dyDescent="0.15"/>
    <row r="89029" ht="13.5" customHeight="1" x14ac:dyDescent="0.15"/>
    <row r="89031" ht="13.5" customHeight="1" x14ac:dyDescent="0.15"/>
    <row r="89033" ht="13.5" customHeight="1" x14ac:dyDescent="0.15"/>
    <row r="89035" ht="13.5" customHeight="1" x14ac:dyDescent="0.15"/>
    <row r="89037" ht="13.5" customHeight="1" x14ac:dyDescent="0.15"/>
    <row r="89039" ht="13.5" customHeight="1" x14ac:dyDescent="0.15"/>
    <row r="89041" ht="13.5" customHeight="1" x14ac:dyDescent="0.15"/>
    <row r="89043" ht="13.5" customHeight="1" x14ac:dyDescent="0.15"/>
    <row r="89045" ht="13.5" customHeight="1" x14ac:dyDescent="0.15"/>
    <row r="89047" ht="13.5" customHeight="1" x14ac:dyDescent="0.15"/>
    <row r="89049" ht="13.5" customHeight="1" x14ac:dyDescent="0.15"/>
    <row r="89051" ht="13.5" customHeight="1" x14ac:dyDescent="0.15"/>
    <row r="89053" ht="13.5" customHeight="1" x14ac:dyDescent="0.15"/>
    <row r="89055" ht="13.5" customHeight="1" x14ac:dyDescent="0.15"/>
    <row r="89057" ht="13.5" customHeight="1" x14ac:dyDescent="0.15"/>
    <row r="89059" ht="13.5" customHeight="1" x14ac:dyDescent="0.15"/>
    <row r="89061" ht="13.5" customHeight="1" x14ac:dyDescent="0.15"/>
    <row r="89063" ht="13.5" customHeight="1" x14ac:dyDescent="0.15"/>
    <row r="89065" ht="13.5" customHeight="1" x14ac:dyDescent="0.15"/>
    <row r="89067" ht="13.5" customHeight="1" x14ac:dyDescent="0.15"/>
    <row r="89069" ht="13.5" customHeight="1" x14ac:dyDescent="0.15"/>
    <row r="89071" ht="13.5" customHeight="1" x14ac:dyDescent="0.15"/>
    <row r="89073" ht="13.5" customHeight="1" x14ac:dyDescent="0.15"/>
    <row r="89075" ht="13.5" customHeight="1" x14ac:dyDescent="0.15"/>
    <row r="89077" ht="13.5" customHeight="1" x14ac:dyDescent="0.15"/>
    <row r="89079" ht="13.5" customHeight="1" x14ac:dyDescent="0.15"/>
    <row r="89081" ht="13.5" customHeight="1" x14ac:dyDescent="0.15"/>
    <row r="89083" ht="13.5" customHeight="1" x14ac:dyDescent="0.15"/>
    <row r="89085" ht="13.5" customHeight="1" x14ac:dyDescent="0.15"/>
    <row r="89087" ht="13.5" customHeight="1" x14ac:dyDescent="0.15"/>
    <row r="89089" ht="13.5" customHeight="1" x14ac:dyDescent="0.15"/>
    <row r="89091" ht="13.5" customHeight="1" x14ac:dyDescent="0.15"/>
    <row r="89093" ht="13.5" customHeight="1" x14ac:dyDescent="0.15"/>
    <row r="89095" ht="13.5" customHeight="1" x14ac:dyDescent="0.15"/>
    <row r="89097" ht="13.5" customHeight="1" x14ac:dyDescent="0.15"/>
    <row r="89099" ht="13.5" customHeight="1" x14ac:dyDescent="0.15"/>
    <row r="89101" ht="13.5" customHeight="1" x14ac:dyDescent="0.15"/>
    <row r="89103" ht="13.5" customHeight="1" x14ac:dyDescent="0.15"/>
    <row r="89105" ht="13.5" customHeight="1" x14ac:dyDescent="0.15"/>
    <row r="89107" ht="13.5" customHeight="1" x14ac:dyDescent="0.15"/>
    <row r="89109" ht="13.5" customHeight="1" x14ac:dyDescent="0.15"/>
    <row r="89111" ht="13.5" customHeight="1" x14ac:dyDescent="0.15"/>
    <row r="89113" ht="13.5" customHeight="1" x14ac:dyDescent="0.15"/>
    <row r="89115" ht="13.5" customHeight="1" x14ac:dyDescent="0.15"/>
    <row r="89117" ht="13.5" customHeight="1" x14ac:dyDescent="0.15"/>
    <row r="89119" ht="13.5" customHeight="1" x14ac:dyDescent="0.15"/>
    <row r="89121" ht="13.5" customHeight="1" x14ac:dyDescent="0.15"/>
    <row r="89123" ht="13.5" customHeight="1" x14ac:dyDescent="0.15"/>
    <row r="89125" ht="13.5" customHeight="1" x14ac:dyDescent="0.15"/>
    <row r="89127" ht="13.5" customHeight="1" x14ac:dyDescent="0.15"/>
    <row r="89129" ht="13.5" customHeight="1" x14ac:dyDescent="0.15"/>
    <row r="89131" ht="13.5" customHeight="1" x14ac:dyDescent="0.15"/>
    <row r="89133" ht="13.5" customHeight="1" x14ac:dyDescent="0.15"/>
    <row r="89135" ht="13.5" customHeight="1" x14ac:dyDescent="0.15"/>
    <row r="89137" ht="13.5" customHeight="1" x14ac:dyDescent="0.15"/>
    <row r="89139" ht="13.5" customHeight="1" x14ac:dyDescent="0.15"/>
    <row r="89141" ht="13.5" customHeight="1" x14ac:dyDescent="0.15"/>
    <row r="89143" ht="13.5" customHeight="1" x14ac:dyDescent="0.15"/>
    <row r="89145" ht="13.5" customHeight="1" x14ac:dyDescent="0.15"/>
    <row r="89147" ht="13.5" customHeight="1" x14ac:dyDescent="0.15"/>
    <row r="89149" ht="13.5" customHeight="1" x14ac:dyDescent="0.15"/>
    <row r="89151" ht="13.5" customHeight="1" x14ac:dyDescent="0.15"/>
    <row r="89153" ht="13.5" customHeight="1" x14ac:dyDescent="0.15"/>
    <row r="89155" ht="13.5" customHeight="1" x14ac:dyDescent="0.15"/>
    <row r="89157" ht="13.5" customHeight="1" x14ac:dyDescent="0.15"/>
    <row r="89159" ht="13.5" customHeight="1" x14ac:dyDescent="0.15"/>
    <row r="89161" ht="13.5" customHeight="1" x14ac:dyDescent="0.15"/>
    <row r="89163" ht="13.5" customHeight="1" x14ac:dyDescent="0.15"/>
    <row r="89165" ht="13.5" customHeight="1" x14ac:dyDescent="0.15"/>
    <row r="89167" ht="13.5" customHeight="1" x14ac:dyDescent="0.15"/>
    <row r="89169" ht="13.5" customHeight="1" x14ac:dyDescent="0.15"/>
    <row r="89171" ht="13.5" customHeight="1" x14ac:dyDescent="0.15"/>
    <row r="89173" ht="13.5" customHeight="1" x14ac:dyDescent="0.15"/>
    <row r="89175" ht="13.5" customHeight="1" x14ac:dyDescent="0.15"/>
    <row r="89177" ht="13.5" customHeight="1" x14ac:dyDescent="0.15"/>
    <row r="89179" ht="13.5" customHeight="1" x14ac:dyDescent="0.15"/>
    <row r="89181" ht="13.5" customHeight="1" x14ac:dyDescent="0.15"/>
    <row r="89183" ht="13.5" customHeight="1" x14ac:dyDescent="0.15"/>
    <row r="89185" ht="13.5" customHeight="1" x14ac:dyDescent="0.15"/>
    <row r="89187" ht="13.5" customHeight="1" x14ac:dyDescent="0.15"/>
    <row r="89189" ht="13.5" customHeight="1" x14ac:dyDescent="0.15"/>
    <row r="89191" ht="13.5" customHeight="1" x14ac:dyDescent="0.15"/>
    <row r="89193" ht="13.5" customHeight="1" x14ac:dyDescent="0.15"/>
    <row r="89195" ht="13.5" customHeight="1" x14ac:dyDescent="0.15"/>
    <row r="89197" ht="13.5" customHeight="1" x14ac:dyDescent="0.15"/>
    <row r="89199" ht="13.5" customHeight="1" x14ac:dyDescent="0.15"/>
    <row r="89201" ht="13.5" customHeight="1" x14ac:dyDescent="0.15"/>
    <row r="89203" ht="13.5" customHeight="1" x14ac:dyDescent="0.15"/>
    <row r="89205" ht="13.5" customHeight="1" x14ac:dyDescent="0.15"/>
    <row r="89207" ht="13.5" customHeight="1" x14ac:dyDescent="0.15"/>
    <row r="89209" ht="13.5" customHeight="1" x14ac:dyDescent="0.15"/>
    <row r="89211" ht="13.5" customHeight="1" x14ac:dyDescent="0.15"/>
    <row r="89213" ht="13.5" customHeight="1" x14ac:dyDescent="0.15"/>
    <row r="89215" ht="13.5" customHeight="1" x14ac:dyDescent="0.15"/>
    <row r="89217" ht="13.5" customHeight="1" x14ac:dyDescent="0.15"/>
    <row r="89219" ht="13.5" customHeight="1" x14ac:dyDescent="0.15"/>
    <row r="89221" ht="13.5" customHeight="1" x14ac:dyDescent="0.15"/>
    <row r="89223" ht="13.5" customHeight="1" x14ac:dyDescent="0.15"/>
    <row r="89225" ht="13.5" customHeight="1" x14ac:dyDescent="0.15"/>
    <row r="89227" ht="13.5" customHeight="1" x14ac:dyDescent="0.15"/>
    <row r="89229" ht="13.5" customHeight="1" x14ac:dyDescent="0.15"/>
    <row r="89231" ht="13.5" customHeight="1" x14ac:dyDescent="0.15"/>
    <row r="89233" ht="13.5" customHeight="1" x14ac:dyDescent="0.15"/>
    <row r="89235" ht="13.5" customHeight="1" x14ac:dyDescent="0.15"/>
    <row r="89237" ht="13.5" customHeight="1" x14ac:dyDescent="0.15"/>
    <row r="89239" ht="13.5" customHeight="1" x14ac:dyDescent="0.15"/>
    <row r="89241" ht="13.5" customHeight="1" x14ac:dyDescent="0.15"/>
    <row r="89243" ht="13.5" customHeight="1" x14ac:dyDescent="0.15"/>
    <row r="89245" ht="13.5" customHeight="1" x14ac:dyDescent="0.15"/>
    <row r="89247" ht="13.5" customHeight="1" x14ac:dyDescent="0.15"/>
    <row r="89249" ht="13.5" customHeight="1" x14ac:dyDescent="0.15"/>
    <row r="89251" ht="13.5" customHeight="1" x14ac:dyDescent="0.15"/>
    <row r="89253" ht="13.5" customHeight="1" x14ac:dyDescent="0.15"/>
    <row r="89255" ht="13.5" customHeight="1" x14ac:dyDescent="0.15"/>
    <row r="89257" ht="13.5" customHeight="1" x14ac:dyDescent="0.15"/>
    <row r="89259" ht="13.5" customHeight="1" x14ac:dyDescent="0.15"/>
    <row r="89261" ht="13.5" customHeight="1" x14ac:dyDescent="0.15"/>
    <row r="89263" ht="13.5" customHeight="1" x14ac:dyDescent="0.15"/>
    <row r="89265" ht="13.5" customHeight="1" x14ac:dyDescent="0.15"/>
    <row r="89267" ht="13.5" customHeight="1" x14ac:dyDescent="0.15"/>
    <row r="89269" ht="13.5" customHeight="1" x14ac:dyDescent="0.15"/>
    <row r="89271" ht="13.5" customHeight="1" x14ac:dyDescent="0.15"/>
    <row r="89273" ht="13.5" customHeight="1" x14ac:dyDescent="0.15"/>
    <row r="89275" ht="13.5" customHeight="1" x14ac:dyDescent="0.15"/>
    <row r="89277" ht="13.5" customHeight="1" x14ac:dyDescent="0.15"/>
    <row r="89279" ht="13.5" customHeight="1" x14ac:dyDescent="0.15"/>
    <row r="89281" ht="13.5" customHeight="1" x14ac:dyDescent="0.15"/>
    <row r="89283" ht="13.5" customHeight="1" x14ac:dyDescent="0.15"/>
    <row r="89285" ht="13.5" customHeight="1" x14ac:dyDescent="0.15"/>
    <row r="89287" ht="13.5" customHeight="1" x14ac:dyDescent="0.15"/>
    <row r="89289" ht="13.5" customHeight="1" x14ac:dyDescent="0.15"/>
    <row r="89291" ht="13.5" customHeight="1" x14ac:dyDescent="0.15"/>
    <row r="89293" ht="13.5" customHeight="1" x14ac:dyDescent="0.15"/>
    <row r="89295" ht="13.5" customHeight="1" x14ac:dyDescent="0.15"/>
    <row r="89297" ht="13.5" customHeight="1" x14ac:dyDescent="0.15"/>
    <row r="89299" ht="13.5" customHeight="1" x14ac:dyDescent="0.15"/>
    <row r="89301" ht="13.5" customHeight="1" x14ac:dyDescent="0.15"/>
    <row r="89303" ht="13.5" customHeight="1" x14ac:dyDescent="0.15"/>
    <row r="89305" ht="13.5" customHeight="1" x14ac:dyDescent="0.15"/>
    <row r="89307" ht="13.5" customHeight="1" x14ac:dyDescent="0.15"/>
    <row r="89309" ht="13.5" customHeight="1" x14ac:dyDescent="0.15"/>
    <row r="89311" ht="13.5" customHeight="1" x14ac:dyDescent="0.15"/>
    <row r="89313" ht="13.5" customHeight="1" x14ac:dyDescent="0.15"/>
    <row r="89315" ht="13.5" customHeight="1" x14ac:dyDescent="0.15"/>
    <row r="89317" ht="13.5" customHeight="1" x14ac:dyDescent="0.15"/>
    <row r="89319" ht="13.5" customHeight="1" x14ac:dyDescent="0.15"/>
    <row r="89321" ht="13.5" customHeight="1" x14ac:dyDescent="0.15"/>
    <row r="89323" ht="13.5" customHeight="1" x14ac:dyDescent="0.15"/>
    <row r="89325" ht="13.5" customHeight="1" x14ac:dyDescent="0.15"/>
    <row r="89327" ht="13.5" customHeight="1" x14ac:dyDescent="0.15"/>
    <row r="89329" ht="13.5" customHeight="1" x14ac:dyDescent="0.15"/>
    <row r="89331" ht="13.5" customHeight="1" x14ac:dyDescent="0.15"/>
    <row r="89333" ht="13.5" customHeight="1" x14ac:dyDescent="0.15"/>
    <row r="89335" ht="13.5" customHeight="1" x14ac:dyDescent="0.15"/>
    <row r="89337" ht="13.5" customHeight="1" x14ac:dyDescent="0.15"/>
    <row r="89339" ht="13.5" customHeight="1" x14ac:dyDescent="0.15"/>
    <row r="89341" ht="13.5" customHeight="1" x14ac:dyDescent="0.15"/>
    <row r="89343" ht="13.5" customHeight="1" x14ac:dyDescent="0.15"/>
    <row r="89345" ht="13.5" customHeight="1" x14ac:dyDescent="0.15"/>
    <row r="89347" ht="13.5" customHeight="1" x14ac:dyDescent="0.15"/>
    <row r="89349" ht="13.5" customHeight="1" x14ac:dyDescent="0.15"/>
    <row r="89351" ht="13.5" customHeight="1" x14ac:dyDescent="0.15"/>
    <row r="89353" ht="13.5" customHeight="1" x14ac:dyDescent="0.15"/>
    <row r="89355" ht="13.5" customHeight="1" x14ac:dyDescent="0.15"/>
    <row r="89357" ht="13.5" customHeight="1" x14ac:dyDescent="0.15"/>
    <row r="89359" ht="13.5" customHeight="1" x14ac:dyDescent="0.15"/>
    <row r="89361" ht="13.5" customHeight="1" x14ac:dyDescent="0.15"/>
    <row r="89363" ht="13.5" customHeight="1" x14ac:dyDescent="0.15"/>
    <row r="89365" ht="13.5" customHeight="1" x14ac:dyDescent="0.15"/>
    <row r="89367" ht="13.5" customHeight="1" x14ac:dyDescent="0.15"/>
    <row r="89369" ht="13.5" customHeight="1" x14ac:dyDescent="0.15"/>
    <row r="89371" ht="13.5" customHeight="1" x14ac:dyDescent="0.15"/>
    <row r="89373" ht="13.5" customHeight="1" x14ac:dyDescent="0.15"/>
    <row r="89375" ht="13.5" customHeight="1" x14ac:dyDescent="0.15"/>
    <row r="89377" ht="13.5" customHeight="1" x14ac:dyDescent="0.15"/>
    <row r="89379" ht="13.5" customHeight="1" x14ac:dyDescent="0.15"/>
    <row r="89381" ht="13.5" customHeight="1" x14ac:dyDescent="0.15"/>
    <row r="89383" ht="13.5" customHeight="1" x14ac:dyDescent="0.15"/>
    <row r="89385" ht="13.5" customHeight="1" x14ac:dyDescent="0.15"/>
    <row r="89387" ht="13.5" customHeight="1" x14ac:dyDescent="0.15"/>
    <row r="89389" ht="13.5" customHeight="1" x14ac:dyDescent="0.15"/>
    <row r="89391" ht="13.5" customHeight="1" x14ac:dyDescent="0.15"/>
    <row r="89393" ht="13.5" customHeight="1" x14ac:dyDescent="0.15"/>
    <row r="89395" ht="13.5" customHeight="1" x14ac:dyDescent="0.15"/>
    <row r="89397" ht="13.5" customHeight="1" x14ac:dyDescent="0.15"/>
    <row r="89399" ht="13.5" customHeight="1" x14ac:dyDescent="0.15"/>
    <row r="89401" ht="13.5" customHeight="1" x14ac:dyDescent="0.15"/>
    <row r="89403" ht="13.5" customHeight="1" x14ac:dyDescent="0.15"/>
    <row r="89405" ht="13.5" customHeight="1" x14ac:dyDescent="0.15"/>
    <row r="89407" ht="13.5" customHeight="1" x14ac:dyDescent="0.15"/>
    <row r="89409" ht="13.5" customHeight="1" x14ac:dyDescent="0.15"/>
    <row r="89411" ht="13.5" customHeight="1" x14ac:dyDescent="0.15"/>
    <row r="89413" ht="13.5" customHeight="1" x14ac:dyDescent="0.15"/>
    <row r="89415" ht="13.5" customHeight="1" x14ac:dyDescent="0.15"/>
    <row r="89417" ht="13.5" customHeight="1" x14ac:dyDescent="0.15"/>
    <row r="89419" ht="13.5" customHeight="1" x14ac:dyDescent="0.15"/>
    <row r="89421" ht="13.5" customHeight="1" x14ac:dyDescent="0.15"/>
    <row r="89423" ht="13.5" customHeight="1" x14ac:dyDescent="0.15"/>
    <row r="89425" ht="13.5" customHeight="1" x14ac:dyDescent="0.15"/>
    <row r="89427" ht="13.5" customHeight="1" x14ac:dyDescent="0.15"/>
    <row r="89429" ht="13.5" customHeight="1" x14ac:dyDescent="0.15"/>
    <row r="89431" ht="13.5" customHeight="1" x14ac:dyDescent="0.15"/>
    <row r="89433" ht="13.5" customHeight="1" x14ac:dyDescent="0.15"/>
    <row r="89435" ht="13.5" customHeight="1" x14ac:dyDescent="0.15"/>
    <row r="89437" ht="13.5" customHeight="1" x14ac:dyDescent="0.15"/>
    <row r="89439" ht="13.5" customHeight="1" x14ac:dyDescent="0.15"/>
    <row r="89441" ht="13.5" customHeight="1" x14ac:dyDescent="0.15"/>
    <row r="89443" ht="13.5" customHeight="1" x14ac:dyDescent="0.15"/>
    <row r="89445" ht="13.5" customHeight="1" x14ac:dyDescent="0.15"/>
    <row r="89447" ht="13.5" customHeight="1" x14ac:dyDescent="0.15"/>
    <row r="89449" ht="13.5" customHeight="1" x14ac:dyDescent="0.15"/>
    <row r="89451" ht="13.5" customHeight="1" x14ac:dyDescent="0.15"/>
    <row r="89453" ht="13.5" customHeight="1" x14ac:dyDescent="0.15"/>
    <row r="89455" ht="13.5" customHeight="1" x14ac:dyDescent="0.15"/>
    <row r="89457" ht="13.5" customHeight="1" x14ac:dyDescent="0.15"/>
    <row r="89459" ht="13.5" customHeight="1" x14ac:dyDescent="0.15"/>
    <row r="89461" ht="13.5" customHeight="1" x14ac:dyDescent="0.15"/>
    <row r="89463" ht="13.5" customHeight="1" x14ac:dyDescent="0.15"/>
    <row r="89465" ht="13.5" customHeight="1" x14ac:dyDescent="0.15"/>
    <row r="89467" ht="13.5" customHeight="1" x14ac:dyDescent="0.15"/>
    <row r="89469" ht="13.5" customHeight="1" x14ac:dyDescent="0.15"/>
    <row r="89471" ht="13.5" customHeight="1" x14ac:dyDescent="0.15"/>
    <row r="89473" ht="13.5" customHeight="1" x14ac:dyDescent="0.15"/>
    <row r="89475" ht="13.5" customHeight="1" x14ac:dyDescent="0.15"/>
    <row r="89477" ht="13.5" customHeight="1" x14ac:dyDescent="0.15"/>
    <row r="89479" ht="13.5" customHeight="1" x14ac:dyDescent="0.15"/>
    <row r="89481" ht="13.5" customHeight="1" x14ac:dyDescent="0.15"/>
    <row r="89483" ht="13.5" customHeight="1" x14ac:dyDescent="0.15"/>
    <row r="89485" ht="13.5" customHeight="1" x14ac:dyDescent="0.15"/>
    <row r="89487" ht="13.5" customHeight="1" x14ac:dyDescent="0.15"/>
    <row r="89489" ht="13.5" customHeight="1" x14ac:dyDescent="0.15"/>
    <row r="89491" ht="13.5" customHeight="1" x14ac:dyDescent="0.15"/>
    <row r="89493" ht="13.5" customHeight="1" x14ac:dyDescent="0.15"/>
    <row r="89495" ht="13.5" customHeight="1" x14ac:dyDescent="0.15"/>
    <row r="89497" ht="13.5" customHeight="1" x14ac:dyDescent="0.15"/>
    <row r="89499" ht="13.5" customHeight="1" x14ac:dyDescent="0.15"/>
    <row r="89501" ht="13.5" customHeight="1" x14ac:dyDescent="0.15"/>
    <row r="89503" ht="13.5" customHeight="1" x14ac:dyDescent="0.15"/>
    <row r="89505" ht="13.5" customHeight="1" x14ac:dyDescent="0.15"/>
    <row r="89507" ht="13.5" customHeight="1" x14ac:dyDescent="0.15"/>
    <row r="89509" ht="13.5" customHeight="1" x14ac:dyDescent="0.15"/>
    <row r="89511" ht="13.5" customHeight="1" x14ac:dyDescent="0.15"/>
    <row r="89513" ht="13.5" customHeight="1" x14ac:dyDescent="0.15"/>
    <row r="89515" ht="13.5" customHeight="1" x14ac:dyDescent="0.15"/>
    <row r="89517" ht="13.5" customHeight="1" x14ac:dyDescent="0.15"/>
    <row r="89519" ht="13.5" customHeight="1" x14ac:dyDescent="0.15"/>
    <row r="89521" ht="13.5" customHeight="1" x14ac:dyDescent="0.15"/>
    <row r="89523" ht="13.5" customHeight="1" x14ac:dyDescent="0.15"/>
    <row r="89525" ht="13.5" customHeight="1" x14ac:dyDescent="0.15"/>
    <row r="89527" ht="13.5" customHeight="1" x14ac:dyDescent="0.15"/>
    <row r="89529" ht="13.5" customHeight="1" x14ac:dyDescent="0.15"/>
    <row r="89531" ht="13.5" customHeight="1" x14ac:dyDescent="0.15"/>
    <row r="89533" ht="13.5" customHeight="1" x14ac:dyDescent="0.15"/>
    <row r="89535" ht="13.5" customHeight="1" x14ac:dyDescent="0.15"/>
    <row r="89537" ht="13.5" customHeight="1" x14ac:dyDescent="0.15"/>
    <row r="89539" ht="13.5" customHeight="1" x14ac:dyDescent="0.15"/>
    <row r="89541" ht="13.5" customHeight="1" x14ac:dyDescent="0.15"/>
    <row r="89543" ht="13.5" customHeight="1" x14ac:dyDescent="0.15"/>
    <row r="89545" ht="13.5" customHeight="1" x14ac:dyDescent="0.15"/>
    <row r="89547" ht="13.5" customHeight="1" x14ac:dyDescent="0.15"/>
    <row r="89549" ht="13.5" customHeight="1" x14ac:dyDescent="0.15"/>
    <row r="89551" ht="13.5" customHeight="1" x14ac:dyDescent="0.15"/>
    <row r="89553" ht="13.5" customHeight="1" x14ac:dyDescent="0.15"/>
    <row r="89555" ht="13.5" customHeight="1" x14ac:dyDescent="0.15"/>
    <row r="89557" ht="13.5" customHeight="1" x14ac:dyDescent="0.15"/>
    <row r="89559" ht="13.5" customHeight="1" x14ac:dyDescent="0.15"/>
    <row r="89561" ht="13.5" customHeight="1" x14ac:dyDescent="0.15"/>
    <row r="89563" ht="13.5" customHeight="1" x14ac:dyDescent="0.15"/>
    <row r="89565" ht="13.5" customHeight="1" x14ac:dyDescent="0.15"/>
    <row r="89567" ht="13.5" customHeight="1" x14ac:dyDescent="0.15"/>
    <row r="89569" ht="13.5" customHeight="1" x14ac:dyDescent="0.15"/>
    <row r="89571" ht="13.5" customHeight="1" x14ac:dyDescent="0.15"/>
    <row r="89573" ht="13.5" customHeight="1" x14ac:dyDescent="0.15"/>
    <row r="89575" ht="13.5" customHeight="1" x14ac:dyDescent="0.15"/>
    <row r="89577" ht="13.5" customHeight="1" x14ac:dyDescent="0.15"/>
    <row r="89579" ht="13.5" customHeight="1" x14ac:dyDescent="0.15"/>
    <row r="89581" ht="13.5" customHeight="1" x14ac:dyDescent="0.15"/>
    <row r="89583" ht="13.5" customHeight="1" x14ac:dyDescent="0.15"/>
    <row r="89585" ht="13.5" customHeight="1" x14ac:dyDescent="0.15"/>
    <row r="89587" ht="13.5" customHeight="1" x14ac:dyDescent="0.15"/>
    <row r="89589" ht="13.5" customHeight="1" x14ac:dyDescent="0.15"/>
    <row r="89591" ht="13.5" customHeight="1" x14ac:dyDescent="0.15"/>
    <row r="89593" ht="13.5" customHeight="1" x14ac:dyDescent="0.15"/>
    <row r="89595" ht="13.5" customHeight="1" x14ac:dyDescent="0.15"/>
    <row r="89597" ht="13.5" customHeight="1" x14ac:dyDescent="0.15"/>
    <row r="89599" ht="13.5" customHeight="1" x14ac:dyDescent="0.15"/>
    <row r="89601" ht="13.5" customHeight="1" x14ac:dyDescent="0.15"/>
    <row r="89603" ht="13.5" customHeight="1" x14ac:dyDescent="0.15"/>
    <row r="89605" ht="13.5" customHeight="1" x14ac:dyDescent="0.15"/>
    <row r="89607" ht="13.5" customHeight="1" x14ac:dyDescent="0.15"/>
    <row r="89609" ht="13.5" customHeight="1" x14ac:dyDescent="0.15"/>
    <row r="89611" ht="13.5" customHeight="1" x14ac:dyDescent="0.15"/>
    <row r="89613" ht="13.5" customHeight="1" x14ac:dyDescent="0.15"/>
    <row r="89615" ht="13.5" customHeight="1" x14ac:dyDescent="0.15"/>
    <row r="89617" ht="13.5" customHeight="1" x14ac:dyDescent="0.15"/>
    <row r="89619" ht="13.5" customHeight="1" x14ac:dyDescent="0.15"/>
    <row r="89621" ht="13.5" customHeight="1" x14ac:dyDescent="0.15"/>
    <row r="89623" ht="13.5" customHeight="1" x14ac:dyDescent="0.15"/>
    <row r="89625" ht="13.5" customHeight="1" x14ac:dyDescent="0.15"/>
    <row r="89627" ht="13.5" customHeight="1" x14ac:dyDescent="0.15"/>
    <row r="89629" ht="13.5" customHeight="1" x14ac:dyDescent="0.15"/>
    <row r="89631" ht="13.5" customHeight="1" x14ac:dyDescent="0.15"/>
    <row r="89633" ht="13.5" customHeight="1" x14ac:dyDescent="0.15"/>
    <row r="89635" ht="13.5" customHeight="1" x14ac:dyDescent="0.15"/>
    <row r="89637" ht="13.5" customHeight="1" x14ac:dyDescent="0.15"/>
    <row r="89639" ht="13.5" customHeight="1" x14ac:dyDescent="0.15"/>
    <row r="89641" ht="13.5" customHeight="1" x14ac:dyDescent="0.15"/>
    <row r="89643" ht="13.5" customHeight="1" x14ac:dyDescent="0.15"/>
    <row r="89645" ht="13.5" customHeight="1" x14ac:dyDescent="0.15"/>
    <row r="89647" ht="13.5" customHeight="1" x14ac:dyDescent="0.15"/>
    <row r="89649" ht="13.5" customHeight="1" x14ac:dyDescent="0.15"/>
    <row r="89651" ht="13.5" customHeight="1" x14ac:dyDescent="0.15"/>
    <row r="89653" ht="13.5" customHeight="1" x14ac:dyDescent="0.15"/>
    <row r="89655" ht="13.5" customHeight="1" x14ac:dyDescent="0.15"/>
    <row r="89657" ht="13.5" customHeight="1" x14ac:dyDescent="0.15"/>
    <row r="89659" ht="13.5" customHeight="1" x14ac:dyDescent="0.15"/>
    <row r="89661" ht="13.5" customHeight="1" x14ac:dyDescent="0.15"/>
    <row r="89663" ht="13.5" customHeight="1" x14ac:dyDescent="0.15"/>
    <row r="89665" ht="13.5" customHeight="1" x14ac:dyDescent="0.15"/>
    <row r="89667" ht="13.5" customHeight="1" x14ac:dyDescent="0.15"/>
    <row r="89669" ht="13.5" customHeight="1" x14ac:dyDescent="0.15"/>
    <row r="89671" ht="13.5" customHeight="1" x14ac:dyDescent="0.15"/>
    <row r="89673" ht="13.5" customHeight="1" x14ac:dyDescent="0.15"/>
    <row r="89675" ht="13.5" customHeight="1" x14ac:dyDescent="0.15"/>
    <row r="89677" ht="13.5" customHeight="1" x14ac:dyDescent="0.15"/>
    <row r="89679" ht="13.5" customHeight="1" x14ac:dyDescent="0.15"/>
    <row r="89681" ht="13.5" customHeight="1" x14ac:dyDescent="0.15"/>
    <row r="89683" ht="13.5" customHeight="1" x14ac:dyDescent="0.15"/>
    <row r="89685" ht="13.5" customHeight="1" x14ac:dyDescent="0.15"/>
    <row r="89687" ht="13.5" customHeight="1" x14ac:dyDescent="0.15"/>
    <row r="89689" ht="13.5" customHeight="1" x14ac:dyDescent="0.15"/>
    <row r="89691" ht="13.5" customHeight="1" x14ac:dyDescent="0.15"/>
    <row r="89693" ht="13.5" customHeight="1" x14ac:dyDescent="0.15"/>
    <row r="89695" ht="13.5" customHeight="1" x14ac:dyDescent="0.15"/>
    <row r="89697" ht="13.5" customHeight="1" x14ac:dyDescent="0.15"/>
    <row r="89699" ht="13.5" customHeight="1" x14ac:dyDescent="0.15"/>
    <row r="89701" ht="13.5" customHeight="1" x14ac:dyDescent="0.15"/>
    <row r="89703" ht="13.5" customHeight="1" x14ac:dyDescent="0.15"/>
    <row r="89705" ht="13.5" customHeight="1" x14ac:dyDescent="0.15"/>
    <row r="89707" ht="13.5" customHeight="1" x14ac:dyDescent="0.15"/>
    <row r="89709" ht="13.5" customHeight="1" x14ac:dyDescent="0.15"/>
    <row r="89711" ht="13.5" customHeight="1" x14ac:dyDescent="0.15"/>
    <row r="89713" ht="13.5" customHeight="1" x14ac:dyDescent="0.15"/>
    <row r="89715" ht="13.5" customHeight="1" x14ac:dyDescent="0.15"/>
    <row r="89717" ht="13.5" customHeight="1" x14ac:dyDescent="0.15"/>
    <row r="89719" ht="13.5" customHeight="1" x14ac:dyDescent="0.15"/>
    <row r="89721" ht="13.5" customHeight="1" x14ac:dyDescent="0.15"/>
    <row r="89723" ht="13.5" customHeight="1" x14ac:dyDescent="0.15"/>
    <row r="89725" ht="13.5" customHeight="1" x14ac:dyDescent="0.15"/>
    <row r="89727" ht="13.5" customHeight="1" x14ac:dyDescent="0.15"/>
    <row r="89729" ht="13.5" customHeight="1" x14ac:dyDescent="0.15"/>
    <row r="89731" ht="13.5" customHeight="1" x14ac:dyDescent="0.15"/>
    <row r="89733" ht="13.5" customHeight="1" x14ac:dyDescent="0.15"/>
    <row r="89735" ht="13.5" customHeight="1" x14ac:dyDescent="0.15"/>
    <row r="89737" ht="13.5" customHeight="1" x14ac:dyDescent="0.15"/>
    <row r="89739" ht="13.5" customHeight="1" x14ac:dyDescent="0.15"/>
    <row r="89741" ht="13.5" customHeight="1" x14ac:dyDescent="0.15"/>
    <row r="89743" ht="13.5" customHeight="1" x14ac:dyDescent="0.15"/>
    <row r="89745" ht="13.5" customHeight="1" x14ac:dyDescent="0.15"/>
    <row r="89747" ht="13.5" customHeight="1" x14ac:dyDescent="0.15"/>
    <row r="89749" ht="13.5" customHeight="1" x14ac:dyDescent="0.15"/>
    <row r="89751" ht="13.5" customHeight="1" x14ac:dyDescent="0.15"/>
    <row r="89753" ht="13.5" customHeight="1" x14ac:dyDescent="0.15"/>
    <row r="89755" ht="13.5" customHeight="1" x14ac:dyDescent="0.15"/>
    <row r="89757" ht="13.5" customHeight="1" x14ac:dyDescent="0.15"/>
    <row r="89759" ht="13.5" customHeight="1" x14ac:dyDescent="0.15"/>
    <row r="89761" ht="13.5" customHeight="1" x14ac:dyDescent="0.15"/>
    <row r="89763" ht="13.5" customHeight="1" x14ac:dyDescent="0.15"/>
    <row r="89765" ht="13.5" customHeight="1" x14ac:dyDescent="0.15"/>
    <row r="89767" ht="13.5" customHeight="1" x14ac:dyDescent="0.15"/>
    <row r="89769" ht="13.5" customHeight="1" x14ac:dyDescent="0.15"/>
    <row r="89771" ht="13.5" customHeight="1" x14ac:dyDescent="0.15"/>
    <row r="89773" ht="13.5" customHeight="1" x14ac:dyDescent="0.15"/>
    <row r="89775" ht="13.5" customHeight="1" x14ac:dyDescent="0.15"/>
    <row r="89777" ht="13.5" customHeight="1" x14ac:dyDescent="0.15"/>
    <row r="89779" ht="13.5" customHeight="1" x14ac:dyDescent="0.15"/>
    <row r="89781" ht="13.5" customHeight="1" x14ac:dyDescent="0.15"/>
    <row r="89783" ht="13.5" customHeight="1" x14ac:dyDescent="0.15"/>
    <row r="89785" ht="13.5" customHeight="1" x14ac:dyDescent="0.15"/>
    <row r="89787" ht="13.5" customHeight="1" x14ac:dyDescent="0.15"/>
    <row r="89789" ht="13.5" customHeight="1" x14ac:dyDescent="0.15"/>
    <row r="89791" ht="13.5" customHeight="1" x14ac:dyDescent="0.15"/>
    <row r="89793" ht="13.5" customHeight="1" x14ac:dyDescent="0.15"/>
    <row r="89795" ht="13.5" customHeight="1" x14ac:dyDescent="0.15"/>
    <row r="89797" ht="13.5" customHeight="1" x14ac:dyDescent="0.15"/>
    <row r="89799" ht="13.5" customHeight="1" x14ac:dyDescent="0.15"/>
    <row r="89801" ht="13.5" customHeight="1" x14ac:dyDescent="0.15"/>
    <row r="89803" ht="13.5" customHeight="1" x14ac:dyDescent="0.15"/>
    <row r="89805" ht="13.5" customHeight="1" x14ac:dyDescent="0.15"/>
    <row r="89807" ht="13.5" customHeight="1" x14ac:dyDescent="0.15"/>
    <row r="89809" ht="13.5" customHeight="1" x14ac:dyDescent="0.15"/>
    <row r="89811" ht="13.5" customHeight="1" x14ac:dyDescent="0.15"/>
    <row r="89813" ht="13.5" customHeight="1" x14ac:dyDescent="0.15"/>
    <row r="89815" ht="13.5" customHeight="1" x14ac:dyDescent="0.15"/>
    <row r="89817" ht="13.5" customHeight="1" x14ac:dyDescent="0.15"/>
    <row r="89819" ht="13.5" customHeight="1" x14ac:dyDescent="0.15"/>
    <row r="89821" ht="13.5" customHeight="1" x14ac:dyDescent="0.15"/>
    <row r="89823" ht="13.5" customHeight="1" x14ac:dyDescent="0.15"/>
    <row r="89825" ht="13.5" customHeight="1" x14ac:dyDescent="0.15"/>
    <row r="89827" ht="13.5" customHeight="1" x14ac:dyDescent="0.15"/>
    <row r="89829" ht="13.5" customHeight="1" x14ac:dyDescent="0.15"/>
    <row r="89831" ht="13.5" customHeight="1" x14ac:dyDescent="0.15"/>
    <row r="89833" ht="13.5" customHeight="1" x14ac:dyDescent="0.15"/>
    <row r="89835" ht="13.5" customHeight="1" x14ac:dyDescent="0.15"/>
    <row r="89837" ht="13.5" customHeight="1" x14ac:dyDescent="0.15"/>
    <row r="89839" ht="13.5" customHeight="1" x14ac:dyDescent="0.15"/>
    <row r="89841" ht="13.5" customHeight="1" x14ac:dyDescent="0.15"/>
    <row r="89843" ht="13.5" customHeight="1" x14ac:dyDescent="0.15"/>
    <row r="89845" ht="13.5" customHeight="1" x14ac:dyDescent="0.15"/>
    <row r="89847" ht="13.5" customHeight="1" x14ac:dyDescent="0.15"/>
    <row r="89849" ht="13.5" customHeight="1" x14ac:dyDescent="0.15"/>
    <row r="89851" ht="13.5" customHeight="1" x14ac:dyDescent="0.15"/>
    <row r="89853" ht="13.5" customHeight="1" x14ac:dyDescent="0.15"/>
    <row r="89855" ht="13.5" customHeight="1" x14ac:dyDescent="0.15"/>
    <row r="89857" ht="13.5" customHeight="1" x14ac:dyDescent="0.15"/>
    <row r="89859" ht="13.5" customHeight="1" x14ac:dyDescent="0.15"/>
    <row r="89861" ht="13.5" customHeight="1" x14ac:dyDescent="0.15"/>
    <row r="89863" ht="13.5" customHeight="1" x14ac:dyDescent="0.15"/>
    <row r="89865" ht="13.5" customHeight="1" x14ac:dyDescent="0.15"/>
    <row r="89867" ht="13.5" customHeight="1" x14ac:dyDescent="0.15"/>
    <row r="89869" ht="13.5" customHeight="1" x14ac:dyDescent="0.15"/>
    <row r="89871" ht="13.5" customHeight="1" x14ac:dyDescent="0.15"/>
    <row r="89873" ht="13.5" customHeight="1" x14ac:dyDescent="0.15"/>
    <row r="89875" ht="13.5" customHeight="1" x14ac:dyDescent="0.15"/>
    <row r="89877" ht="13.5" customHeight="1" x14ac:dyDescent="0.15"/>
    <row r="89879" ht="13.5" customHeight="1" x14ac:dyDescent="0.15"/>
    <row r="89881" ht="13.5" customHeight="1" x14ac:dyDescent="0.15"/>
    <row r="89883" ht="13.5" customHeight="1" x14ac:dyDescent="0.15"/>
    <row r="89885" ht="13.5" customHeight="1" x14ac:dyDescent="0.15"/>
    <row r="89887" ht="13.5" customHeight="1" x14ac:dyDescent="0.15"/>
    <row r="89889" ht="13.5" customHeight="1" x14ac:dyDescent="0.15"/>
    <row r="89891" ht="13.5" customHeight="1" x14ac:dyDescent="0.15"/>
    <row r="89893" ht="13.5" customHeight="1" x14ac:dyDescent="0.15"/>
    <row r="89895" ht="13.5" customHeight="1" x14ac:dyDescent="0.15"/>
    <row r="89897" ht="13.5" customHeight="1" x14ac:dyDescent="0.15"/>
    <row r="89899" ht="13.5" customHeight="1" x14ac:dyDescent="0.15"/>
    <row r="89901" ht="13.5" customHeight="1" x14ac:dyDescent="0.15"/>
    <row r="89903" ht="13.5" customHeight="1" x14ac:dyDescent="0.15"/>
    <row r="89905" ht="13.5" customHeight="1" x14ac:dyDescent="0.15"/>
    <row r="89907" ht="13.5" customHeight="1" x14ac:dyDescent="0.15"/>
    <row r="89909" ht="13.5" customHeight="1" x14ac:dyDescent="0.15"/>
    <row r="89911" ht="13.5" customHeight="1" x14ac:dyDescent="0.15"/>
    <row r="89913" ht="13.5" customHeight="1" x14ac:dyDescent="0.15"/>
    <row r="89915" ht="13.5" customHeight="1" x14ac:dyDescent="0.15"/>
    <row r="89917" ht="13.5" customHeight="1" x14ac:dyDescent="0.15"/>
    <row r="89919" ht="13.5" customHeight="1" x14ac:dyDescent="0.15"/>
    <row r="89921" ht="13.5" customHeight="1" x14ac:dyDescent="0.15"/>
    <row r="89923" ht="13.5" customHeight="1" x14ac:dyDescent="0.15"/>
    <row r="89925" ht="13.5" customHeight="1" x14ac:dyDescent="0.15"/>
    <row r="89927" ht="13.5" customHeight="1" x14ac:dyDescent="0.15"/>
    <row r="89929" ht="13.5" customHeight="1" x14ac:dyDescent="0.15"/>
    <row r="89931" ht="13.5" customHeight="1" x14ac:dyDescent="0.15"/>
    <row r="89933" ht="13.5" customHeight="1" x14ac:dyDescent="0.15"/>
    <row r="89935" ht="13.5" customHeight="1" x14ac:dyDescent="0.15"/>
    <row r="89937" ht="13.5" customHeight="1" x14ac:dyDescent="0.15"/>
    <row r="89939" ht="13.5" customHeight="1" x14ac:dyDescent="0.15"/>
    <row r="89941" ht="13.5" customHeight="1" x14ac:dyDescent="0.15"/>
    <row r="89943" ht="13.5" customHeight="1" x14ac:dyDescent="0.15"/>
    <row r="89945" ht="13.5" customHeight="1" x14ac:dyDescent="0.15"/>
    <row r="89947" ht="13.5" customHeight="1" x14ac:dyDescent="0.15"/>
    <row r="89949" ht="13.5" customHeight="1" x14ac:dyDescent="0.15"/>
    <row r="89951" ht="13.5" customHeight="1" x14ac:dyDescent="0.15"/>
    <row r="89953" ht="13.5" customHeight="1" x14ac:dyDescent="0.15"/>
    <row r="89955" ht="13.5" customHeight="1" x14ac:dyDescent="0.15"/>
    <row r="89957" ht="13.5" customHeight="1" x14ac:dyDescent="0.15"/>
    <row r="89959" ht="13.5" customHeight="1" x14ac:dyDescent="0.15"/>
    <row r="89961" ht="13.5" customHeight="1" x14ac:dyDescent="0.15"/>
    <row r="89963" ht="13.5" customHeight="1" x14ac:dyDescent="0.15"/>
    <row r="89965" ht="13.5" customHeight="1" x14ac:dyDescent="0.15"/>
    <row r="89967" ht="13.5" customHeight="1" x14ac:dyDescent="0.15"/>
    <row r="89969" ht="13.5" customHeight="1" x14ac:dyDescent="0.15"/>
    <row r="89971" ht="13.5" customHeight="1" x14ac:dyDescent="0.15"/>
    <row r="89973" ht="13.5" customHeight="1" x14ac:dyDescent="0.15"/>
    <row r="89975" ht="13.5" customHeight="1" x14ac:dyDescent="0.15"/>
    <row r="89977" ht="13.5" customHeight="1" x14ac:dyDescent="0.15"/>
    <row r="89979" ht="13.5" customHeight="1" x14ac:dyDescent="0.15"/>
    <row r="89981" ht="13.5" customHeight="1" x14ac:dyDescent="0.15"/>
    <row r="89983" ht="13.5" customHeight="1" x14ac:dyDescent="0.15"/>
    <row r="89985" ht="13.5" customHeight="1" x14ac:dyDescent="0.15"/>
    <row r="89987" ht="13.5" customHeight="1" x14ac:dyDescent="0.15"/>
    <row r="89989" ht="13.5" customHeight="1" x14ac:dyDescent="0.15"/>
    <row r="89991" ht="13.5" customHeight="1" x14ac:dyDescent="0.15"/>
    <row r="89993" ht="13.5" customHeight="1" x14ac:dyDescent="0.15"/>
    <row r="89995" ht="13.5" customHeight="1" x14ac:dyDescent="0.15"/>
    <row r="89997" ht="13.5" customHeight="1" x14ac:dyDescent="0.15"/>
    <row r="89999" ht="13.5" customHeight="1" x14ac:dyDescent="0.15"/>
    <row r="90001" ht="13.5" customHeight="1" x14ac:dyDescent="0.15"/>
    <row r="90003" ht="13.5" customHeight="1" x14ac:dyDescent="0.15"/>
    <row r="90005" ht="13.5" customHeight="1" x14ac:dyDescent="0.15"/>
    <row r="90007" ht="13.5" customHeight="1" x14ac:dyDescent="0.15"/>
    <row r="90009" ht="13.5" customHeight="1" x14ac:dyDescent="0.15"/>
    <row r="90011" ht="13.5" customHeight="1" x14ac:dyDescent="0.15"/>
    <row r="90013" ht="13.5" customHeight="1" x14ac:dyDescent="0.15"/>
    <row r="90015" ht="13.5" customHeight="1" x14ac:dyDescent="0.15"/>
    <row r="90017" ht="13.5" customHeight="1" x14ac:dyDescent="0.15"/>
    <row r="90019" ht="13.5" customHeight="1" x14ac:dyDescent="0.15"/>
    <row r="90021" ht="13.5" customHeight="1" x14ac:dyDescent="0.15"/>
    <row r="90023" ht="13.5" customHeight="1" x14ac:dyDescent="0.15"/>
    <row r="90025" ht="13.5" customHeight="1" x14ac:dyDescent="0.15"/>
    <row r="90027" ht="13.5" customHeight="1" x14ac:dyDescent="0.15"/>
    <row r="90029" ht="13.5" customHeight="1" x14ac:dyDescent="0.15"/>
    <row r="90031" ht="13.5" customHeight="1" x14ac:dyDescent="0.15"/>
    <row r="90033" ht="13.5" customHeight="1" x14ac:dyDescent="0.15"/>
    <row r="90035" ht="13.5" customHeight="1" x14ac:dyDescent="0.15"/>
    <row r="90037" ht="13.5" customHeight="1" x14ac:dyDescent="0.15"/>
    <row r="90039" ht="13.5" customHeight="1" x14ac:dyDescent="0.15"/>
    <row r="90041" ht="13.5" customHeight="1" x14ac:dyDescent="0.15"/>
    <row r="90043" ht="13.5" customHeight="1" x14ac:dyDescent="0.15"/>
    <row r="90045" ht="13.5" customHeight="1" x14ac:dyDescent="0.15"/>
    <row r="90047" ht="13.5" customHeight="1" x14ac:dyDescent="0.15"/>
    <row r="90049" ht="13.5" customHeight="1" x14ac:dyDescent="0.15"/>
    <row r="90051" ht="13.5" customHeight="1" x14ac:dyDescent="0.15"/>
    <row r="90053" ht="13.5" customHeight="1" x14ac:dyDescent="0.15"/>
    <row r="90055" ht="13.5" customHeight="1" x14ac:dyDescent="0.15"/>
    <row r="90057" ht="13.5" customHeight="1" x14ac:dyDescent="0.15"/>
    <row r="90059" ht="13.5" customHeight="1" x14ac:dyDescent="0.15"/>
    <row r="90061" ht="13.5" customHeight="1" x14ac:dyDescent="0.15"/>
    <row r="90063" ht="13.5" customHeight="1" x14ac:dyDescent="0.15"/>
    <row r="90065" ht="13.5" customHeight="1" x14ac:dyDescent="0.15"/>
    <row r="90067" ht="13.5" customHeight="1" x14ac:dyDescent="0.15"/>
    <row r="90069" ht="13.5" customHeight="1" x14ac:dyDescent="0.15"/>
    <row r="90071" ht="13.5" customHeight="1" x14ac:dyDescent="0.15"/>
    <row r="90073" ht="13.5" customHeight="1" x14ac:dyDescent="0.15"/>
    <row r="90075" ht="13.5" customHeight="1" x14ac:dyDescent="0.15"/>
    <row r="90077" ht="13.5" customHeight="1" x14ac:dyDescent="0.15"/>
    <row r="90079" ht="13.5" customHeight="1" x14ac:dyDescent="0.15"/>
    <row r="90081" ht="13.5" customHeight="1" x14ac:dyDescent="0.15"/>
    <row r="90083" ht="13.5" customHeight="1" x14ac:dyDescent="0.15"/>
    <row r="90085" ht="13.5" customHeight="1" x14ac:dyDescent="0.15"/>
    <row r="90087" ht="13.5" customHeight="1" x14ac:dyDescent="0.15"/>
    <row r="90089" ht="13.5" customHeight="1" x14ac:dyDescent="0.15"/>
    <row r="90091" ht="13.5" customHeight="1" x14ac:dyDescent="0.15"/>
    <row r="90093" ht="13.5" customHeight="1" x14ac:dyDescent="0.15"/>
    <row r="90095" ht="13.5" customHeight="1" x14ac:dyDescent="0.15"/>
    <row r="90097" ht="13.5" customHeight="1" x14ac:dyDescent="0.15"/>
    <row r="90099" ht="13.5" customHeight="1" x14ac:dyDescent="0.15"/>
    <row r="90101" ht="13.5" customHeight="1" x14ac:dyDescent="0.15"/>
    <row r="90103" ht="13.5" customHeight="1" x14ac:dyDescent="0.15"/>
    <row r="90105" ht="13.5" customHeight="1" x14ac:dyDescent="0.15"/>
    <row r="90107" ht="13.5" customHeight="1" x14ac:dyDescent="0.15"/>
    <row r="90109" ht="13.5" customHeight="1" x14ac:dyDescent="0.15"/>
    <row r="90111" ht="13.5" customHeight="1" x14ac:dyDescent="0.15"/>
    <row r="90113" ht="13.5" customHeight="1" x14ac:dyDescent="0.15"/>
    <row r="90115" ht="13.5" customHeight="1" x14ac:dyDescent="0.15"/>
    <row r="90117" ht="13.5" customHeight="1" x14ac:dyDescent="0.15"/>
    <row r="90119" ht="13.5" customHeight="1" x14ac:dyDescent="0.15"/>
    <row r="90121" ht="13.5" customHeight="1" x14ac:dyDescent="0.15"/>
    <row r="90123" ht="13.5" customHeight="1" x14ac:dyDescent="0.15"/>
    <row r="90125" ht="13.5" customHeight="1" x14ac:dyDescent="0.15"/>
    <row r="90127" ht="13.5" customHeight="1" x14ac:dyDescent="0.15"/>
    <row r="90129" ht="13.5" customHeight="1" x14ac:dyDescent="0.15"/>
    <row r="90131" ht="13.5" customHeight="1" x14ac:dyDescent="0.15"/>
    <row r="90133" ht="13.5" customHeight="1" x14ac:dyDescent="0.15"/>
    <row r="90135" ht="13.5" customHeight="1" x14ac:dyDescent="0.15"/>
    <row r="90137" ht="13.5" customHeight="1" x14ac:dyDescent="0.15"/>
    <row r="90139" ht="13.5" customHeight="1" x14ac:dyDescent="0.15"/>
    <row r="90141" ht="13.5" customHeight="1" x14ac:dyDescent="0.15"/>
    <row r="90143" ht="13.5" customHeight="1" x14ac:dyDescent="0.15"/>
    <row r="90145" ht="13.5" customHeight="1" x14ac:dyDescent="0.15"/>
    <row r="90147" ht="13.5" customHeight="1" x14ac:dyDescent="0.15"/>
    <row r="90149" ht="13.5" customHeight="1" x14ac:dyDescent="0.15"/>
    <row r="90151" ht="13.5" customHeight="1" x14ac:dyDescent="0.15"/>
    <row r="90153" ht="13.5" customHeight="1" x14ac:dyDescent="0.15"/>
    <row r="90155" ht="13.5" customHeight="1" x14ac:dyDescent="0.15"/>
    <row r="90157" ht="13.5" customHeight="1" x14ac:dyDescent="0.15"/>
    <row r="90159" ht="13.5" customHeight="1" x14ac:dyDescent="0.15"/>
    <row r="90161" ht="13.5" customHeight="1" x14ac:dyDescent="0.15"/>
    <row r="90163" ht="13.5" customHeight="1" x14ac:dyDescent="0.15"/>
    <row r="90165" ht="13.5" customHeight="1" x14ac:dyDescent="0.15"/>
    <row r="90167" ht="13.5" customHeight="1" x14ac:dyDescent="0.15"/>
    <row r="90169" ht="13.5" customHeight="1" x14ac:dyDescent="0.15"/>
    <row r="90171" ht="13.5" customHeight="1" x14ac:dyDescent="0.15"/>
    <row r="90173" ht="13.5" customHeight="1" x14ac:dyDescent="0.15"/>
    <row r="90175" ht="13.5" customHeight="1" x14ac:dyDescent="0.15"/>
    <row r="90177" ht="13.5" customHeight="1" x14ac:dyDescent="0.15"/>
    <row r="90179" ht="13.5" customHeight="1" x14ac:dyDescent="0.15"/>
    <row r="90181" ht="13.5" customHeight="1" x14ac:dyDescent="0.15"/>
    <row r="90183" ht="13.5" customHeight="1" x14ac:dyDescent="0.15"/>
    <row r="90185" ht="13.5" customHeight="1" x14ac:dyDescent="0.15"/>
    <row r="90187" ht="13.5" customHeight="1" x14ac:dyDescent="0.15"/>
    <row r="90189" ht="13.5" customHeight="1" x14ac:dyDescent="0.15"/>
    <row r="90191" ht="13.5" customHeight="1" x14ac:dyDescent="0.15"/>
    <row r="90193" ht="13.5" customHeight="1" x14ac:dyDescent="0.15"/>
    <row r="90195" ht="13.5" customHeight="1" x14ac:dyDescent="0.15"/>
    <row r="90197" ht="13.5" customHeight="1" x14ac:dyDescent="0.15"/>
    <row r="90199" ht="13.5" customHeight="1" x14ac:dyDescent="0.15"/>
    <row r="90201" ht="13.5" customHeight="1" x14ac:dyDescent="0.15"/>
    <row r="90203" ht="13.5" customHeight="1" x14ac:dyDescent="0.15"/>
    <row r="90205" ht="13.5" customHeight="1" x14ac:dyDescent="0.15"/>
    <row r="90207" ht="13.5" customHeight="1" x14ac:dyDescent="0.15"/>
    <row r="90209" ht="13.5" customHeight="1" x14ac:dyDescent="0.15"/>
    <row r="90211" ht="13.5" customHeight="1" x14ac:dyDescent="0.15"/>
    <row r="90213" ht="13.5" customHeight="1" x14ac:dyDescent="0.15"/>
    <row r="90215" ht="13.5" customHeight="1" x14ac:dyDescent="0.15"/>
    <row r="90217" ht="13.5" customHeight="1" x14ac:dyDescent="0.15"/>
    <row r="90219" ht="13.5" customHeight="1" x14ac:dyDescent="0.15"/>
    <row r="90221" ht="13.5" customHeight="1" x14ac:dyDescent="0.15"/>
    <row r="90223" ht="13.5" customHeight="1" x14ac:dyDescent="0.15"/>
    <row r="90225" ht="13.5" customHeight="1" x14ac:dyDescent="0.15"/>
    <row r="90227" ht="13.5" customHeight="1" x14ac:dyDescent="0.15"/>
    <row r="90229" ht="13.5" customHeight="1" x14ac:dyDescent="0.15"/>
    <row r="90231" ht="13.5" customHeight="1" x14ac:dyDescent="0.15"/>
    <row r="90233" ht="13.5" customHeight="1" x14ac:dyDescent="0.15"/>
    <row r="90235" ht="13.5" customHeight="1" x14ac:dyDescent="0.15"/>
    <row r="90237" ht="13.5" customHeight="1" x14ac:dyDescent="0.15"/>
    <row r="90239" ht="13.5" customHeight="1" x14ac:dyDescent="0.15"/>
    <row r="90241" ht="13.5" customHeight="1" x14ac:dyDescent="0.15"/>
    <row r="90243" ht="13.5" customHeight="1" x14ac:dyDescent="0.15"/>
    <row r="90245" ht="13.5" customHeight="1" x14ac:dyDescent="0.15"/>
    <row r="90247" ht="13.5" customHeight="1" x14ac:dyDescent="0.15"/>
    <row r="90249" ht="13.5" customHeight="1" x14ac:dyDescent="0.15"/>
    <row r="90251" ht="13.5" customHeight="1" x14ac:dyDescent="0.15"/>
    <row r="90253" ht="13.5" customHeight="1" x14ac:dyDescent="0.15"/>
    <row r="90255" ht="13.5" customHeight="1" x14ac:dyDescent="0.15"/>
    <row r="90257" ht="13.5" customHeight="1" x14ac:dyDescent="0.15"/>
    <row r="90259" ht="13.5" customHeight="1" x14ac:dyDescent="0.15"/>
    <row r="90261" ht="13.5" customHeight="1" x14ac:dyDescent="0.15"/>
    <row r="90263" ht="13.5" customHeight="1" x14ac:dyDescent="0.15"/>
    <row r="90265" ht="13.5" customHeight="1" x14ac:dyDescent="0.15"/>
    <row r="90267" ht="13.5" customHeight="1" x14ac:dyDescent="0.15"/>
    <row r="90269" ht="13.5" customHeight="1" x14ac:dyDescent="0.15"/>
    <row r="90271" ht="13.5" customHeight="1" x14ac:dyDescent="0.15"/>
    <row r="90273" ht="13.5" customHeight="1" x14ac:dyDescent="0.15"/>
    <row r="90275" ht="13.5" customHeight="1" x14ac:dyDescent="0.15"/>
    <row r="90277" ht="13.5" customHeight="1" x14ac:dyDescent="0.15"/>
    <row r="90279" ht="13.5" customHeight="1" x14ac:dyDescent="0.15"/>
    <row r="90281" ht="13.5" customHeight="1" x14ac:dyDescent="0.15"/>
    <row r="90283" ht="13.5" customHeight="1" x14ac:dyDescent="0.15"/>
    <row r="90285" ht="13.5" customHeight="1" x14ac:dyDescent="0.15"/>
    <row r="90287" ht="13.5" customHeight="1" x14ac:dyDescent="0.15"/>
    <row r="90289" ht="13.5" customHeight="1" x14ac:dyDescent="0.15"/>
    <row r="90291" ht="13.5" customHeight="1" x14ac:dyDescent="0.15"/>
    <row r="90293" ht="13.5" customHeight="1" x14ac:dyDescent="0.15"/>
    <row r="90295" ht="13.5" customHeight="1" x14ac:dyDescent="0.15"/>
    <row r="90297" ht="13.5" customHeight="1" x14ac:dyDescent="0.15"/>
    <row r="90299" ht="13.5" customHeight="1" x14ac:dyDescent="0.15"/>
    <row r="90301" ht="13.5" customHeight="1" x14ac:dyDescent="0.15"/>
    <row r="90303" ht="13.5" customHeight="1" x14ac:dyDescent="0.15"/>
    <row r="90305" ht="13.5" customHeight="1" x14ac:dyDescent="0.15"/>
    <row r="90307" ht="13.5" customHeight="1" x14ac:dyDescent="0.15"/>
    <row r="90309" ht="13.5" customHeight="1" x14ac:dyDescent="0.15"/>
    <row r="90311" ht="13.5" customHeight="1" x14ac:dyDescent="0.15"/>
    <row r="90313" ht="13.5" customHeight="1" x14ac:dyDescent="0.15"/>
    <row r="90315" ht="13.5" customHeight="1" x14ac:dyDescent="0.15"/>
    <row r="90317" ht="13.5" customHeight="1" x14ac:dyDescent="0.15"/>
    <row r="90319" ht="13.5" customHeight="1" x14ac:dyDescent="0.15"/>
    <row r="90321" ht="13.5" customHeight="1" x14ac:dyDescent="0.15"/>
    <row r="90323" ht="13.5" customHeight="1" x14ac:dyDescent="0.15"/>
    <row r="90325" ht="13.5" customHeight="1" x14ac:dyDescent="0.15"/>
    <row r="90327" ht="13.5" customHeight="1" x14ac:dyDescent="0.15"/>
    <row r="90329" ht="13.5" customHeight="1" x14ac:dyDescent="0.15"/>
    <row r="90331" ht="13.5" customHeight="1" x14ac:dyDescent="0.15"/>
    <row r="90333" ht="13.5" customHeight="1" x14ac:dyDescent="0.15"/>
    <row r="90335" ht="13.5" customHeight="1" x14ac:dyDescent="0.15"/>
    <row r="90337" ht="13.5" customHeight="1" x14ac:dyDescent="0.15"/>
    <row r="90339" ht="13.5" customHeight="1" x14ac:dyDescent="0.15"/>
    <row r="90341" ht="13.5" customHeight="1" x14ac:dyDescent="0.15"/>
    <row r="90343" ht="13.5" customHeight="1" x14ac:dyDescent="0.15"/>
    <row r="90345" ht="13.5" customHeight="1" x14ac:dyDescent="0.15"/>
    <row r="90347" ht="13.5" customHeight="1" x14ac:dyDescent="0.15"/>
    <row r="90349" ht="13.5" customHeight="1" x14ac:dyDescent="0.15"/>
    <row r="90351" ht="13.5" customHeight="1" x14ac:dyDescent="0.15"/>
    <row r="90353" ht="13.5" customHeight="1" x14ac:dyDescent="0.15"/>
    <row r="90355" ht="13.5" customHeight="1" x14ac:dyDescent="0.15"/>
    <row r="90357" ht="13.5" customHeight="1" x14ac:dyDescent="0.15"/>
    <row r="90359" ht="13.5" customHeight="1" x14ac:dyDescent="0.15"/>
    <row r="90361" ht="13.5" customHeight="1" x14ac:dyDescent="0.15"/>
    <row r="90363" ht="13.5" customHeight="1" x14ac:dyDescent="0.15"/>
    <row r="90365" ht="13.5" customHeight="1" x14ac:dyDescent="0.15"/>
    <row r="90367" ht="13.5" customHeight="1" x14ac:dyDescent="0.15"/>
    <row r="90369" ht="13.5" customHeight="1" x14ac:dyDescent="0.15"/>
    <row r="90371" ht="13.5" customHeight="1" x14ac:dyDescent="0.15"/>
    <row r="90373" ht="13.5" customHeight="1" x14ac:dyDescent="0.15"/>
    <row r="90375" ht="13.5" customHeight="1" x14ac:dyDescent="0.15"/>
    <row r="90377" ht="13.5" customHeight="1" x14ac:dyDescent="0.15"/>
    <row r="90379" ht="13.5" customHeight="1" x14ac:dyDescent="0.15"/>
    <row r="90381" ht="13.5" customHeight="1" x14ac:dyDescent="0.15"/>
    <row r="90383" ht="13.5" customHeight="1" x14ac:dyDescent="0.15"/>
    <row r="90385" ht="13.5" customHeight="1" x14ac:dyDescent="0.15"/>
    <row r="90387" ht="13.5" customHeight="1" x14ac:dyDescent="0.15"/>
    <row r="90389" ht="13.5" customHeight="1" x14ac:dyDescent="0.15"/>
    <row r="90391" ht="13.5" customHeight="1" x14ac:dyDescent="0.15"/>
    <row r="90393" ht="13.5" customHeight="1" x14ac:dyDescent="0.15"/>
    <row r="90395" ht="13.5" customHeight="1" x14ac:dyDescent="0.15"/>
    <row r="90397" ht="13.5" customHeight="1" x14ac:dyDescent="0.15"/>
    <row r="90399" ht="13.5" customHeight="1" x14ac:dyDescent="0.15"/>
    <row r="90401" ht="13.5" customHeight="1" x14ac:dyDescent="0.15"/>
    <row r="90403" ht="13.5" customHeight="1" x14ac:dyDescent="0.15"/>
    <row r="90405" ht="13.5" customHeight="1" x14ac:dyDescent="0.15"/>
    <row r="90407" ht="13.5" customHeight="1" x14ac:dyDescent="0.15"/>
    <row r="90409" ht="13.5" customHeight="1" x14ac:dyDescent="0.15"/>
    <row r="90411" ht="13.5" customHeight="1" x14ac:dyDescent="0.15"/>
    <row r="90413" ht="13.5" customHeight="1" x14ac:dyDescent="0.15"/>
    <row r="90415" ht="13.5" customHeight="1" x14ac:dyDescent="0.15"/>
    <row r="90417" ht="13.5" customHeight="1" x14ac:dyDescent="0.15"/>
    <row r="90419" ht="13.5" customHeight="1" x14ac:dyDescent="0.15"/>
    <row r="90421" ht="13.5" customHeight="1" x14ac:dyDescent="0.15"/>
    <row r="90423" ht="13.5" customHeight="1" x14ac:dyDescent="0.15"/>
    <row r="90425" ht="13.5" customHeight="1" x14ac:dyDescent="0.15"/>
    <row r="90427" ht="13.5" customHeight="1" x14ac:dyDescent="0.15"/>
    <row r="90429" ht="13.5" customHeight="1" x14ac:dyDescent="0.15"/>
    <row r="90431" ht="13.5" customHeight="1" x14ac:dyDescent="0.15"/>
    <row r="90433" ht="13.5" customHeight="1" x14ac:dyDescent="0.15"/>
    <row r="90435" ht="13.5" customHeight="1" x14ac:dyDescent="0.15"/>
    <row r="90437" ht="13.5" customHeight="1" x14ac:dyDescent="0.15"/>
    <row r="90439" ht="13.5" customHeight="1" x14ac:dyDescent="0.15"/>
    <row r="90441" ht="13.5" customHeight="1" x14ac:dyDescent="0.15"/>
    <row r="90443" ht="13.5" customHeight="1" x14ac:dyDescent="0.15"/>
    <row r="90445" ht="13.5" customHeight="1" x14ac:dyDescent="0.15"/>
    <row r="90447" ht="13.5" customHeight="1" x14ac:dyDescent="0.15"/>
    <row r="90449" ht="13.5" customHeight="1" x14ac:dyDescent="0.15"/>
    <row r="90451" ht="13.5" customHeight="1" x14ac:dyDescent="0.15"/>
    <row r="90453" ht="13.5" customHeight="1" x14ac:dyDescent="0.15"/>
    <row r="90455" ht="13.5" customHeight="1" x14ac:dyDescent="0.15"/>
    <row r="90457" ht="13.5" customHeight="1" x14ac:dyDescent="0.15"/>
    <row r="90459" ht="13.5" customHeight="1" x14ac:dyDescent="0.15"/>
    <row r="90461" ht="13.5" customHeight="1" x14ac:dyDescent="0.15"/>
    <row r="90463" ht="13.5" customHeight="1" x14ac:dyDescent="0.15"/>
    <row r="90465" ht="13.5" customHeight="1" x14ac:dyDescent="0.15"/>
    <row r="90467" ht="13.5" customHeight="1" x14ac:dyDescent="0.15"/>
    <row r="90469" ht="13.5" customHeight="1" x14ac:dyDescent="0.15"/>
    <row r="90471" ht="13.5" customHeight="1" x14ac:dyDescent="0.15"/>
    <row r="90473" ht="13.5" customHeight="1" x14ac:dyDescent="0.15"/>
    <row r="90475" ht="13.5" customHeight="1" x14ac:dyDescent="0.15"/>
    <row r="90477" ht="13.5" customHeight="1" x14ac:dyDescent="0.15"/>
    <row r="90479" ht="13.5" customHeight="1" x14ac:dyDescent="0.15"/>
    <row r="90481" ht="13.5" customHeight="1" x14ac:dyDescent="0.15"/>
    <row r="90483" ht="13.5" customHeight="1" x14ac:dyDescent="0.15"/>
    <row r="90485" ht="13.5" customHeight="1" x14ac:dyDescent="0.15"/>
    <row r="90487" ht="13.5" customHeight="1" x14ac:dyDescent="0.15"/>
    <row r="90489" ht="13.5" customHeight="1" x14ac:dyDescent="0.15"/>
    <row r="90491" ht="13.5" customHeight="1" x14ac:dyDescent="0.15"/>
    <row r="90493" ht="13.5" customHeight="1" x14ac:dyDescent="0.15"/>
    <row r="90495" ht="13.5" customHeight="1" x14ac:dyDescent="0.15"/>
    <row r="90497" ht="13.5" customHeight="1" x14ac:dyDescent="0.15"/>
    <row r="90499" ht="13.5" customHeight="1" x14ac:dyDescent="0.15"/>
    <row r="90501" ht="13.5" customHeight="1" x14ac:dyDescent="0.15"/>
    <row r="90503" ht="13.5" customHeight="1" x14ac:dyDescent="0.15"/>
    <row r="90505" ht="13.5" customHeight="1" x14ac:dyDescent="0.15"/>
    <row r="90507" ht="13.5" customHeight="1" x14ac:dyDescent="0.15"/>
    <row r="90509" ht="13.5" customHeight="1" x14ac:dyDescent="0.15"/>
    <row r="90511" ht="13.5" customHeight="1" x14ac:dyDescent="0.15"/>
    <row r="90513" ht="13.5" customHeight="1" x14ac:dyDescent="0.15"/>
    <row r="90515" ht="13.5" customHeight="1" x14ac:dyDescent="0.15"/>
    <row r="90517" ht="13.5" customHeight="1" x14ac:dyDescent="0.15"/>
    <row r="90519" ht="13.5" customHeight="1" x14ac:dyDescent="0.15"/>
    <row r="90521" ht="13.5" customHeight="1" x14ac:dyDescent="0.15"/>
    <row r="90523" ht="13.5" customHeight="1" x14ac:dyDescent="0.15"/>
    <row r="90525" ht="13.5" customHeight="1" x14ac:dyDescent="0.15"/>
    <row r="90527" ht="13.5" customHeight="1" x14ac:dyDescent="0.15"/>
    <row r="90529" ht="13.5" customHeight="1" x14ac:dyDescent="0.15"/>
    <row r="90531" ht="13.5" customHeight="1" x14ac:dyDescent="0.15"/>
    <row r="90533" ht="13.5" customHeight="1" x14ac:dyDescent="0.15"/>
    <row r="90535" ht="13.5" customHeight="1" x14ac:dyDescent="0.15"/>
    <row r="90537" ht="13.5" customHeight="1" x14ac:dyDescent="0.15"/>
    <row r="90539" ht="13.5" customHeight="1" x14ac:dyDescent="0.15"/>
    <row r="90541" ht="13.5" customHeight="1" x14ac:dyDescent="0.15"/>
    <row r="90543" ht="13.5" customHeight="1" x14ac:dyDescent="0.15"/>
    <row r="90545" ht="13.5" customHeight="1" x14ac:dyDescent="0.15"/>
    <row r="90547" ht="13.5" customHeight="1" x14ac:dyDescent="0.15"/>
    <row r="90549" ht="13.5" customHeight="1" x14ac:dyDescent="0.15"/>
    <row r="90551" ht="13.5" customHeight="1" x14ac:dyDescent="0.15"/>
    <row r="90553" ht="13.5" customHeight="1" x14ac:dyDescent="0.15"/>
    <row r="90555" ht="13.5" customHeight="1" x14ac:dyDescent="0.15"/>
    <row r="90557" ht="13.5" customHeight="1" x14ac:dyDescent="0.15"/>
    <row r="90559" ht="13.5" customHeight="1" x14ac:dyDescent="0.15"/>
    <row r="90561" ht="13.5" customHeight="1" x14ac:dyDescent="0.15"/>
    <row r="90563" ht="13.5" customHeight="1" x14ac:dyDescent="0.15"/>
    <row r="90565" ht="13.5" customHeight="1" x14ac:dyDescent="0.15"/>
    <row r="90567" ht="13.5" customHeight="1" x14ac:dyDescent="0.15"/>
    <row r="90569" ht="13.5" customHeight="1" x14ac:dyDescent="0.15"/>
    <row r="90571" ht="13.5" customHeight="1" x14ac:dyDescent="0.15"/>
    <row r="90573" ht="13.5" customHeight="1" x14ac:dyDescent="0.15"/>
    <row r="90575" ht="13.5" customHeight="1" x14ac:dyDescent="0.15"/>
    <row r="90577" ht="13.5" customHeight="1" x14ac:dyDescent="0.15"/>
    <row r="90579" ht="13.5" customHeight="1" x14ac:dyDescent="0.15"/>
    <row r="90581" ht="13.5" customHeight="1" x14ac:dyDescent="0.15"/>
    <row r="90583" ht="13.5" customHeight="1" x14ac:dyDescent="0.15"/>
    <row r="90585" ht="13.5" customHeight="1" x14ac:dyDescent="0.15"/>
    <row r="90587" ht="13.5" customHeight="1" x14ac:dyDescent="0.15"/>
    <row r="90589" ht="13.5" customHeight="1" x14ac:dyDescent="0.15"/>
    <row r="90591" ht="13.5" customHeight="1" x14ac:dyDescent="0.15"/>
    <row r="90593" ht="13.5" customHeight="1" x14ac:dyDescent="0.15"/>
    <row r="90595" ht="13.5" customHeight="1" x14ac:dyDescent="0.15"/>
    <row r="90597" ht="13.5" customHeight="1" x14ac:dyDescent="0.15"/>
    <row r="90599" ht="13.5" customHeight="1" x14ac:dyDescent="0.15"/>
    <row r="90601" ht="13.5" customHeight="1" x14ac:dyDescent="0.15"/>
    <row r="90603" ht="13.5" customHeight="1" x14ac:dyDescent="0.15"/>
    <row r="90605" ht="13.5" customHeight="1" x14ac:dyDescent="0.15"/>
    <row r="90607" ht="13.5" customHeight="1" x14ac:dyDescent="0.15"/>
    <row r="90609" ht="13.5" customHeight="1" x14ac:dyDescent="0.15"/>
    <row r="90611" ht="13.5" customHeight="1" x14ac:dyDescent="0.15"/>
    <row r="90613" ht="13.5" customHeight="1" x14ac:dyDescent="0.15"/>
    <row r="90615" ht="13.5" customHeight="1" x14ac:dyDescent="0.15"/>
    <row r="90617" ht="13.5" customHeight="1" x14ac:dyDescent="0.15"/>
    <row r="90619" ht="13.5" customHeight="1" x14ac:dyDescent="0.15"/>
    <row r="90621" ht="13.5" customHeight="1" x14ac:dyDescent="0.15"/>
    <row r="90623" ht="13.5" customHeight="1" x14ac:dyDescent="0.15"/>
    <row r="90625" ht="13.5" customHeight="1" x14ac:dyDescent="0.15"/>
    <row r="90627" ht="13.5" customHeight="1" x14ac:dyDescent="0.15"/>
    <row r="90629" ht="13.5" customHeight="1" x14ac:dyDescent="0.15"/>
    <row r="90631" ht="13.5" customHeight="1" x14ac:dyDescent="0.15"/>
    <row r="90633" ht="13.5" customHeight="1" x14ac:dyDescent="0.15"/>
    <row r="90635" ht="13.5" customHeight="1" x14ac:dyDescent="0.15"/>
    <row r="90637" ht="13.5" customHeight="1" x14ac:dyDescent="0.15"/>
    <row r="90639" ht="13.5" customHeight="1" x14ac:dyDescent="0.15"/>
    <row r="90641" ht="13.5" customHeight="1" x14ac:dyDescent="0.15"/>
    <row r="90643" ht="13.5" customHeight="1" x14ac:dyDescent="0.15"/>
    <row r="90645" ht="13.5" customHeight="1" x14ac:dyDescent="0.15"/>
    <row r="90647" ht="13.5" customHeight="1" x14ac:dyDescent="0.15"/>
    <row r="90649" ht="13.5" customHeight="1" x14ac:dyDescent="0.15"/>
    <row r="90651" ht="13.5" customHeight="1" x14ac:dyDescent="0.15"/>
    <row r="90653" ht="13.5" customHeight="1" x14ac:dyDescent="0.15"/>
    <row r="90655" ht="13.5" customHeight="1" x14ac:dyDescent="0.15"/>
    <row r="90657" ht="13.5" customHeight="1" x14ac:dyDescent="0.15"/>
    <row r="90659" ht="13.5" customHeight="1" x14ac:dyDescent="0.15"/>
    <row r="90661" ht="13.5" customHeight="1" x14ac:dyDescent="0.15"/>
    <row r="90663" ht="13.5" customHeight="1" x14ac:dyDescent="0.15"/>
    <row r="90665" ht="13.5" customHeight="1" x14ac:dyDescent="0.15"/>
    <row r="90667" ht="13.5" customHeight="1" x14ac:dyDescent="0.15"/>
    <row r="90669" ht="13.5" customHeight="1" x14ac:dyDescent="0.15"/>
    <row r="90671" ht="13.5" customHeight="1" x14ac:dyDescent="0.15"/>
    <row r="90673" ht="13.5" customHeight="1" x14ac:dyDescent="0.15"/>
    <row r="90675" ht="13.5" customHeight="1" x14ac:dyDescent="0.15"/>
    <row r="90677" ht="13.5" customHeight="1" x14ac:dyDescent="0.15"/>
    <row r="90679" ht="13.5" customHeight="1" x14ac:dyDescent="0.15"/>
    <row r="90681" ht="13.5" customHeight="1" x14ac:dyDescent="0.15"/>
    <row r="90683" ht="13.5" customHeight="1" x14ac:dyDescent="0.15"/>
    <row r="90685" ht="13.5" customHeight="1" x14ac:dyDescent="0.15"/>
    <row r="90687" ht="13.5" customHeight="1" x14ac:dyDescent="0.15"/>
    <row r="90689" ht="13.5" customHeight="1" x14ac:dyDescent="0.15"/>
    <row r="90691" ht="13.5" customHeight="1" x14ac:dyDescent="0.15"/>
    <row r="90693" ht="13.5" customHeight="1" x14ac:dyDescent="0.15"/>
    <row r="90695" ht="13.5" customHeight="1" x14ac:dyDescent="0.15"/>
    <row r="90697" ht="13.5" customHeight="1" x14ac:dyDescent="0.15"/>
    <row r="90699" ht="13.5" customHeight="1" x14ac:dyDescent="0.15"/>
    <row r="90701" ht="13.5" customHeight="1" x14ac:dyDescent="0.15"/>
    <row r="90703" ht="13.5" customHeight="1" x14ac:dyDescent="0.15"/>
    <row r="90705" ht="13.5" customHeight="1" x14ac:dyDescent="0.15"/>
    <row r="90707" ht="13.5" customHeight="1" x14ac:dyDescent="0.15"/>
    <row r="90709" ht="13.5" customHeight="1" x14ac:dyDescent="0.15"/>
    <row r="90711" ht="13.5" customHeight="1" x14ac:dyDescent="0.15"/>
    <row r="90713" ht="13.5" customHeight="1" x14ac:dyDescent="0.15"/>
    <row r="90715" ht="13.5" customHeight="1" x14ac:dyDescent="0.15"/>
    <row r="90717" ht="13.5" customHeight="1" x14ac:dyDescent="0.15"/>
    <row r="90719" ht="13.5" customHeight="1" x14ac:dyDescent="0.15"/>
    <row r="90721" ht="13.5" customHeight="1" x14ac:dyDescent="0.15"/>
    <row r="90723" ht="13.5" customHeight="1" x14ac:dyDescent="0.15"/>
    <row r="90725" ht="13.5" customHeight="1" x14ac:dyDescent="0.15"/>
    <row r="90727" ht="13.5" customHeight="1" x14ac:dyDescent="0.15"/>
    <row r="90729" ht="13.5" customHeight="1" x14ac:dyDescent="0.15"/>
    <row r="90731" ht="13.5" customHeight="1" x14ac:dyDescent="0.15"/>
    <row r="90733" ht="13.5" customHeight="1" x14ac:dyDescent="0.15"/>
    <row r="90735" ht="13.5" customHeight="1" x14ac:dyDescent="0.15"/>
    <row r="90737" ht="13.5" customHeight="1" x14ac:dyDescent="0.15"/>
    <row r="90739" ht="13.5" customHeight="1" x14ac:dyDescent="0.15"/>
    <row r="90741" ht="13.5" customHeight="1" x14ac:dyDescent="0.15"/>
    <row r="90743" ht="13.5" customHeight="1" x14ac:dyDescent="0.15"/>
    <row r="90745" ht="13.5" customHeight="1" x14ac:dyDescent="0.15"/>
    <row r="90747" ht="13.5" customHeight="1" x14ac:dyDescent="0.15"/>
    <row r="90749" ht="13.5" customHeight="1" x14ac:dyDescent="0.15"/>
    <row r="90751" ht="13.5" customHeight="1" x14ac:dyDescent="0.15"/>
    <row r="90753" ht="13.5" customHeight="1" x14ac:dyDescent="0.15"/>
    <row r="90755" ht="13.5" customHeight="1" x14ac:dyDescent="0.15"/>
    <row r="90757" ht="13.5" customHeight="1" x14ac:dyDescent="0.15"/>
    <row r="90759" ht="13.5" customHeight="1" x14ac:dyDescent="0.15"/>
    <row r="90761" ht="13.5" customHeight="1" x14ac:dyDescent="0.15"/>
    <row r="90763" ht="13.5" customHeight="1" x14ac:dyDescent="0.15"/>
    <row r="90765" ht="13.5" customHeight="1" x14ac:dyDescent="0.15"/>
    <row r="90767" ht="13.5" customHeight="1" x14ac:dyDescent="0.15"/>
    <row r="90769" ht="13.5" customHeight="1" x14ac:dyDescent="0.15"/>
    <row r="90771" ht="13.5" customHeight="1" x14ac:dyDescent="0.15"/>
    <row r="90773" ht="13.5" customHeight="1" x14ac:dyDescent="0.15"/>
    <row r="90775" ht="13.5" customHeight="1" x14ac:dyDescent="0.15"/>
    <row r="90777" ht="13.5" customHeight="1" x14ac:dyDescent="0.15"/>
    <row r="90779" ht="13.5" customHeight="1" x14ac:dyDescent="0.15"/>
    <row r="90781" ht="13.5" customHeight="1" x14ac:dyDescent="0.15"/>
    <row r="90783" ht="13.5" customHeight="1" x14ac:dyDescent="0.15"/>
    <row r="90785" ht="13.5" customHeight="1" x14ac:dyDescent="0.15"/>
    <row r="90787" ht="13.5" customHeight="1" x14ac:dyDescent="0.15"/>
    <row r="90789" ht="13.5" customHeight="1" x14ac:dyDescent="0.15"/>
    <row r="90791" ht="13.5" customHeight="1" x14ac:dyDescent="0.15"/>
    <row r="90793" ht="13.5" customHeight="1" x14ac:dyDescent="0.15"/>
    <row r="90795" ht="13.5" customHeight="1" x14ac:dyDescent="0.15"/>
    <row r="90797" ht="13.5" customHeight="1" x14ac:dyDescent="0.15"/>
    <row r="90799" ht="13.5" customHeight="1" x14ac:dyDescent="0.15"/>
    <row r="90801" ht="13.5" customHeight="1" x14ac:dyDescent="0.15"/>
    <row r="90803" ht="13.5" customHeight="1" x14ac:dyDescent="0.15"/>
    <row r="90805" ht="13.5" customHeight="1" x14ac:dyDescent="0.15"/>
    <row r="90807" ht="13.5" customHeight="1" x14ac:dyDescent="0.15"/>
    <row r="90809" ht="13.5" customHeight="1" x14ac:dyDescent="0.15"/>
    <row r="90811" ht="13.5" customHeight="1" x14ac:dyDescent="0.15"/>
    <row r="90813" ht="13.5" customHeight="1" x14ac:dyDescent="0.15"/>
    <row r="90815" ht="13.5" customHeight="1" x14ac:dyDescent="0.15"/>
    <row r="90817" ht="13.5" customHeight="1" x14ac:dyDescent="0.15"/>
    <row r="90819" ht="13.5" customHeight="1" x14ac:dyDescent="0.15"/>
    <row r="90821" ht="13.5" customHeight="1" x14ac:dyDescent="0.15"/>
    <row r="90823" ht="13.5" customHeight="1" x14ac:dyDescent="0.15"/>
    <row r="90825" ht="13.5" customHeight="1" x14ac:dyDescent="0.15"/>
    <row r="90827" ht="13.5" customHeight="1" x14ac:dyDescent="0.15"/>
    <row r="90829" ht="13.5" customHeight="1" x14ac:dyDescent="0.15"/>
    <row r="90831" ht="13.5" customHeight="1" x14ac:dyDescent="0.15"/>
    <row r="90833" ht="13.5" customHeight="1" x14ac:dyDescent="0.15"/>
    <row r="90835" ht="13.5" customHeight="1" x14ac:dyDescent="0.15"/>
    <row r="90837" ht="13.5" customHeight="1" x14ac:dyDescent="0.15"/>
    <row r="90839" ht="13.5" customHeight="1" x14ac:dyDescent="0.15"/>
    <row r="90841" ht="13.5" customHeight="1" x14ac:dyDescent="0.15"/>
    <row r="90843" ht="13.5" customHeight="1" x14ac:dyDescent="0.15"/>
    <row r="90845" ht="13.5" customHeight="1" x14ac:dyDescent="0.15"/>
    <row r="90847" ht="13.5" customHeight="1" x14ac:dyDescent="0.15"/>
    <row r="90849" ht="13.5" customHeight="1" x14ac:dyDescent="0.15"/>
    <row r="90851" ht="13.5" customHeight="1" x14ac:dyDescent="0.15"/>
    <row r="90853" ht="13.5" customHeight="1" x14ac:dyDescent="0.15"/>
    <row r="90855" ht="13.5" customHeight="1" x14ac:dyDescent="0.15"/>
    <row r="90857" ht="13.5" customHeight="1" x14ac:dyDescent="0.15"/>
    <row r="90859" ht="13.5" customHeight="1" x14ac:dyDescent="0.15"/>
    <row r="90861" ht="13.5" customHeight="1" x14ac:dyDescent="0.15"/>
    <row r="90863" ht="13.5" customHeight="1" x14ac:dyDescent="0.15"/>
    <row r="90865" ht="13.5" customHeight="1" x14ac:dyDescent="0.15"/>
    <row r="90867" ht="13.5" customHeight="1" x14ac:dyDescent="0.15"/>
    <row r="90869" ht="13.5" customHeight="1" x14ac:dyDescent="0.15"/>
    <row r="90871" ht="13.5" customHeight="1" x14ac:dyDescent="0.15"/>
    <row r="90873" ht="13.5" customHeight="1" x14ac:dyDescent="0.15"/>
    <row r="90875" ht="13.5" customHeight="1" x14ac:dyDescent="0.15"/>
    <row r="90877" ht="13.5" customHeight="1" x14ac:dyDescent="0.15"/>
    <row r="90879" ht="13.5" customHeight="1" x14ac:dyDescent="0.15"/>
    <row r="90881" ht="13.5" customHeight="1" x14ac:dyDescent="0.15"/>
    <row r="90883" ht="13.5" customHeight="1" x14ac:dyDescent="0.15"/>
    <row r="90885" ht="13.5" customHeight="1" x14ac:dyDescent="0.15"/>
    <row r="90887" ht="13.5" customHeight="1" x14ac:dyDescent="0.15"/>
    <row r="90889" ht="13.5" customHeight="1" x14ac:dyDescent="0.15"/>
    <row r="90891" ht="13.5" customHeight="1" x14ac:dyDescent="0.15"/>
    <row r="90893" ht="13.5" customHeight="1" x14ac:dyDescent="0.15"/>
    <row r="90895" ht="13.5" customHeight="1" x14ac:dyDescent="0.15"/>
    <row r="90897" ht="13.5" customHeight="1" x14ac:dyDescent="0.15"/>
    <row r="90899" ht="13.5" customHeight="1" x14ac:dyDescent="0.15"/>
    <row r="90901" ht="13.5" customHeight="1" x14ac:dyDescent="0.15"/>
    <row r="90903" ht="13.5" customHeight="1" x14ac:dyDescent="0.15"/>
    <row r="90905" ht="13.5" customHeight="1" x14ac:dyDescent="0.15"/>
    <row r="90907" ht="13.5" customHeight="1" x14ac:dyDescent="0.15"/>
    <row r="90909" ht="13.5" customHeight="1" x14ac:dyDescent="0.15"/>
    <row r="90911" ht="13.5" customHeight="1" x14ac:dyDescent="0.15"/>
    <row r="90913" ht="13.5" customHeight="1" x14ac:dyDescent="0.15"/>
    <row r="90915" ht="13.5" customHeight="1" x14ac:dyDescent="0.15"/>
    <row r="90917" ht="13.5" customHeight="1" x14ac:dyDescent="0.15"/>
    <row r="90919" ht="13.5" customHeight="1" x14ac:dyDescent="0.15"/>
    <row r="90921" ht="13.5" customHeight="1" x14ac:dyDescent="0.15"/>
    <row r="90923" ht="13.5" customHeight="1" x14ac:dyDescent="0.15"/>
    <row r="90925" ht="13.5" customHeight="1" x14ac:dyDescent="0.15"/>
    <row r="90927" ht="13.5" customHeight="1" x14ac:dyDescent="0.15"/>
    <row r="90929" ht="13.5" customHeight="1" x14ac:dyDescent="0.15"/>
    <row r="90931" ht="13.5" customHeight="1" x14ac:dyDescent="0.15"/>
    <row r="90933" ht="13.5" customHeight="1" x14ac:dyDescent="0.15"/>
    <row r="90935" ht="13.5" customHeight="1" x14ac:dyDescent="0.15"/>
    <row r="90937" ht="13.5" customHeight="1" x14ac:dyDescent="0.15"/>
    <row r="90939" ht="13.5" customHeight="1" x14ac:dyDescent="0.15"/>
    <row r="90941" ht="13.5" customHeight="1" x14ac:dyDescent="0.15"/>
    <row r="90943" ht="13.5" customHeight="1" x14ac:dyDescent="0.15"/>
    <row r="90945" ht="13.5" customHeight="1" x14ac:dyDescent="0.15"/>
    <row r="90947" ht="13.5" customHeight="1" x14ac:dyDescent="0.15"/>
    <row r="90949" ht="13.5" customHeight="1" x14ac:dyDescent="0.15"/>
    <row r="90951" ht="13.5" customHeight="1" x14ac:dyDescent="0.15"/>
    <row r="90953" ht="13.5" customHeight="1" x14ac:dyDescent="0.15"/>
    <row r="90955" ht="13.5" customHeight="1" x14ac:dyDescent="0.15"/>
    <row r="90957" ht="13.5" customHeight="1" x14ac:dyDescent="0.15"/>
    <row r="90959" ht="13.5" customHeight="1" x14ac:dyDescent="0.15"/>
    <row r="90961" ht="13.5" customHeight="1" x14ac:dyDescent="0.15"/>
    <row r="90963" ht="13.5" customHeight="1" x14ac:dyDescent="0.15"/>
    <row r="90965" ht="13.5" customHeight="1" x14ac:dyDescent="0.15"/>
    <row r="90967" ht="13.5" customHeight="1" x14ac:dyDescent="0.15"/>
    <row r="90969" ht="13.5" customHeight="1" x14ac:dyDescent="0.15"/>
    <row r="90971" ht="13.5" customHeight="1" x14ac:dyDescent="0.15"/>
    <row r="90973" ht="13.5" customHeight="1" x14ac:dyDescent="0.15"/>
    <row r="90975" ht="13.5" customHeight="1" x14ac:dyDescent="0.15"/>
    <row r="90977" ht="13.5" customHeight="1" x14ac:dyDescent="0.15"/>
    <row r="90979" ht="13.5" customHeight="1" x14ac:dyDescent="0.15"/>
    <row r="90981" ht="13.5" customHeight="1" x14ac:dyDescent="0.15"/>
    <row r="90983" ht="13.5" customHeight="1" x14ac:dyDescent="0.15"/>
    <row r="90985" ht="13.5" customHeight="1" x14ac:dyDescent="0.15"/>
    <row r="90987" ht="13.5" customHeight="1" x14ac:dyDescent="0.15"/>
    <row r="90989" ht="13.5" customHeight="1" x14ac:dyDescent="0.15"/>
    <row r="90991" ht="13.5" customHeight="1" x14ac:dyDescent="0.15"/>
    <row r="90993" ht="13.5" customHeight="1" x14ac:dyDescent="0.15"/>
    <row r="90995" ht="13.5" customHeight="1" x14ac:dyDescent="0.15"/>
    <row r="90997" ht="13.5" customHeight="1" x14ac:dyDescent="0.15"/>
    <row r="90999" ht="13.5" customHeight="1" x14ac:dyDescent="0.15"/>
    <row r="91001" ht="13.5" customHeight="1" x14ac:dyDescent="0.15"/>
    <row r="91003" ht="13.5" customHeight="1" x14ac:dyDescent="0.15"/>
    <row r="91005" ht="13.5" customHeight="1" x14ac:dyDescent="0.15"/>
    <row r="91007" ht="13.5" customHeight="1" x14ac:dyDescent="0.15"/>
    <row r="91009" ht="13.5" customHeight="1" x14ac:dyDescent="0.15"/>
    <row r="91011" ht="13.5" customHeight="1" x14ac:dyDescent="0.15"/>
    <row r="91013" ht="13.5" customHeight="1" x14ac:dyDescent="0.15"/>
    <row r="91015" ht="13.5" customHeight="1" x14ac:dyDescent="0.15"/>
    <row r="91017" ht="13.5" customHeight="1" x14ac:dyDescent="0.15"/>
    <row r="91019" ht="13.5" customHeight="1" x14ac:dyDescent="0.15"/>
    <row r="91021" ht="13.5" customHeight="1" x14ac:dyDescent="0.15"/>
    <row r="91023" ht="13.5" customHeight="1" x14ac:dyDescent="0.15"/>
    <row r="91025" ht="13.5" customHeight="1" x14ac:dyDescent="0.15"/>
    <row r="91027" ht="13.5" customHeight="1" x14ac:dyDescent="0.15"/>
    <row r="91029" ht="13.5" customHeight="1" x14ac:dyDescent="0.15"/>
    <row r="91031" ht="13.5" customHeight="1" x14ac:dyDescent="0.15"/>
    <row r="91033" ht="13.5" customHeight="1" x14ac:dyDescent="0.15"/>
    <row r="91035" ht="13.5" customHeight="1" x14ac:dyDescent="0.15"/>
    <row r="91037" ht="13.5" customHeight="1" x14ac:dyDescent="0.15"/>
    <row r="91039" ht="13.5" customHeight="1" x14ac:dyDescent="0.15"/>
    <row r="91041" ht="13.5" customHeight="1" x14ac:dyDescent="0.15"/>
    <row r="91043" ht="13.5" customHeight="1" x14ac:dyDescent="0.15"/>
    <row r="91045" ht="13.5" customHeight="1" x14ac:dyDescent="0.15"/>
    <row r="91047" ht="13.5" customHeight="1" x14ac:dyDescent="0.15"/>
    <row r="91049" ht="13.5" customHeight="1" x14ac:dyDescent="0.15"/>
    <row r="91051" ht="13.5" customHeight="1" x14ac:dyDescent="0.15"/>
    <row r="91053" ht="13.5" customHeight="1" x14ac:dyDescent="0.15"/>
    <row r="91055" ht="13.5" customHeight="1" x14ac:dyDescent="0.15"/>
    <row r="91057" ht="13.5" customHeight="1" x14ac:dyDescent="0.15"/>
    <row r="91059" ht="13.5" customHeight="1" x14ac:dyDescent="0.15"/>
    <row r="91061" ht="13.5" customHeight="1" x14ac:dyDescent="0.15"/>
    <row r="91063" ht="13.5" customHeight="1" x14ac:dyDescent="0.15"/>
    <row r="91065" ht="13.5" customHeight="1" x14ac:dyDescent="0.15"/>
    <row r="91067" ht="13.5" customHeight="1" x14ac:dyDescent="0.15"/>
    <row r="91069" ht="13.5" customHeight="1" x14ac:dyDescent="0.15"/>
    <row r="91071" ht="13.5" customHeight="1" x14ac:dyDescent="0.15"/>
    <row r="91073" ht="13.5" customHeight="1" x14ac:dyDescent="0.15"/>
    <row r="91075" ht="13.5" customHeight="1" x14ac:dyDescent="0.15"/>
    <row r="91077" ht="13.5" customHeight="1" x14ac:dyDescent="0.15"/>
    <row r="91079" ht="13.5" customHeight="1" x14ac:dyDescent="0.15"/>
    <row r="91081" ht="13.5" customHeight="1" x14ac:dyDescent="0.15"/>
    <row r="91083" ht="13.5" customHeight="1" x14ac:dyDescent="0.15"/>
    <row r="91085" ht="13.5" customHeight="1" x14ac:dyDescent="0.15"/>
    <row r="91087" ht="13.5" customHeight="1" x14ac:dyDescent="0.15"/>
    <row r="91089" ht="13.5" customHeight="1" x14ac:dyDescent="0.15"/>
    <row r="91091" ht="13.5" customHeight="1" x14ac:dyDescent="0.15"/>
    <row r="91093" ht="13.5" customHeight="1" x14ac:dyDescent="0.15"/>
    <row r="91095" ht="13.5" customHeight="1" x14ac:dyDescent="0.15"/>
    <row r="91097" ht="13.5" customHeight="1" x14ac:dyDescent="0.15"/>
    <row r="91099" ht="13.5" customHeight="1" x14ac:dyDescent="0.15"/>
    <row r="91101" ht="13.5" customHeight="1" x14ac:dyDescent="0.15"/>
    <row r="91103" ht="13.5" customHeight="1" x14ac:dyDescent="0.15"/>
    <row r="91105" ht="13.5" customHeight="1" x14ac:dyDescent="0.15"/>
    <row r="91107" ht="13.5" customHeight="1" x14ac:dyDescent="0.15"/>
    <row r="91109" ht="13.5" customHeight="1" x14ac:dyDescent="0.15"/>
    <row r="91111" ht="13.5" customHeight="1" x14ac:dyDescent="0.15"/>
    <row r="91113" ht="13.5" customHeight="1" x14ac:dyDescent="0.15"/>
    <row r="91115" ht="13.5" customHeight="1" x14ac:dyDescent="0.15"/>
    <row r="91117" ht="13.5" customHeight="1" x14ac:dyDescent="0.15"/>
    <row r="91119" ht="13.5" customHeight="1" x14ac:dyDescent="0.15"/>
    <row r="91121" ht="13.5" customHeight="1" x14ac:dyDescent="0.15"/>
    <row r="91123" ht="13.5" customHeight="1" x14ac:dyDescent="0.15"/>
    <row r="91125" ht="13.5" customHeight="1" x14ac:dyDescent="0.15"/>
    <row r="91127" ht="13.5" customHeight="1" x14ac:dyDescent="0.15"/>
    <row r="91129" ht="13.5" customHeight="1" x14ac:dyDescent="0.15"/>
    <row r="91131" ht="13.5" customHeight="1" x14ac:dyDescent="0.15"/>
    <row r="91133" ht="13.5" customHeight="1" x14ac:dyDescent="0.15"/>
    <row r="91135" ht="13.5" customHeight="1" x14ac:dyDescent="0.15"/>
    <row r="91137" ht="13.5" customHeight="1" x14ac:dyDescent="0.15"/>
    <row r="91139" ht="13.5" customHeight="1" x14ac:dyDescent="0.15"/>
    <row r="91141" ht="13.5" customHeight="1" x14ac:dyDescent="0.15"/>
    <row r="91143" ht="13.5" customHeight="1" x14ac:dyDescent="0.15"/>
    <row r="91145" ht="13.5" customHeight="1" x14ac:dyDescent="0.15"/>
    <row r="91147" ht="13.5" customHeight="1" x14ac:dyDescent="0.15"/>
    <row r="91149" ht="13.5" customHeight="1" x14ac:dyDescent="0.15"/>
    <row r="91151" ht="13.5" customHeight="1" x14ac:dyDescent="0.15"/>
    <row r="91153" ht="13.5" customHeight="1" x14ac:dyDescent="0.15"/>
    <row r="91155" ht="13.5" customHeight="1" x14ac:dyDescent="0.15"/>
    <row r="91157" ht="13.5" customHeight="1" x14ac:dyDescent="0.15"/>
    <row r="91159" ht="13.5" customHeight="1" x14ac:dyDescent="0.15"/>
    <row r="91161" ht="13.5" customHeight="1" x14ac:dyDescent="0.15"/>
    <row r="91163" ht="13.5" customHeight="1" x14ac:dyDescent="0.15"/>
    <row r="91165" ht="13.5" customHeight="1" x14ac:dyDescent="0.15"/>
    <row r="91167" ht="13.5" customHeight="1" x14ac:dyDescent="0.15"/>
    <row r="91169" ht="13.5" customHeight="1" x14ac:dyDescent="0.15"/>
    <row r="91171" ht="13.5" customHeight="1" x14ac:dyDescent="0.15"/>
    <row r="91173" ht="13.5" customHeight="1" x14ac:dyDescent="0.15"/>
    <row r="91175" ht="13.5" customHeight="1" x14ac:dyDescent="0.15"/>
    <row r="91177" ht="13.5" customHeight="1" x14ac:dyDescent="0.15"/>
    <row r="91179" ht="13.5" customHeight="1" x14ac:dyDescent="0.15"/>
    <row r="91181" ht="13.5" customHeight="1" x14ac:dyDescent="0.15"/>
    <row r="91183" ht="13.5" customHeight="1" x14ac:dyDescent="0.15"/>
    <row r="91185" ht="13.5" customHeight="1" x14ac:dyDescent="0.15"/>
    <row r="91187" ht="13.5" customHeight="1" x14ac:dyDescent="0.15"/>
    <row r="91189" ht="13.5" customHeight="1" x14ac:dyDescent="0.15"/>
    <row r="91191" ht="13.5" customHeight="1" x14ac:dyDescent="0.15"/>
    <row r="91193" ht="13.5" customHeight="1" x14ac:dyDescent="0.15"/>
    <row r="91195" ht="13.5" customHeight="1" x14ac:dyDescent="0.15"/>
    <row r="91197" ht="13.5" customHeight="1" x14ac:dyDescent="0.15"/>
    <row r="91199" ht="13.5" customHeight="1" x14ac:dyDescent="0.15"/>
    <row r="91201" ht="13.5" customHeight="1" x14ac:dyDescent="0.15"/>
    <row r="91203" ht="13.5" customHeight="1" x14ac:dyDescent="0.15"/>
    <row r="91205" ht="13.5" customHeight="1" x14ac:dyDescent="0.15"/>
    <row r="91207" ht="13.5" customHeight="1" x14ac:dyDescent="0.15"/>
    <row r="91209" ht="13.5" customHeight="1" x14ac:dyDescent="0.15"/>
    <row r="91211" ht="13.5" customHeight="1" x14ac:dyDescent="0.15"/>
    <row r="91213" ht="13.5" customHeight="1" x14ac:dyDescent="0.15"/>
    <row r="91215" ht="13.5" customHeight="1" x14ac:dyDescent="0.15"/>
    <row r="91217" ht="13.5" customHeight="1" x14ac:dyDescent="0.15"/>
    <row r="91219" ht="13.5" customHeight="1" x14ac:dyDescent="0.15"/>
    <row r="91221" ht="13.5" customHeight="1" x14ac:dyDescent="0.15"/>
    <row r="91223" ht="13.5" customHeight="1" x14ac:dyDescent="0.15"/>
    <row r="91225" ht="13.5" customHeight="1" x14ac:dyDescent="0.15"/>
    <row r="91227" ht="13.5" customHeight="1" x14ac:dyDescent="0.15"/>
    <row r="91229" ht="13.5" customHeight="1" x14ac:dyDescent="0.15"/>
    <row r="91231" ht="13.5" customHeight="1" x14ac:dyDescent="0.15"/>
    <row r="91233" ht="13.5" customHeight="1" x14ac:dyDescent="0.15"/>
    <row r="91235" ht="13.5" customHeight="1" x14ac:dyDescent="0.15"/>
    <row r="91237" ht="13.5" customHeight="1" x14ac:dyDescent="0.15"/>
    <row r="91239" ht="13.5" customHeight="1" x14ac:dyDescent="0.15"/>
    <row r="91241" ht="13.5" customHeight="1" x14ac:dyDescent="0.15"/>
    <row r="91243" ht="13.5" customHeight="1" x14ac:dyDescent="0.15"/>
    <row r="91245" ht="13.5" customHeight="1" x14ac:dyDescent="0.15"/>
    <row r="91247" ht="13.5" customHeight="1" x14ac:dyDescent="0.15"/>
    <row r="91249" ht="13.5" customHeight="1" x14ac:dyDescent="0.15"/>
    <row r="91251" ht="13.5" customHeight="1" x14ac:dyDescent="0.15"/>
    <row r="91253" ht="13.5" customHeight="1" x14ac:dyDescent="0.15"/>
    <row r="91255" ht="13.5" customHeight="1" x14ac:dyDescent="0.15"/>
    <row r="91257" ht="13.5" customHeight="1" x14ac:dyDescent="0.15"/>
    <row r="91259" ht="13.5" customHeight="1" x14ac:dyDescent="0.15"/>
    <row r="91261" ht="13.5" customHeight="1" x14ac:dyDescent="0.15"/>
    <row r="91263" ht="13.5" customHeight="1" x14ac:dyDescent="0.15"/>
    <row r="91265" ht="13.5" customHeight="1" x14ac:dyDescent="0.15"/>
    <row r="91267" ht="13.5" customHeight="1" x14ac:dyDescent="0.15"/>
    <row r="91269" ht="13.5" customHeight="1" x14ac:dyDescent="0.15"/>
    <row r="91271" ht="13.5" customHeight="1" x14ac:dyDescent="0.15"/>
    <row r="91273" ht="13.5" customHeight="1" x14ac:dyDescent="0.15"/>
    <row r="91275" ht="13.5" customHeight="1" x14ac:dyDescent="0.15"/>
    <row r="91277" ht="13.5" customHeight="1" x14ac:dyDescent="0.15"/>
    <row r="91279" ht="13.5" customHeight="1" x14ac:dyDescent="0.15"/>
    <row r="91281" ht="13.5" customHeight="1" x14ac:dyDescent="0.15"/>
    <row r="91283" ht="13.5" customHeight="1" x14ac:dyDescent="0.15"/>
    <row r="91285" ht="13.5" customHeight="1" x14ac:dyDescent="0.15"/>
    <row r="91287" ht="13.5" customHeight="1" x14ac:dyDescent="0.15"/>
    <row r="91289" ht="13.5" customHeight="1" x14ac:dyDescent="0.15"/>
    <row r="91291" ht="13.5" customHeight="1" x14ac:dyDescent="0.15"/>
    <row r="91293" ht="13.5" customHeight="1" x14ac:dyDescent="0.15"/>
    <row r="91295" ht="13.5" customHeight="1" x14ac:dyDescent="0.15"/>
    <row r="91297" ht="13.5" customHeight="1" x14ac:dyDescent="0.15"/>
    <row r="91299" ht="13.5" customHeight="1" x14ac:dyDescent="0.15"/>
    <row r="91301" ht="13.5" customHeight="1" x14ac:dyDescent="0.15"/>
    <row r="91303" ht="13.5" customHeight="1" x14ac:dyDescent="0.15"/>
    <row r="91305" ht="13.5" customHeight="1" x14ac:dyDescent="0.15"/>
    <row r="91307" ht="13.5" customHeight="1" x14ac:dyDescent="0.15"/>
    <row r="91309" ht="13.5" customHeight="1" x14ac:dyDescent="0.15"/>
    <row r="91311" ht="13.5" customHeight="1" x14ac:dyDescent="0.15"/>
    <row r="91313" ht="13.5" customHeight="1" x14ac:dyDescent="0.15"/>
    <row r="91315" ht="13.5" customHeight="1" x14ac:dyDescent="0.15"/>
    <row r="91317" ht="13.5" customHeight="1" x14ac:dyDescent="0.15"/>
    <row r="91319" ht="13.5" customHeight="1" x14ac:dyDescent="0.15"/>
    <row r="91321" ht="13.5" customHeight="1" x14ac:dyDescent="0.15"/>
    <row r="91323" ht="13.5" customHeight="1" x14ac:dyDescent="0.15"/>
    <row r="91325" ht="13.5" customHeight="1" x14ac:dyDescent="0.15"/>
    <row r="91327" ht="13.5" customHeight="1" x14ac:dyDescent="0.15"/>
    <row r="91329" ht="13.5" customHeight="1" x14ac:dyDescent="0.15"/>
    <row r="91331" ht="13.5" customHeight="1" x14ac:dyDescent="0.15"/>
    <row r="91333" ht="13.5" customHeight="1" x14ac:dyDescent="0.15"/>
    <row r="91335" ht="13.5" customHeight="1" x14ac:dyDescent="0.15"/>
    <row r="91337" ht="13.5" customHeight="1" x14ac:dyDescent="0.15"/>
    <row r="91339" ht="13.5" customHeight="1" x14ac:dyDescent="0.15"/>
    <row r="91341" ht="13.5" customHeight="1" x14ac:dyDescent="0.15"/>
    <row r="91343" ht="13.5" customHeight="1" x14ac:dyDescent="0.15"/>
    <row r="91345" ht="13.5" customHeight="1" x14ac:dyDescent="0.15"/>
    <row r="91347" ht="13.5" customHeight="1" x14ac:dyDescent="0.15"/>
    <row r="91349" ht="13.5" customHeight="1" x14ac:dyDescent="0.15"/>
    <row r="91351" ht="13.5" customHeight="1" x14ac:dyDescent="0.15"/>
    <row r="91353" ht="13.5" customHeight="1" x14ac:dyDescent="0.15"/>
    <row r="91355" ht="13.5" customHeight="1" x14ac:dyDescent="0.15"/>
    <row r="91357" ht="13.5" customHeight="1" x14ac:dyDescent="0.15"/>
    <row r="91359" ht="13.5" customHeight="1" x14ac:dyDescent="0.15"/>
    <row r="91361" ht="13.5" customHeight="1" x14ac:dyDescent="0.15"/>
    <row r="91363" ht="13.5" customHeight="1" x14ac:dyDescent="0.15"/>
    <row r="91365" ht="13.5" customHeight="1" x14ac:dyDescent="0.15"/>
    <row r="91367" ht="13.5" customHeight="1" x14ac:dyDescent="0.15"/>
    <row r="91369" ht="13.5" customHeight="1" x14ac:dyDescent="0.15"/>
    <row r="91371" ht="13.5" customHeight="1" x14ac:dyDescent="0.15"/>
    <row r="91373" ht="13.5" customHeight="1" x14ac:dyDescent="0.15"/>
    <row r="91375" ht="13.5" customHeight="1" x14ac:dyDescent="0.15"/>
    <row r="91377" ht="13.5" customHeight="1" x14ac:dyDescent="0.15"/>
    <row r="91379" ht="13.5" customHeight="1" x14ac:dyDescent="0.15"/>
    <row r="91381" ht="13.5" customHeight="1" x14ac:dyDescent="0.15"/>
    <row r="91383" ht="13.5" customHeight="1" x14ac:dyDescent="0.15"/>
    <row r="91385" ht="13.5" customHeight="1" x14ac:dyDescent="0.15"/>
    <row r="91387" ht="13.5" customHeight="1" x14ac:dyDescent="0.15"/>
    <row r="91389" ht="13.5" customHeight="1" x14ac:dyDescent="0.15"/>
    <row r="91391" ht="13.5" customHeight="1" x14ac:dyDescent="0.15"/>
    <row r="91393" ht="13.5" customHeight="1" x14ac:dyDescent="0.15"/>
    <row r="91395" ht="13.5" customHeight="1" x14ac:dyDescent="0.15"/>
    <row r="91397" ht="13.5" customHeight="1" x14ac:dyDescent="0.15"/>
    <row r="91399" ht="13.5" customHeight="1" x14ac:dyDescent="0.15"/>
    <row r="91401" ht="13.5" customHeight="1" x14ac:dyDescent="0.15"/>
    <row r="91403" ht="13.5" customHeight="1" x14ac:dyDescent="0.15"/>
    <row r="91405" ht="13.5" customHeight="1" x14ac:dyDescent="0.15"/>
    <row r="91407" ht="13.5" customHeight="1" x14ac:dyDescent="0.15"/>
    <row r="91409" ht="13.5" customHeight="1" x14ac:dyDescent="0.15"/>
    <row r="91411" ht="13.5" customHeight="1" x14ac:dyDescent="0.15"/>
    <row r="91413" ht="13.5" customHeight="1" x14ac:dyDescent="0.15"/>
    <row r="91415" ht="13.5" customHeight="1" x14ac:dyDescent="0.15"/>
    <row r="91417" ht="13.5" customHeight="1" x14ac:dyDescent="0.15"/>
    <row r="91419" ht="13.5" customHeight="1" x14ac:dyDescent="0.15"/>
    <row r="91421" ht="13.5" customHeight="1" x14ac:dyDescent="0.15"/>
    <row r="91423" ht="13.5" customHeight="1" x14ac:dyDescent="0.15"/>
    <row r="91425" ht="13.5" customHeight="1" x14ac:dyDescent="0.15"/>
    <row r="91427" ht="13.5" customHeight="1" x14ac:dyDescent="0.15"/>
    <row r="91429" ht="13.5" customHeight="1" x14ac:dyDescent="0.15"/>
    <row r="91431" ht="13.5" customHeight="1" x14ac:dyDescent="0.15"/>
    <row r="91433" ht="13.5" customHeight="1" x14ac:dyDescent="0.15"/>
    <row r="91435" ht="13.5" customHeight="1" x14ac:dyDescent="0.15"/>
    <row r="91437" ht="13.5" customHeight="1" x14ac:dyDescent="0.15"/>
    <row r="91439" ht="13.5" customHeight="1" x14ac:dyDescent="0.15"/>
    <row r="91441" ht="13.5" customHeight="1" x14ac:dyDescent="0.15"/>
    <row r="91443" ht="13.5" customHeight="1" x14ac:dyDescent="0.15"/>
    <row r="91445" ht="13.5" customHeight="1" x14ac:dyDescent="0.15"/>
    <row r="91447" ht="13.5" customHeight="1" x14ac:dyDescent="0.15"/>
    <row r="91449" ht="13.5" customHeight="1" x14ac:dyDescent="0.15"/>
    <row r="91451" ht="13.5" customHeight="1" x14ac:dyDescent="0.15"/>
    <row r="91453" ht="13.5" customHeight="1" x14ac:dyDescent="0.15"/>
    <row r="91455" ht="13.5" customHeight="1" x14ac:dyDescent="0.15"/>
    <row r="91457" ht="13.5" customHeight="1" x14ac:dyDescent="0.15"/>
    <row r="91459" ht="13.5" customHeight="1" x14ac:dyDescent="0.15"/>
    <row r="91461" ht="13.5" customHeight="1" x14ac:dyDescent="0.15"/>
    <row r="91463" ht="13.5" customHeight="1" x14ac:dyDescent="0.15"/>
    <row r="91465" ht="13.5" customHeight="1" x14ac:dyDescent="0.15"/>
    <row r="91467" ht="13.5" customHeight="1" x14ac:dyDescent="0.15"/>
    <row r="91469" ht="13.5" customHeight="1" x14ac:dyDescent="0.15"/>
    <row r="91471" ht="13.5" customHeight="1" x14ac:dyDescent="0.15"/>
    <row r="91473" ht="13.5" customHeight="1" x14ac:dyDescent="0.15"/>
    <row r="91475" ht="13.5" customHeight="1" x14ac:dyDescent="0.15"/>
    <row r="91477" ht="13.5" customHeight="1" x14ac:dyDescent="0.15"/>
    <row r="91479" ht="13.5" customHeight="1" x14ac:dyDescent="0.15"/>
    <row r="91481" ht="13.5" customHeight="1" x14ac:dyDescent="0.15"/>
    <row r="91483" ht="13.5" customHeight="1" x14ac:dyDescent="0.15"/>
    <row r="91485" ht="13.5" customHeight="1" x14ac:dyDescent="0.15"/>
    <row r="91487" ht="13.5" customHeight="1" x14ac:dyDescent="0.15"/>
    <row r="91489" ht="13.5" customHeight="1" x14ac:dyDescent="0.15"/>
    <row r="91491" ht="13.5" customHeight="1" x14ac:dyDescent="0.15"/>
    <row r="91493" ht="13.5" customHeight="1" x14ac:dyDescent="0.15"/>
    <row r="91495" ht="13.5" customHeight="1" x14ac:dyDescent="0.15"/>
    <row r="91497" ht="13.5" customHeight="1" x14ac:dyDescent="0.15"/>
    <row r="91499" ht="13.5" customHeight="1" x14ac:dyDescent="0.15"/>
    <row r="91501" ht="13.5" customHeight="1" x14ac:dyDescent="0.15"/>
    <row r="91503" ht="13.5" customHeight="1" x14ac:dyDescent="0.15"/>
    <row r="91505" ht="13.5" customHeight="1" x14ac:dyDescent="0.15"/>
    <row r="91507" ht="13.5" customHeight="1" x14ac:dyDescent="0.15"/>
    <row r="91509" ht="13.5" customHeight="1" x14ac:dyDescent="0.15"/>
    <row r="91511" ht="13.5" customHeight="1" x14ac:dyDescent="0.15"/>
    <row r="91513" ht="13.5" customHeight="1" x14ac:dyDescent="0.15"/>
    <row r="91515" ht="13.5" customHeight="1" x14ac:dyDescent="0.15"/>
    <row r="91517" ht="13.5" customHeight="1" x14ac:dyDescent="0.15"/>
    <row r="91519" ht="13.5" customHeight="1" x14ac:dyDescent="0.15"/>
    <row r="91521" ht="13.5" customHeight="1" x14ac:dyDescent="0.15"/>
    <row r="91523" ht="13.5" customHeight="1" x14ac:dyDescent="0.15"/>
    <row r="91525" ht="13.5" customHeight="1" x14ac:dyDescent="0.15"/>
    <row r="91527" ht="13.5" customHeight="1" x14ac:dyDescent="0.15"/>
    <row r="91529" ht="13.5" customHeight="1" x14ac:dyDescent="0.15"/>
    <row r="91531" ht="13.5" customHeight="1" x14ac:dyDescent="0.15"/>
    <row r="91533" ht="13.5" customHeight="1" x14ac:dyDescent="0.15"/>
    <row r="91535" ht="13.5" customHeight="1" x14ac:dyDescent="0.15"/>
    <row r="91537" ht="13.5" customHeight="1" x14ac:dyDescent="0.15"/>
    <row r="91539" ht="13.5" customHeight="1" x14ac:dyDescent="0.15"/>
    <row r="91541" ht="13.5" customHeight="1" x14ac:dyDescent="0.15"/>
    <row r="91543" ht="13.5" customHeight="1" x14ac:dyDescent="0.15"/>
    <row r="91545" ht="13.5" customHeight="1" x14ac:dyDescent="0.15"/>
    <row r="91547" ht="13.5" customHeight="1" x14ac:dyDescent="0.15"/>
    <row r="91549" ht="13.5" customHeight="1" x14ac:dyDescent="0.15"/>
    <row r="91551" ht="13.5" customHeight="1" x14ac:dyDescent="0.15"/>
    <row r="91553" ht="13.5" customHeight="1" x14ac:dyDescent="0.15"/>
    <row r="91555" ht="13.5" customHeight="1" x14ac:dyDescent="0.15"/>
    <row r="91557" ht="13.5" customHeight="1" x14ac:dyDescent="0.15"/>
    <row r="91559" ht="13.5" customHeight="1" x14ac:dyDescent="0.15"/>
    <row r="91561" ht="13.5" customHeight="1" x14ac:dyDescent="0.15"/>
    <row r="91563" ht="13.5" customHeight="1" x14ac:dyDescent="0.15"/>
    <row r="91565" ht="13.5" customHeight="1" x14ac:dyDescent="0.15"/>
    <row r="91567" ht="13.5" customHeight="1" x14ac:dyDescent="0.15"/>
    <row r="91569" ht="13.5" customHeight="1" x14ac:dyDescent="0.15"/>
    <row r="91571" ht="13.5" customHeight="1" x14ac:dyDescent="0.15"/>
    <row r="91573" ht="13.5" customHeight="1" x14ac:dyDescent="0.15"/>
    <row r="91575" ht="13.5" customHeight="1" x14ac:dyDescent="0.15"/>
    <row r="91577" ht="13.5" customHeight="1" x14ac:dyDescent="0.15"/>
    <row r="91579" ht="13.5" customHeight="1" x14ac:dyDescent="0.15"/>
    <row r="91581" ht="13.5" customHeight="1" x14ac:dyDescent="0.15"/>
    <row r="91583" ht="13.5" customHeight="1" x14ac:dyDescent="0.15"/>
    <row r="91585" ht="13.5" customHeight="1" x14ac:dyDescent="0.15"/>
    <row r="91587" ht="13.5" customHeight="1" x14ac:dyDescent="0.15"/>
    <row r="91589" ht="13.5" customHeight="1" x14ac:dyDescent="0.15"/>
    <row r="91591" ht="13.5" customHeight="1" x14ac:dyDescent="0.15"/>
    <row r="91593" ht="13.5" customHeight="1" x14ac:dyDescent="0.15"/>
    <row r="91595" ht="13.5" customHeight="1" x14ac:dyDescent="0.15"/>
    <row r="91597" ht="13.5" customHeight="1" x14ac:dyDescent="0.15"/>
    <row r="91599" ht="13.5" customHeight="1" x14ac:dyDescent="0.15"/>
    <row r="91601" ht="13.5" customHeight="1" x14ac:dyDescent="0.15"/>
    <row r="91603" ht="13.5" customHeight="1" x14ac:dyDescent="0.15"/>
    <row r="91605" ht="13.5" customHeight="1" x14ac:dyDescent="0.15"/>
    <row r="91607" ht="13.5" customHeight="1" x14ac:dyDescent="0.15"/>
    <row r="91609" ht="13.5" customHeight="1" x14ac:dyDescent="0.15"/>
    <row r="91611" ht="13.5" customHeight="1" x14ac:dyDescent="0.15"/>
    <row r="91613" ht="13.5" customHeight="1" x14ac:dyDescent="0.15"/>
    <row r="91615" ht="13.5" customHeight="1" x14ac:dyDescent="0.15"/>
    <row r="91617" ht="13.5" customHeight="1" x14ac:dyDescent="0.15"/>
    <row r="91619" ht="13.5" customHeight="1" x14ac:dyDescent="0.15"/>
    <row r="91621" ht="13.5" customHeight="1" x14ac:dyDescent="0.15"/>
    <row r="91623" ht="13.5" customHeight="1" x14ac:dyDescent="0.15"/>
    <row r="91625" ht="13.5" customHeight="1" x14ac:dyDescent="0.15"/>
    <row r="91627" ht="13.5" customHeight="1" x14ac:dyDescent="0.15"/>
    <row r="91629" ht="13.5" customHeight="1" x14ac:dyDescent="0.15"/>
    <row r="91631" ht="13.5" customHeight="1" x14ac:dyDescent="0.15"/>
    <row r="91633" ht="13.5" customHeight="1" x14ac:dyDescent="0.15"/>
    <row r="91635" ht="13.5" customHeight="1" x14ac:dyDescent="0.15"/>
    <row r="91637" ht="13.5" customHeight="1" x14ac:dyDescent="0.15"/>
    <row r="91639" ht="13.5" customHeight="1" x14ac:dyDescent="0.15"/>
    <row r="91641" ht="13.5" customHeight="1" x14ac:dyDescent="0.15"/>
    <row r="91643" ht="13.5" customHeight="1" x14ac:dyDescent="0.15"/>
    <row r="91645" ht="13.5" customHeight="1" x14ac:dyDescent="0.15"/>
    <row r="91647" ht="13.5" customHeight="1" x14ac:dyDescent="0.15"/>
    <row r="91649" ht="13.5" customHeight="1" x14ac:dyDescent="0.15"/>
    <row r="91651" ht="13.5" customHeight="1" x14ac:dyDescent="0.15"/>
    <row r="91653" ht="13.5" customHeight="1" x14ac:dyDescent="0.15"/>
    <row r="91655" ht="13.5" customHeight="1" x14ac:dyDescent="0.15"/>
    <row r="91657" ht="13.5" customHeight="1" x14ac:dyDescent="0.15"/>
    <row r="91659" ht="13.5" customHeight="1" x14ac:dyDescent="0.15"/>
    <row r="91661" ht="13.5" customHeight="1" x14ac:dyDescent="0.15"/>
    <row r="91663" ht="13.5" customHeight="1" x14ac:dyDescent="0.15"/>
    <row r="91665" ht="13.5" customHeight="1" x14ac:dyDescent="0.15"/>
    <row r="91667" ht="13.5" customHeight="1" x14ac:dyDescent="0.15"/>
    <row r="91669" ht="13.5" customHeight="1" x14ac:dyDescent="0.15"/>
    <row r="91671" ht="13.5" customHeight="1" x14ac:dyDescent="0.15"/>
    <row r="91673" ht="13.5" customHeight="1" x14ac:dyDescent="0.15"/>
    <row r="91675" ht="13.5" customHeight="1" x14ac:dyDescent="0.15"/>
    <row r="91677" ht="13.5" customHeight="1" x14ac:dyDescent="0.15"/>
    <row r="91679" ht="13.5" customHeight="1" x14ac:dyDescent="0.15"/>
    <row r="91681" ht="13.5" customHeight="1" x14ac:dyDescent="0.15"/>
    <row r="91683" ht="13.5" customHeight="1" x14ac:dyDescent="0.15"/>
    <row r="91685" ht="13.5" customHeight="1" x14ac:dyDescent="0.15"/>
    <row r="91687" ht="13.5" customHeight="1" x14ac:dyDescent="0.15"/>
    <row r="91689" ht="13.5" customHeight="1" x14ac:dyDescent="0.15"/>
    <row r="91691" ht="13.5" customHeight="1" x14ac:dyDescent="0.15"/>
    <row r="91693" ht="13.5" customHeight="1" x14ac:dyDescent="0.15"/>
    <row r="91695" ht="13.5" customHeight="1" x14ac:dyDescent="0.15"/>
    <row r="91697" ht="13.5" customHeight="1" x14ac:dyDescent="0.15"/>
    <row r="91699" ht="13.5" customHeight="1" x14ac:dyDescent="0.15"/>
    <row r="91701" ht="13.5" customHeight="1" x14ac:dyDescent="0.15"/>
    <row r="91703" ht="13.5" customHeight="1" x14ac:dyDescent="0.15"/>
    <row r="91705" ht="13.5" customHeight="1" x14ac:dyDescent="0.15"/>
    <row r="91707" ht="13.5" customHeight="1" x14ac:dyDescent="0.15"/>
    <row r="91709" ht="13.5" customHeight="1" x14ac:dyDescent="0.15"/>
    <row r="91711" ht="13.5" customHeight="1" x14ac:dyDescent="0.15"/>
    <row r="91713" ht="13.5" customHeight="1" x14ac:dyDescent="0.15"/>
    <row r="91715" ht="13.5" customHeight="1" x14ac:dyDescent="0.15"/>
    <row r="91717" ht="13.5" customHeight="1" x14ac:dyDescent="0.15"/>
    <row r="91719" ht="13.5" customHeight="1" x14ac:dyDescent="0.15"/>
    <row r="91721" ht="13.5" customHeight="1" x14ac:dyDescent="0.15"/>
    <row r="91723" ht="13.5" customHeight="1" x14ac:dyDescent="0.15"/>
    <row r="91725" ht="13.5" customHeight="1" x14ac:dyDescent="0.15"/>
    <row r="91727" ht="13.5" customHeight="1" x14ac:dyDescent="0.15"/>
    <row r="91729" ht="13.5" customHeight="1" x14ac:dyDescent="0.15"/>
    <row r="91731" ht="13.5" customHeight="1" x14ac:dyDescent="0.15"/>
    <row r="91733" ht="13.5" customHeight="1" x14ac:dyDescent="0.15"/>
    <row r="91735" ht="13.5" customHeight="1" x14ac:dyDescent="0.15"/>
    <row r="91737" ht="13.5" customHeight="1" x14ac:dyDescent="0.15"/>
    <row r="91739" ht="13.5" customHeight="1" x14ac:dyDescent="0.15"/>
    <row r="91741" ht="13.5" customHeight="1" x14ac:dyDescent="0.15"/>
    <row r="91743" ht="13.5" customHeight="1" x14ac:dyDescent="0.15"/>
    <row r="91745" ht="13.5" customHeight="1" x14ac:dyDescent="0.15"/>
    <row r="91747" ht="13.5" customHeight="1" x14ac:dyDescent="0.15"/>
    <row r="91749" ht="13.5" customHeight="1" x14ac:dyDescent="0.15"/>
    <row r="91751" ht="13.5" customHeight="1" x14ac:dyDescent="0.15"/>
    <row r="91753" ht="13.5" customHeight="1" x14ac:dyDescent="0.15"/>
    <row r="91755" ht="13.5" customHeight="1" x14ac:dyDescent="0.15"/>
    <row r="91757" ht="13.5" customHeight="1" x14ac:dyDescent="0.15"/>
    <row r="91759" ht="13.5" customHeight="1" x14ac:dyDescent="0.15"/>
    <row r="91761" ht="13.5" customHeight="1" x14ac:dyDescent="0.15"/>
    <row r="91763" ht="13.5" customHeight="1" x14ac:dyDescent="0.15"/>
    <row r="91765" ht="13.5" customHeight="1" x14ac:dyDescent="0.15"/>
    <row r="91767" ht="13.5" customHeight="1" x14ac:dyDescent="0.15"/>
    <row r="91769" ht="13.5" customHeight="1" x14ac:dyDescent="0.15"/>
    <row r="91771" ht="13.5" customHeight="1" x14ac:dyDescent="0.15"/>
    <row r="91773" ht="13.5" customHeight="1" x14ac:dyDescent="0.15"/>
    <row r="91775" ht="13.5" customHeight="1" x14ac:dyDescent="0.15"/>
    <row r="91777" ht="13.5" customHeight="1" x14ac:dyDescent="0.15"/>
    <row r="91779" ht="13.5" customHeight="1" x14ac:dyDescent="0.15"/>
    <row r="91781" ht="13.5" customHeight="1" x14ac:dyDescent="0.15"/>
    <row r="91783" ht="13.5" customHeight="1" x14ac:dyDescent="0.15"/>
    <row r="91785" ht="13.5" customHeight="1" x14ac:dyDescent="0.15"/>
    <row r="91787" ht="13.5" customHeight="1" x14ac:dyDescent="0.15"/>
    <row r="91789" ht="13.5" customHeight="1" x14ac:dyDescent="0.15"/>
    <row r="91791" ht="13.5" customHeight="1" x14ac:dyDescent="0.15"/>
    <row r="91793" ht="13.5" customHeight="1" x14ac:dyDescent="0.15"/>
    <row r="91795" ht="13.5" customHeight="1" x14ac:dyDescent="0.15"/>
    <row r="91797" ht="13.5" customHeight="1" x14ac:dyDescent="0.15"/>
    <row r="91799" ht="13.5" customHeight="1" x14ac:dyDescent="0.15"/>
    <row r="91801" ht="13.5" customHeight="1" x14ac:dyDescent="0.15"/>
    <row r="91803" ht="13.5" customHeight="1" x14ac:dyDescent="0.15"/>
    <row r="91805" ht="13.5" customHeight="1" x14ac:dyDescent="0.15"/>
    <row r="91807" ht="13.5" customHeight="1" x14ac:dyDescent="0.15"/>
    <row r="91809" ht="13.5" customHeight="1" x14ac:dyDescent="0.15"/>
    <row r="91811" ht="13.5" customHeight="1" x14ac:dyDescent="0.15"/>
    <row r="91813" ht="13.5" customHeight="1" x14ac:dyDescent="0.15"/>
    <row r="91815" ht="13.5" customHeight="1" x14ac:dyDescent="0.15"/>
    <row r="91817" ht="13.5" customHeight="1" x14ac:dyDescent="0.15"/>
    <row r="91819" ht="13.5" customHeight="1" x14ac:dyDescent="0.15"/>
    <row r="91821" ht="13.5" customHeight="1" x14ac:dyDescent="0.15"/>
    <row r="91823" ht="13.5" customHeight="1" x14ac:dyDescent="0.15"/>
    <row r="91825" ht="13.5" customHeight="1" x14ac:dyDescent="0.15"/>
    <row r="91827" ht="13.5" customHeight="1" x14ac:dyDescent="0.15"/>
    <row r="91829" ht="13.5" customHeight="1" x14ac:dyDescent="0.15"/>
    <row r="91831" ht="13.5" customHeight="1" x14ac:dyDescent="0.15"/>
    <row r="91833" ht="13.5" customHeight="1" x14ac:dyDescent="0.15"/>
    <row r="91835" ht="13.5" customHeight="1" x14ac:dyDescent="0.15"/>
    <row r="91837" ht="13.5" customHeight="1" x14ac:dyDescent="0.15"/>
    <row r="91839" ht="13.5" customHeight="1" x14ac:dyDescent="0.15"/>
    <row r="91841" ht="13.5" customHeight="1" x14ac:dyDescent="0.15"/>
    <row r="91843" ht="13.5" customHeight="1" x14ac:dyDescent="0.15"/>
    <row r="91845" ht="13.5" customHeight="1" x14ac:dyDescent="0.15"/>
    <row r="91847" ht="13.5" customHeight="1" x14ac:dyDescent="0.15"/>
    <row r="91849" ht="13.5" customHeight="1" x14ac:dyDescent="0.15"/>
    <row r="91851" ht="13.5" customHeight="1" x14ac:dyDescent="0.15"/>
    <row r="91853" ht="13.5" customHeight="1" x14ac:dyDescent="0.15"/>
    <row r="91855" ht="13.5" customHeight="1" x14ac:dyDescent="0.15"/>
    <row r="91857" ht="13.5" customHeight="1" x14ac:dyDescent="0.15"/>
    <row r="91859" ht="13.5" customHeight="1" x14ac:dyDescent="0.15"/>
    <row r="91861" ht="13.5" customHeight="1" x14ac:dyDescent="0.15"/>
    <row r="91863" ht="13.5" customHeight="1" x14ac:dyDescent="0.15"/>
    <row r="91865" ht="13.5" customHeight="1" x14ac:dyDescent="0.15"/>
    <row r="91867" ht="13.5" customHeight="1" x14ac:dyDescent="0.15"/>
    <row r="91869" ht="13.5" customHeight="1" x14ac:dyDescent="0.15"/>
    <row r="91871" ht="13.5" customHeight="1" x14ac:dyDescent="0.15"/>
    <row r="91873" ht="13.5" customHeight="1" x14ac:dyDescent="0.15"/>
    <row r="91875" ht="13.5" customHeight="1" x14ac:dyDescent="0.15"/>
    <row r="91877" ht="13.5" customHeight="1" x14ac:dyDescent="0.15"/>
    <row r="91879" ht="13.5" customHeight="1" x14ac:dyDescent="0.15"/>
    <row r="91881" ht="13.5" customHeight="1" x14ac:dyDescent="0.15"/>
    <row r="91883" ht="13.5" customHeight="1" x14ac:dyDescent="0.15"/>
    <row r="91885" ht="13.5" customHeight="1" x14ac:dyDescent="0.15"/>
    <row r="91887" ht="13.5" customHeight="1" x14ac:dyDescent="0.15"/>
    <row r="91889" ht="13.5" customHeight="1" x14ac:dyDescent="0.15"/>
    <row r="91891" ht="13.5" customHeight="1" x14ac:dyDescent="0.15"/>
    <row r="91893" ht="13.5" customHeight="1" x14ac:dyDescent="0.15"/>
    <row r="91895" ht="13.5" customHeight="1" x14ac:dyDescent="0.15"/>
    <row r="91897" ht="13.5" customHeight="1" x14ac:dyDescent="0.15"/>
    <row r="91899" ht="13.5" customHeight="1" x14ac:dyDescent="0.15"/>
    <row r="91901" ht="13.5" customHeight="1" x14ac:dyDescent="0.15"/>
    <row r="91903" ht="13.5" customHeight="1" x14ac:dyDescent="0.15"/>
    <row r="91905" ht="13.5" customHeight="1" x14ac:dyDescent="0.15"/>
    <row r="91907" ht="13.5" customHeight="1" x14ac:dyDescent="0.15"/>
    <row r="91909" ht="13.5" customHeight="1" x14ac:dyDescent="0.15"/>
    <row r="91911" ht="13.5" customHeight="1" x14ac:dyDescent="0.15"/>
    <row r="91913" ht="13.5" customHeight="1" x14ac:dyDescent="0.15"/>
    <row r="91915" ht="13.5" customHeight="1" x14ac:dyDescent="0.15"/>
    <row r="91917" ht="13.5" customHeight="1" x14ac:dyDescent="0.15"/>
    <row r="91919" ht="13.5" customHeight="1" x14ac:dyDescent="0.15"/>
    <row r="91921" ht="13.5" customHeight="1" x14ac:dyDescent="0.15"/>
    <row r="91923" ht="13.5" customHeight="1" x14ac:dyDescent="0.15"/>
    <row r="91925" ht="13.5" customHeight="1" x14ac:dyDescent="0.15"/>
    <row r="91927" ht="13.5" customHeight="1" x14ac:dyDescent="0.15"/>
    <row r="91929" ht="13.5" customHeight="1" x14ac:dyDescent="0.15"/>
    <row r="91931" ht="13.5" customHeight="1" x14ac:dyDescent="0.15"/>
    <row r="91933" ht="13.5" customHeight="1" x14ac:dyDescent="0.15"/>
    <row r="91935" ht="13.5" customHeight="1" x14ac:dyDescent="0.15"/>
    <row r="91937" ht="13.5" customHeight="1" x14ac:dyDescent="0.15"/>
    <row r="91939" ht="13.5" customHeight="1" x14ac:dyDescent="0.15"/>
    <row r="91941" ht="13.5" customHeight="1" x14ac:dyDescent="0.15"/>
    <row r="91943" ht="13.5" customHeight="1" x14ac:dyDescent="0.15"/>
    <row r="91945" ht="13.5" customHeight="1" x14ac:dyDescent="0.15"/>
    <row r="91947" ht="13.5" customHeight="1" x14ac:dyDescent="0.15"/>
    <row r="91949" ht="13.5" customHeight="1" x14ac:dyDescent="0.15"/>
    <row r="91951" ht="13.5" customHeight="1" x14ac:dyDescent="0.15"/>
    <row r="91953" ht="13.5" customHeight="1" x14ac:dyDescent="0.15"/>
    <row r="91955" ht="13.5" customHeight="1" x14ac:dyDescent="0.15"/>
    <row r="91957" ht="13.5" customHeight="1" x14ac:dyDescent="0.15"/>
    <row r="91959" ht="13.5" customHeight="1" x14ac:dyDescent="0.15"/>
    <row r="91961" ht="13.5" customHeight="1" x14ac:dyDescent="0.15"/>
    <row r="91963" ht="13.5" customHeight="1" x14ac:dyDescent="0.15"/>
    <row r="91965" ht="13.5" customHeight="1" x14ac:dyDescent="0.15"/>
    <row r="91967" ht="13.5" customHeight="1" x14ac:dyDescent="0.15"/>
    <row r="91969" ht="13.5" customHeight="1" x14ac:dyDescent="0.15"/>
    <row r="91971" ht="13.5" customHeight="1" x14ac:dyDescent="0.15"/>
    <row r="91973" ht="13.5" customHeight="1" x14ac:dyDescent="0.15"/>
    <row r="91975" ht="13.5" customHeight="1" x14ac:dyDescent="0.15"/>
    <row r="91977" ht="13.5" customHeight="1" x14ac:dyDescent="0.15"/>
    <row r="91979" ht="13.5" customHeight="1" x14ac:dyDescent="0.15"/>
    <row r="91981" ht="13.5" customHeight="1" x14ac:dyDescent="0.15"/>
    <row r="91983" ht="13.5" customHeight="1" x14ac:dyDescent="0.15"/>
    <row r="91985" ht="13.5" customHeight="1" x14ac:dyDescent="0.15"/>
    <row r="91987" ht="13.5" customHeight="1" x14ac:dyDescent="0.15"/>
    <row r="91989" ht="13.5" customHeight="1" x14ac:dyDescent="0.15"/>
    <row r="91991" ht="13.5" customHeight="1" x14ac:dyDescent="0.15"/>
    <row r="91993" ht="13.5" customHeight="1" x14ac:dyDescent="0.15"/>
    <row r="91995" ht="13.5" customHeight="1" x14ac:dyDescent="0.15"/>
    <row r="91997" ht="13.5" customHeight="1" x14ac:dyDescent="0.15"/>
    <row r="91999" ht="13.5" customHeight="1" x14ac:dyDescent="0.15"/>
    <row r="92001" ht="13.5" customHeight="1" x14ac:dyDescent="0.15"/>
    <row r="92003" ht="13.5" customHeight="1" x14ac:dyDescent="0.15"/>
    <row r="92005" ht="13.5" customHeight="1" x14ac:dyDescent="0.15"/>
    <row r="92007" ht="13.5" customHeight="1" x14ac:dyDescent="0.15"/>
    <row r="92009" ht="13.5" customHeight="1" x14ac:dyDescent="0.15"/>
    <row r="92011" ht="13.5" customHeight="1" x14ac:dyDescent="0.15"/>
    <row r="92013" ht="13.5" customHeight="1" x14ac:dyDescent="0.15"/>
    <row r="92015" ht="13.5" customHeight="1" x14ac:dyDescent="0.15"/>
    <row r="92017" ht="13.5" customHeight="1" x14ac:dyDescent="0.15"/>
    <row r="92019" ht="13.5" customHeight="1" x14ac:dyDescent="0.15"/>
    <row r="92021" ht="13.5" customHeight="1" x14ac:dyDescent="0.15"/>
    <row r="92023" ht="13.5" customHeight="1" x14ac:dyDescent="0.15"/>
    <row r="92025" ht="13.5" customHeight="1" x14ac:dyDescent="0.15"/>
    <row r="92027" ht="13.5" customHeight="1" x14ac:dyDescent="0.15"/>
    <row r="92029" ht="13.5" customHeight="1" x14ac:dyDescent="0.15"/>
    <row r="92031" ht="13.5" customHeight="1" x14ac:dyDescent="0.15"/>
    <row r="92033" ht="13.5" customHeight="1" x14ac:dyDescent="0.15"/>
    <row r="92035" ht="13.5" customHeight="1" x14ac:dyDescent="0.15"/>
    <row r="92037" ht="13.5" customHeight="1" x14ac:dyDescent="0.15"/>
    <row r="92039" ht="13.5" customHeight="1" x14ac:dyDescent="0.15"/>
    <row r="92041" ht="13.5" customHeight="1" x14ac:dyDescent="0.15"/>
    <row r="92043" ht="13.5" customHeight="1" x14ac:dyDescent="0.15"/>
    <row r="92045" ht="13.5" customHeight="1" x14ac:dyDescent="0.15"/>
    <row r="92047" ht="13.5" customHeight="1" x14ac:dyDescent="0.15"/>
    <row r="92049" ht="13.5" customHeight="1" x14ac:dyDescent="0.15"/>
    <row r="92051" ht="13.5" customHeight="1" x14ac:dyDescent="0.15"/>
    <row r="92053" ht="13.5" customHeight="1" x14ac:dyDescent="0.15"/>
    <row r="92055" ht="13.5" customHeight="1" x14ac:dyDescent="0.15"/>
    <row r="92057" ht="13.5" customHeight="1" x14ac:dyDescent="0.15"/>
    <row r="92059" ht="13.5" customHeight="1" x14ac:dyDescent="0.15"/>
    <row r="92061" ht="13.5" customHeight="1" x14ac:dyDescent="0.15"/>
    <row r="92063" ht="13.5" customHeight="1" x14ac:dyDescent="0.15"/>
    <row r="92065" ht="13.5" customHeight="1" x14ac:dyDescent="0.15"/>
    <row r="92067" ht="13.5" customHeight="1" x14ac:dyDescent="0.15"/>
    <row r="92069" ht="13.5" customHeight="1" x14ac:dyDescent="0.15"/>
    <row r="92071" ht="13.5" customHeight="1" x14ac:dyDescent="0.15"/>
    <row r="92073" ht="13.5" customHeight="1" x14ac:dyDescent="0.15"/>
    <row r="92075" ht="13.5" customHeight="1" x14ac:dyDescent="0.15"/>
    <row r="92077" ht="13.5" customHeight="1" x14ac:dyDescent="0.15"/>
    <row r="92079" ht="13.5" customHeight="1" x14ac:dyDescent="0.15"/>
    <row r="92081" ht="13.5" customHeight="1" x14ac:dyDescent="0.15"/>
    <row r="92083" ht="13.5" customHeight="1" x14ac:dyDescent="0.15"/>
    <row r="92085" ht="13.5" customHeight="1" x14ac:dyDescent="0.15"/>
    <row r="92087" ht="13.5" customHeight="1" x14ac:dyDescent="0.15"/>
    <row r="92089" ht="13.5" customHeight="1" x14ac:dyDescent="0.15"/>
    <row r="92091" ht="13.5" customHeight="1" x14ac:dyDescent="0.15"/>
    <row r="92093" ht="13.5" customHeight="1" x14ac:dyDescent="0.15"/>
    <row r="92095" ht="13.5" customHeight="1" x14ac:dyDescent="0.15"/>
    <row r="92097" ht="13.5" customHeight="1" x14ac:dyDescent="0.15"/>
    <row r="92099" ht="13.5" customHeight="1" x14ac:dyDescent="0.15"/>
    <row r="92101" ht="13.5" customHeight="1" x14ac:dyDescent="0.15"/>
    <row r="92103" ht="13.5" customHeight="1" x14ac:dyDescent="0.15"/>
    <row r="92105" ht="13.5" customHeight="1" x14ac:dyDescent="0.15"/>
    <row r="92107" ht="13.5" customHeight="1" x14ac:dyDescent="0.15"/>
    <row r="92109" ht="13.5" customHeight="1" x14ac:dyDescent="0.15"/>
    <row r="92111" ht="13.5" customHeight="1" x14ac:dyDescent="0.15"/>
    <row r="92113" ht="13.5" customHeight="1" x14ac:dyDescent="0.15"/>
    <row r="92115" ht="13.5" customHeight="1" x14ac:dyDescent="0.15"/>
    <row r="92117" ht="13.5" customHeight="1" x14ac:dyDescent="0.15"/>
    <row r="92119" ht="13.5" customHeight="1" x14ac:dyDescent="0.15"/>
    <row r="92121" ht="13.5" customHeight="1" x14ac:dyDescent="0.15"/>
    <row r="92123" ht="13.5" customHeight="1" x14ac:dyDescent="0.15"/>
    <row r="92125" ht="13.5" customHeight="1" x14ac:dyDescent="0.15"/>
    <row r="92127" ht="13.5" customHeight="1" x14ac:dyDescent="0.15"/>
    <row r="92129" ht="13.5" customHeight="1" x14ac:dyDescent="0.15"/>
    <row r="92131" ht="13.5" customHeight="1" x14ac:dyDescent="0.15"/>
    <row r="92133" ht="13.5" customHeight="1" x14ac:dyDescent="0.15"/>
    <row r="92135" ht="13.5" customHeight="1" x14ac:dyDescent="0.15"/>
    <row r="92137" ht="13.5" customHeight="1" x14ac:dyDescent="0.15"/>
    <row r="92139" ht="13.5" customHeight="1" x14ac:dyDescent="0.15"/>
    <row r="92141" ht="13.5" customHeight="1" x14ac:dyDescent="0.15"/>
    <row r="92143" ht="13.5" customHeight="1" x14ac:dyDescent="0.15"/>
    <row r="92145" ht="13.5" customHeight="1" x14ac:dyDescent="0.15"/>
    <row r="92147" ht="13.5" customHeight="1" x14ac:dyDescent="0.15"/>
    <row r="92149" ht="13.5" customHeight="1" x14ac:dyDescent="0.15"/>
    <row r="92151" ht="13.5" customHeight="1" x14ac:dyDescent="0.15"/>
    <row r="92153" ht="13.5" customHeight="1" x14ac:dyDescent="0.15"/>
    <row r="92155" ht="13.5" customHeight="1" x14ac:dyDescent="0.15"/>
    <row r="92157" ht="13.5" customHeight="1" x14ac:dyDescent="0.15"/>
    <row r="92159" ht="13.5" customHeight="1" x14ac:dyDescent="0.15"/>
    <row r="92161" ht="13.5" customHeight="1" x14ac:dyDescent="0.15"/>
    <row r="92163" ht="13.5" customHeight="1" x14ac:dyDescent="0.15"/>
    <row r="92165" ht="13.5" customHeight="1" x14ac:dyDescent="0.15"/>
    <row r="92167" ht="13.5" customHeight="1" x14ac:dyDescent="0.15"/>
    <row r="92169" ht="13.5" customHeight="1" x14ac:dyDescent="0.15"/>
    <row r="92171" ht="13.5" customHeight="1" x14ac:dyDescent="0.15"/>
    <row r="92173" ht="13.5" customHeight="1" x14ac:dyDescent="0.15"/>
    <row r="92175" ht="13.5" customHeight="1" x14ac:dyDescent="0.15"/>
    <row r="92177" ht="13.5" customHeight="1" x14ac:dyDescent="0.15"/>
    <row r="92179" ht="13.5" customHeight="1" x14ac:dyDescent="0.15"/>
    <row r="92181" ht="13.5" customHeight="1" x14ac:dyDescent="0.15"/>
    <row r="92183" ht="13.5" customHeight="1" x14ac:dyDescent="0.15"/>
    <row r="92185" ht="13.5" customHeight="1" x14ac:dyDescent="0.15"/>
    <row r="92187" ht="13.5" customHeight="1" x14ac:dyDescent="0.15"/>
    <row r="92189" ht="13.5" customHeight="1" x14ac:dyDescent="0.15"/>
    <row r="92191" ht="13.5" customHeight="1" x14ac:dyDescent="0.15"/>
    <row r="92193" ht="13.5" customHeight="1" x14ac:dyDescent="0.15"/>
    <row r="92195" ht="13.5" customHeight="1" x14ac:dyDescent="0.15"/>
    <row r="92197" ht="13.5" customHeight="1" x14ac:dyDescent="0.15"/>
    <row r="92199" ht="13.5" customHeight="1" x14ac:dyDescent="0.15"/>
    <row r="92201" ht="13.5" customHeight="1" x14ac:dyDescent="0.15"/>
    <row r="92203" ht="13.5" customHeight="1" x14ac:dyDescent="0.15"/>
    <row r="92205" ht="13.5" customHeight="1" x14ac:dyDescent="0.15"/>
    <row r="92207" ht="13.5" customHeight="1" x14ac:dyDescent="0.15"/>
    <row r="92209" ht="13.5" customHeight="1" x14ac:dyDescent="0.15"/>
    <row r="92211" ht="13.5" customHeight="1" x14ac:dyDescent="0.15"/>
    <row r="92213" ht="13.5" customHeight="1" x14ac:dyDescent="0.15"/>
    <row r="92215" ht="13.5" customHeight="1" x14ac:dyDescent="0.15"/>
    <row r="92217" ht="13.5" customHeight="1" x14ac:dyDescent="0.15"/>
    <row r="92219" ht="13.5" customHeight="1" x14ac:dyDescent="0.15"/>
    <row r="92221" ht="13.5" customHeight="1" x14ac:dyDescent="0.15"/>
    <row r="92223" ht="13.5" customHeight="1" x14ac:dyDescent="0.15"/>
    <row r="92225" ht="13.5" customHeight="1" x14ac:dyDescent="0.15"/>
    <row r="92227" ht="13.5" customHeight="1" x14ac:dyDescent="0.15"/>
    <row r="92229" ht="13.5" customHeight="1" x14ac:dyDescent="0.15"/>
    <row r="92231" ht="13.5" customHeight="1" x14ac:dyDescent="0.15"/>
    <row r="92233" ht="13.5" customHeight="1" x14ac:dyDescent="0.15"/>
    <row r="92235" ht="13.5" customHeight="1" x14ac:dyDescent="0.15"/>
    <row r="92237" ht="13.5" customHeight="1" x14ac:dyDescent="0.15"/>
    <row r="92239" ht="13.5" customHeight="1" x14ac:dyDescent="0.15"/>
    <row r="92241" ht="13.5" customHeight="1" x14ac:dyDescent="0.15"/>
    <row r="92243" ht="13.5" customHeight="1" x14ac:dyDescent="0.15"/>
    <row r="92245" ht="13.5" customHeight="1" x14ac:dyDescent="0.15"/>
    <row r="92247" ht="13.5" customHeight="1" x14ac:dyDescent="0.15"/>
    <row r="92249" ht="13.5" customHeight="1" x14ac:dyDescent="0.15"/>
    <row r="92251" ht="13.5" customHeight="1" x14ac:dyDescent="0.15"/>
    <row r="92253" ht="13.5" customHeight="1" x14ac:dyDescent="0.15"/>
    <row r="92255" ht="13.5" customHeight="1" x14ac:dyDescent="0.15"/>
    <row r="92257" ht="13.5" customHeight="1" x14ac:dyDescent="0.15"/>
    <row r="92259" ht="13.5" customHeight="1" x14ac:dyDescent="0.15"/>
    <row r="92261" ht="13.5" customHeight="1" x14ac:dyDescent="0.15"/>
    <row r="92263" ht="13.5" customHeight="1" x14ac:dyDescent="0.15"/>
    <row r="92265" ht="13.5" customHeight="1" x14ac:dyDescent="0.15"/>
    <row r="92267" ht="13.5" customHeight="1" x14ac:dyDescent="0.15"/>
    <row r="92269" ht="13.5" customHeight="1" x14ac:dyDescent="0.15"/>
    <row r="92271" ht="13.5" customHeight="1" x14ac:dyDescent="0.15"/>
    <row r="92273" ht="13.5" customHeight="1" x14ac:dyDescent="0.15"/>
    <row r="92275" ht="13.5" customHeight="1" x14ac:dyDescent="0.15"/>
    <row r="92277" ht="13.5" customHeight="1" x14ac:dyDescent="0.15"/>
    <row r="92279" ht="13.5" customHeight="1" x14ac:dyDescent="0.15"/>
    <row r="92281" ht="13.5" customHeight="1" x14ac:dyDescent="0.15"/>
    <row r="92283" ht="13.5" customHeight="1" x14ac:dyDescent="0.15"/>
    <row r="92285" ht="13.5" customHeight="1" x14ac:dyDescent="0.15"/>
    <row r="92287" ht="13.5" customHeight="1" x14ac:dyDescent="0.15"/>
    <row r="92289" ht="13.5" customHeight="1" x14ac:dyDescent="0.15"/>
    <row r="92291" ht="13.5" customHeight="1" x14ac:dyDescent="0.15"/>
    <row r="92293" ht="13.5" customHeight="1" x14ac:dyDescent="0.15"/>
    <row r="92295" ht="13.5" customHeight="1" x14ac:dyDescent="0.15"/>
    <row r="92297" ht="13.5" customHeight="1" x14ac:dyDescent="0.15"/>
    <row r="92299" ht="13.5" customHeight="1" x14ac:dyDescent="0.15"/>
    <row r="92301" ht="13.5" customHeight="1" x14ac:dyDescent="0.15"/>
    <row r="92303" ht="13.5" customHeight="1" x14ac:dyDescent="0.15"/>
    <row r="92305" ht="13.5" customHeight="1" x14ac:dyDescent="0.15"/>
    <row r="92307" ht="13.5" customHeight="1" x14ac:dyDescent="0.15"/>
    <row r="92309" ht="13.5" customHeight="1" x14ac:dyDescent="0.15"/>
    <row r="92311" ht="13.5" customHeight="1" x14ac:dyDescent="0.15"/>
    <row r="92313" ht="13.5" customHeight="1" x14ac:dyDescent="0.15"/>
    <row r="92315" ht="13.5" customHeight="1" x14ac:dyDescent="0.15"/>
    <row r="92317" ht="13.5" customHeight="1" x14ac:dyDescent="0.15"/>
    <row r="92319" ht="13.5" customHeight="1" x14ac:dyDescent="0.15"/>
    <row r="92321" ht="13.5" customHeight="1" x14ac:dyDescent="0.15"/>
    <row r="92323" ht="13.5" customHeight="1" x14ac:dyDescent="0.15"/>
    <row r="92325" ht="13.5" customHeight="1" x14ac:dyDescent="0.15"/>
    <row r="92327" ht="13.5" customHeight="1" x14ac:dyDescent="0.15"/>
    <row r="92329" ht="13.5" customHeight="1" x14ac:dyDescent="0.15"/>
    <row r="92331" ht="13.5" customHeight="1" x14ac:dyDescent="0.15"/>
    <row r="92333" ht="13.5" customHeight="1" x14ac:dyDescent="0.15"/>
    <row r="92335" ht="13.5" customHeight="1" x14ac:dyDescent="0.15"/>
    <row r="92337" ht="13.5" customHeight="1" x14ac:dyDescent="0.15"/>
    <row r="92339" ht="13.5" customHeight="1" x14ac:dyDescent="0.15"/>
    <row r="92341" ht="13.5" customHeight="1" x14ac:dyDescent="0.15"/>
    <row r="92343" ht="13.5" customHeight="1" x14ac:dyDescent="0.15"/>
    <row r="92345" ht="13.5" customHeight="1" x14ac:dyDescent="0.15"/>
    <row r="92347" ht="13.5" customHeight="1" x14ac:dyDescent="0.15"/>
    <row r="92349" ht="13.5" customHeight="1" x14ac:dyDescent="0.15"/>
    <row r="92351" ht="13.5" customHeight="1" x14ac:dyDescent="0.15"/>
    <row r="92353" ht="13.5" customHeight="1" x14ac:dyDescent="0.15"/>
    <row r="92355" ht="13.5" customHeight="1" x14ac:dyDescent="0.15"/>
    <row r="92357" ht="13.5" customHeight="1" x14ac:dyDescent="0.15"/>
    <row r="92359" ht="13.5" customHeight="1" x14ac:dyDescent="0.15"/>
    <row r="92361" ht="13.5" customHeight="1" x14ac:dyDescent="0.15"/>
    <row r="92363" ht="13.5" customHeight="1" x14ac:dyDescent="0.15"/>
    <row r="92365" ht="13.5" customHeight="1" x14ac:dyDescent="0.15"/>
    <row r="92367" ht="13.5" customHeight="1" x14ac:dyDescent="0.15"/>
    <row r="92369" ht="13.5" customHeight="1" x14ac:dyDescent="0.15"/>
    <row r="92371" ht="13.5" customHeight="1" x14ac:dyDescent="0.15"/>
    <row r="92373" ht="13.5" customHeight="1" x14ac:dyDescent="0.15"/>
    <row r="92375" ht="13.5" customHeight="1" x14ac:dyDescent="0.15"/>
    <row r="92377" ht="13.5" customHeight="1" x14ac:dyDescent="0.15"/>
    <row r="92379" ht="13.5" customHeight="1" x14ac:dyDescent="0.15"/>
    <row r="92381" ht="13.5" customHeight="1" x14ac:dyDescent="0.15"/>
    <row r="92383" ht="13.5" customHeight="1" x14ac:dyDescent="0.15"/>
    <row r="92385" ht="13.5" customHeight="1" x14ac:dyDescent="0.15"/>
    <row r="92387" ht="13.5" customHeight="1" x14ac:dyDescent="0.15"/>
    <row r="92389" ht="13.5" customHeight="1" x14ac:dyDescent="0.15"/>
    <row r="92391" ht="13.5" customHeight="1" x14ac:dyDescent="0.15"/>
    <row r="92393" ht="13.5" customHeight="1" x14ac:dyDescent="0.15"/>
    <row r="92395" ht="13.5" customHeight="1" x14ac:dyDescent="0.15"/>
    <row r="92397" ht="13.5" customHeight="1" x14ac:dyDescent="0.15"/>
    <row r="92399" ht="13.5" customHeight="1" x14ac:dyDescent="0.15"/>
    <row r="92401" ht="13.5" customHeight="1" x14ac:dyDescent="0.15"/>
    <row r="92403" ht="13.5" customHeight="1" x14ac:dyDescent="0.15"/>
    <row r="92405" ht="13.5" customHeight="1" x14ac:dyDescent="0.15"/>
    <row r="92407" ht="13.5" customHeight="1" x14ac:dyDescent="0.15"/>
    <row r="92409" ht="13.5" customHeight="1" x14ac:dyDescent="0.15"/>
    <row r="92411" ht="13.5" customHeight="1" x14ac:dyDescent="0.15"/>
    <row r="92413" ht="13.5" customHeight="1" x14ac:dyDescent="0.15"/>
    <row r="92415" ht="13.5" customHeight="1" x14ac:dyDescent="0.15"/>
    <row r="92417" ht="13.5" customHeight="1" x14ac:dyDescent="0.15"/>
    <row r="92419" ht="13.5" customHeight="1" x14ac:dyDescent="0.15"/>
    <row r="92421" ht="13.5" customHeight="1" x14ac:dyDescent="0.15"/>
    <row r="92423" ht="13.5" customHeight="1" x14ac:dyDescent="0.15"/>
    <row r="92425" ht="13.5" customHeight="1" x14ac:dyDescent="0.15"/>
    <row r="92427" ht="13.5" customHeight="1" x14ac:dyDescent="0.15"/>
    <row r="92429" ht="13.5" customHeight="1" x14ac:dyDescent="0.15"/>
    <row r="92431" ht="13.5" customHeight="1" x14ac:dyDescent="0.15"/>
    <row r="92433" ht="13.5" customHeight="1" x14ac:dyDescent="0.15"/>
    <row r="92435" ht="13.5" customHeight="1" x14ac:dyDescent="0.15"/>
    <row r="92437" ht="13.5" customHeight="1" x14ac:dyDescent="0.15"/>
    <row r="92439" ht="13.5" customHeight="1" x14ac:dyDescent="0.15"/>
    <row r="92441" ht="13.5" customHeight="1" x14ac:dyDescent="0.15"/>
    <row r="92443" ht="13.5" customHeight="1" x14ac:dyDescent="0.15"/>
    <row r="92445" ht="13.5" customHeight="1" x14ac:dyDescent="0.15"/>
    <row r="92447" ht="13.5" customHeight="1" x14ac:dyDescent="0.15"/>
    <row r="92449" ht="13.5" customHeight="1" x14ac:dyDescent="0.15"/>
    <row r="92451" ht="13.5" customHeight="1" x14ac:dyDescent="0.15"/>
    <row r="92453" ht="13.5" customHeight="1" x14ac:dyDescent="0.15"/>
    <row r="92455" ht="13.5" customHeight="1" x14ac:dyDescent="0.15"/>
    <row r="92457" ht="13.5" customHeight="1" x14ac:dyDescent="0.15"/>
    <row r="92459" ht="13.5" customHeight="1" x14ac:dyDescent="0.15"/>
    <row r="92461" ht="13.5" customHeight="1" x14ac:dyDescent="0.15"/>
    <row r="92463" ht="13.5" customHeight="1" x14ac:dyDescent="0.15"/>
    <row r="92465" ht="13.5" customHeight="1" x14ac:dyDescent="0.15"/>
    <row r="92467" ht="13.5" customHeight="1" x14ac:dyDescent="0.15"/>
    <row r="92469" ht="13.5" customHeight="1" x14ac:dyDescent="0.15"/>
    <row r="92471" ht="13.5" customHeight="1" x14ac:dyDescent="0.15"/>
    <row r="92473" ht="13.5" customHeight="1" x14ac:dyDescent="0.15"/>
    <row r="92475" ht="13.5" customHeight="1" x14ac:dyDescent="0.15"/>
    <row r="92477" ht="13.5" customHeight="1" x14ac:dyDescent="0.15"/>
    <row r="92479" ht="13.5" customHeight="1" x14ac:dyDescent="0.15"/>
    <row r="92481" ht="13.5" customHeight="1" x14ac:dyDescent="0.15"/>
    <row r="92483" ht="13.5" customHeight="1" x14ac:dyDescent="0.15"/>
    <row r="92485" ht="13.5" customHeight="1" x14ac:dyDescent="0.15"/>
    <row r="92487" ht="13.5" customHeight="1" x14ac:dyDescent="0.15"/>
    <row r="92489" ht="13.5" customHeight="1" x14ac:dyDescent="0.15"/>
    <row r="92491" ht="13.5" customHeight="1" x14ac:dyDescent="0.15"/>
    <row r="92493" ht="13.5" customHeight="1" x14ac:dyDescent="0.15"/>
    <row r="92495" ht="13.5" customHeight="1" x14ac:dyDescent="0.15"/>
    <row r="92497" ht="13.5" customHeight="1" x14ac:dyDescent="0.15"/>
    <row r="92499" ht="13.5" customHeight="1" x14ac:dyDescent="0.15"/>
    <row r="92501" ht="13.5" customHeight="1" x14ac:dyDescent="0.15"/>
    <row r="92503" ht="13.5" customHeight="1" x14ac:dyDescent="0.15"/>
    <row r="92505" ht="13.5" customHeight="1" x14ac:dyDescent="0.15"/>
    <row r="92507" ht="13.5" customHeight="1" x14ac:dyDescent="0.15"/>
    <row r="92509" ht="13.5" customHeight="1" x14ac:dyDescent="0.15"/>
    <row r="92511" ht="13.5" customHeight="1" x14ac:dyDescent="0.15"/>
    <row r="92513" ht="13.5" customHeight="1" x14ac:dyDescent="0.15"/>
    <row r="92515" ht="13.5" customHeight="1" x14ac:dyDescent="0.15"/>
    <row r="92517" ht="13.5" customHeight="1" x14ac:dyDescent="0.15"/>
    <row r="92519" ht="13.5" customHeight="1" x14ac:dyDescent="0.15"/>
    <row r="92521" ht="13.5" customHeight="1" x14ac:dyDescent="0.15"/>
    <row r="92523" ht="13.5" customHeight="1" x14ac:dyDescent="0.15"/>
    <row r="92525" ht="13.5" customHeight="1" x14ac:dyDescent="0.15"/>
    <row r="92527" ht="13.5" customHeight="1" x14ac:dyDescent="0.15"/>
    <row r="92529" ht="13.5" customHeight="1" x14ac:dyDescent="0.15"/>
    <row r="92531" ht="13.5" customHeight="1" x14ac:dyDescent="0.15"/>
    <row r="92533" ht="13.5" customHeight="1" x14ac:dyDescent="0.15"/>
    <row r="92535" ht="13.5" customHeight="1" x14ac:dyDescent="0.15"/>
    <row r="92537" ht="13.5" customHeight="1" x14ac:dyDescent="0.15"/>
    <row r="92539" ht="13.5" customHeight="1" x14ac:dyDescent="0.15"/>
    <row r="92541" ht="13.5" customHeight="1" x14ac:dyDescent="0.15"/>
    <row r="92543" ht="13.5" customHeight="1" x14ac:dyDescent="0.15"/>
    <row r="92545" ht="13.5" customHeight="1" x14ac:dyDescent="0.15"/>
    <row r="92547" ht="13.5" customHeight="1" x14ac:dyDescent="0.15"/>
    <row r="92549" ht="13.5" customHeight="1" x14ac:dyDescent="0.15"/>
    <row r="92551" ht="13.5" customHeight="1" x14ac:dyDescent="0.15"/>
    <row r="92553" ht="13.5" customHeight="1" x14ac:dyDescent="0.15"/>
    <row r="92555" ht="13.5" customHeight="1" x14ac:dyDescent="0.15"/>
    <row r="92557" ht="13.5" customHeight="1" x14ac:dyDescent="0.15"/>
    <row r="92559" ht="13.5" customHeight="1" x14ac:dyDescent="0.15"/>
    <row r="92561" ht="13.5" customHeight="1" x14ac:dyDescent="0.15"/>
    <row r="92563" ht="13.5" customHeight="1" x14ac:dyDescent="0.15"/>
    <row r="92565" ht="13.5" customHeight="1" x14ac:dyDescent="0.15"/>
    <row r="92567" ht="13.5" customHeight="1" x14ac:dyDescent="0.15"/>
    <row r="92569" ht="13.5" customHeight="1" x14ac:dyDescent="0.15"/>
    <row r="92571" ht="13.5" customHeight="1" x14ac:dyDescent="0.15"/>
    <row r="92573" ht="13.5" customHeight="1" x14ac:dyDescent="0.15"/>
    <row r="92575" ht="13.5" customHeight="1" x14ac:dyDescent="0.15"/>
    <row r="92577" ht="13.5" customHeight="1" x14ac:dyDescent="0.15"/>
    <row r="92579" ht="13.5" customHeight="1" x14ac:dyDescent="0.15"/>
    <row r="92581" ht="13.5" customHeight="1" x14ac:dyDescent="0.15"/>
    <row r="92583" ht="13.5" customHeight="1" x14ac:dyDescent="0.15"/>
    <row r="92585" ht="13.5" customHeight="1" x14ac:dyDescent="0.15"/>
    <row r="92587" ht="13.5" customHeight="1" x14ac:dyDescent="0.15"/>
    <row r="92589" ht="13.5" customHeight="1" x14ac:dyDescent="0.15"/>
    <row r="92591" ht="13.5" customHeight="1" x14ac:dyDescent="0.15"/>
    <row r="92593" ht="13.5" customHeight="1" x14ac:dyDescent="0.15"/>
    <row r="92595" ht="13.5" customHeight="1" x14ac:dyDescent="0.15"/>
    <row r="92597" ht="13.5" customHeight="1" x14ac:dyDescent="0.15"/>
    <row r="92599" ht="13.5" customHeight="1" x14ac:dyDescent="0.15"/>
    <row r="92601" ht="13.5" customHeight="1" x14ac:dyDescent="0.15"/>
    <row r="92603" ht="13.5" customHeight="1" x14ac:dyDescent="0.15"/>
    <row r="92605" ht="13.5" customHeight="1" x14ac:dyDescent="0.15"/>
    <row r="92607" ht="13.5" customHeight="1" x14ac:dyDescent="0.15"/>
    <row r="92609" ht="13.5" customHeight="1" x14ac:dyDescent="0.15"/>
    <row r="92611" ht="13.5" customHeight="1" x14ac:dyDescent="0.15"/>
    <row r="92613" ht="13.5" customHeight="1" x14ac:dyDescent="0.15"/>
    <row r="92615" ht="13.5" customHeight="1" x14ac:dyDescent="0.15"/>
    <row r="92617" ht="13.5" customHeight="1" x14ac:dyDescent="0.15"/>
    <row r="92619" ht="13.5" customHeight="1" x14ac:dyDescent="0.15"/>
    <row r="92621" ht="13.5" customHeight="1" x14ac:dyDescent="0.15"/>
    <row r="92623" ht="13.5" customHeight="1" x14ac:dyDescent="0.15"/>
    <row r="92625" ht="13.5" customHeight="1" x14ac:dyDescent="0.15"/>
    <row r="92627" ht="13.5" customHeight="1" x14ac:dyDescent="0.15"/>
    <row r="92629" ht="13.5" customHeight="1" x14ac:dyDescent="0.15"/>
    <row r="92631" ht="13.5" customHeight="1" x14ac:dyDescent="0.15"/>
    <row r="92633" ht="13.5" customHeight="1" x14ac:dyDescent="0.15"/>
    <row r="92635" ht="13.5" customHeight="1" x14ac:dyDescent="0.15"/>
    <row r="92637" ht="13.5" customHeight="1" x14ac:dyDescent="0.15"/>
    <row r="92639" ht="13.5" customHeight="1" x14ac:dyDescent="0.15"/>
    <row r="92641" ht="13.5" customHeight="1" x14ac:dyDescent="0.15"/>
    <row r="92643" ht="13.5" customHeight="1" x14ac:dyDescent="0.15"/>
    <row r="92645" ht="13.5" customHeight="1" x14ac:dyDescent="0.15"/>
    <row r="92647" ht="13.5" customHeight="1" x14ac:dyDescent="0.15"/>
    <row r="92649" ht="13.5" customHeight="1" x14ac:dyDescent="0.15"/>
    <row r="92651" ht="13.5" customHeight="1" x14ac:dyDescent="0.15"/>
    <row r="92653" ht="13.5" customHeight="1" x14ac:dyDescent="0.15"/>
    <row r="92655" ht="13.5" customHeight="1" x14ac:dyDescent="0.15"/>
    <row r="92657" ht="13.5" customHeight="1" x14ac:dyDescent="0.15"/>
    <row r="92659" ht="13.5" customHeight="1" x14ac:dyDescent="0.15"/>
    <row r="92661" ht="13.5" customHeight="1" x14ac:dyDescent="0.15"/>
    <row r="92663" ht="13.5" customHeight="1" x14ac:dyDescent="0.15"/>
    <row r="92665" ht="13.5" customHeight="1" x14ac:dyDescent="0.15"/>
    <row r="92667" ht="13.5" customHeight="1" x14ac:dyDescent="0.15"/>
    <row r="92669" ht="13.5" customHeight="1" x14ac:dyDescent="0.15"/>
    <row r="92671" ht="13.5" customHeight="1" x14ac:dyDescent="0.15"/>
    <row r="92673" ht="13.5" customHeight="1" x14ac:dyDescent="0.15"/>
    <row r="92675" ht="13.5" customHeight="1" x14ac:dyDescent="0.15"/>
    <row r="92677" ht="13.5" customHeight="1" x14ac:dyDescent="0.15"/>
    <row r="92679" ht="13.5" customHeight="1" x14ac:dyDescent="0.15"/>
    <row r="92681" ht="13.5" customHeight="1" x14ac:dyDescent="0.15"/>
    <row r="92683" ht="13.5" customHeight="1" x14ac:dyDescent="0.15"/>
    <row r="92685" ht="13.5" customHeight="1" x14ac:dyDescent="0.15"/>
    <row r="92687" ht="13.5" customHeight="1" x14ac:dyDescent="0.15"/>
    <row r="92689" ht="13.5" customHeight="1" x14ac:dyDescent="0.15"/>
    <row r="92691" ht="13.5" customHeight="1" x14ac:dyDescent="0.15"/>
    <row r="92693" ht="13.5" customHeight="1" x14ac:dyDescent="0.15"/>
    <row r="92695" ht="13.5" customHeight="1" x14ac:dyDescent="0.15"/>
    <row r="92697" ht="13.5" customHeight="1" x14ac:dyDescent="0.15"/>
    <row r="92699" ht="13.5" customHeight="1" x14ac:dyDescent="0.15"/>
    <row r="92701" ht="13.5" customHeight="1" x14ac:dyDescent="0.15"/>
    <row r="92703" ht="13.5" customHeight="1" x14ac:dyDescent="0.15"/>
    <row r="92705" ht="13.5" customHeight="1" x14ac:dyDescent="0.15"/>
    <row r="92707" ht="13.5" customHeight="1" x14ac:dyDescent="0.15"/>
    <row r="92709" ht="13.5" customHeight="1" x14ac:dyDescent="0.15"/>
    <row r="92711" ht="13.5" customHeight="1" x14ac:dyDescent="0.15"/>
    <row r="92713" ht="13.5" customHeight="1" x14ac:dyDescent="0.15"/>
    <row r="92715" ht="13.5" customHeight="1" x14ac:dyDescent="0.15"/>
    <row r="92717" ht="13.5" customHeight="1" x14ac:dyDescent="0.15"/>
    <row r="92719" ht="13.5" customHeight="1" x14ac:dyDescent="0.15"/>
    <row r="92721" ht="13.5" customHeight="1" x14ac:dyDescent="0.15"/>
    <row r="92723" ht="13.5" customHeight="1" x14ac:dyDescent="0.15"/>
    <row r="92725" ht="13.5" customHeight="1" x14ac:dyDescent="0.15"/>
    <row r="92727" ht="13.5" customHeight="1" x14ac:dyDescent="0.15"/>
    <row r="92729" ht="13.5" customHeight="1" x14ac:dyDescent="0.15"/>
    <row r="92731" ht="13.5" customHeight="1" x14ac:dyDescent="0.15"/>
    <row r="92733" ht="13.5" customHeight="1" x14ac:dyDescent="0.15"/>
    <row r="92735" ht="13.5" customHeight="1" x14ac:dyDescent="0.15"/>
    <row r="92737" ht="13.5" customHeight="1" x14ac:dyDescent="0.15"/>
    <row r="92739" ht="13.5" customHeight="1" x14ac:dyDescent="0.15"/>
    <row r="92741" ht="13.5" customHeight="1" x14ac:dyDescent="0.15"/>
    <row r="92743" ht="13.5" customHeight="1" x14ac:dyDescent="0.15"/>
    <row r="92745" ht="13.5" customHeight="1" x14ac:dyDescent="0.15"/>
    <row r="92747" ht="13.5" customHeight="1" x14ac:dyDescent="0.15"/>
    <row r="92749" ht="13.5" customHeight="1" x14ac:dyDescent="0.15"/>
    <row r="92751" ht="13.5" customHeight="1" x14ac:dyDescent="0.15"/>
    <row r="92753" ht="13.5" customHeight="1" x14ac:dyDescent="0.15"/>
    <row r="92755" ht="13.5" customHeight="1" x14ac:dyDescent="0.15"/>
    <row r="92757" ht="13.5" customHeight="1" x14ac:dyDescent="0.15"/>
    <row r="92759" ht="13.5" customHeight="1" x14ac:dyDescent="0.15"/>
    <row r="92761" ht="13.5" customHeight="1" x14ac:dyDescent="0.15"/>
    <row r="92763" ht="13.5" customHeight="1" x14ac:dyDescent="0.15"/>
    <row r="92765" ht="13.5" customHeight="1" x14ac:dyDescent="0.15"/>
    <row r="92767" ht="13.5" customHeight="1" x14ac:dyDescent="0.15"/>
    <row r="92769" ht="13.5" customHeight="1" x14ac:dyDescent="0.15"/>
    <row r="92771" ht="13.5" customHeight="1" x14ac:dyDescent="0.15"/>
    <row r="92773" ht="13.5" customHeight="1" x14ac:dyDescent="0.15"/>
    <row r="92775" ht="13.5" customHeight="1" x14ac:dyDescent="0.15"/>
    <row r="92777" ht="13.5" customHeight="1" x14ac:dyDescent="0.15"/>
    <row r="92779" ht="13.5" customHeight="1" x14ac:dyDescent="0.15"/>
    <row r="92781" ht="13.5" customHeight="1" x14ac:dyDescent="0.15"/>
    <row r="92783" ht="13.5" customHeight="1" x14ac:dyDescent="0.15"/>
    <row r="92785" ht="13.5" customHeight="1" x14ac:dyDescent="0.15"/>
    <row r="92787" ht="13.5" customHeight="1" x14ac:dyDescent="0.15"/>
    <row r="92789" ht="13.5" customHeight="1" x14ac:dyDescent="0.15"/>
    <row r="92791" ht="13.5" customHeight="1" x14ac:dyDescent="0.15"/>
    <row r="92793" ht="13.5" customHeight="1" x14ac:dyDescent="0.15"/>
    <row r="92795" ht="13.5" customHeight="1" x14ac:dyDescent="0.15"/>
    <row r="92797" ht="13.5" customHeight="1" x14ac:dyDescent="0.15"/>
    <row r="92799" ht="13.5" customHeight="1" x14ac:dyDescent="0.15"/>
    <row r="92801" ht="13.5" customHeight="1" x14ac:dyDescent="0.15"/>
    <row r="92803" ht="13.5" customHeight="1" x14ac:dyDescent="0.15"/>
    <row r="92805" ht="13.5" customHeight="1" x14ac:dyDescent="0.15"/>
    <row r="92807" ht="13.5" customHeight="1" x14ac:dyDescent="0.15"/>
    <row r="92809" ht="13.5" customHeight="1" x14ac:dyDescent="0.15"/>
    <row r="92811" ht="13.5" customHeight="1" x14ac:dyDescent="0.15"/>
    <row r="92813" ht="13.5" customHeight="1" x14ac:dyDescent="0.15"/>
    <row r="92815" ht="13.5" customHeight="1" x14ac:dyDescent="0.15"/>
    <row r="92817" ht="13.5" customHeight="1" x14ac:dyDescent="0.15"/>
    <row r="92819" ht="13.5" customHeight="1" x14ac:dyDescent="0.15"/>
    <row r="92821" ht="13.5" customHeight="1" x14ac:dyDescent="0.15"/>
    <row r="92823" ht="13.5" customHeight="1" x14ac:dyDescent="0.15"/>
    <row r="92825" ht="13.5" customHeight="1" x14ac:dyDescent="0.15"/>
    <row r="92827" ht="13.5" customHeight="1" x14ac:dyDescent="0.15"/>
    <row r="92829" ht="13.5" customHeight="1" x14ac:dyDescent="0.15"/>
    <row r="92831" ht="13.5" customHeight="1" x14ac:dyDescent="0.15"/>
    <row r="92833" ht="13.5" customHeight="1" x14ac:dyDescent="0.15"/>
    <row r="92835" ht="13.5" customHeight="1" x14ac:dyDescent="0.15"/>
    <row r="92837" ht="13.5" customHeight="1" x14ac:dyDescent="0.15"/>
    <row r="92839" ht="13.5" customHeight="1" x14ac:dyDescent="0.15"/>
    <row r="92841" ht="13.5" customHeight="1" x14ac:dyDescent="0.15"/>
    <row r="92843" ht="13.5" customHeight="1" x14ac:dyDescent="0.15"/>
    <row r="92845" ht="13.5" customHeight="1" x14ac:dyDescent="0.15"/>
    <row r="92847" ht="13.5" customHeight="1" x14ac:dyDescent="0.15"/>
    <row r="92849" ht="13.5" customHeight="1" x14ac:dyDescent="0.15"/>
    <row r="92851" ht="13.5" customHeight="1" x14ac:dyDescent="0.15"/>
    <row r="92853" ht="13.5" customHeight="1" x14ac:dyDescent="0.15"/>
    <row r="92855" ht="13.5" customHeight="1" x14ac:dyDescent="0.15"/>
    <row r="92857" ht="13.5" customHeight="1" x14ac:dyDescent="0.15"/>
    <row r="92859" ht="13.5" customHeight="1" x14ac:dyDescent="0.15"/>
    <row r="92861" ht="13.5" customHeight="1" x14ac:dyDescent="0.15"/>
    <row r="92863" ht="13.5" customHeight="1" x14ac:dyDescent="0.15"/>
    <row r="92865" ht="13.5" customHeight="1" x14ac:dyDescent="0.15"/>
    <row r="92867" ht="13.5" customHeight="1" x14ac:dyDescent="0.15"/>
    <row r="92869" ht="13.5" customHeight="1" x14ac:dyDescent="0.15"/>
    <row r="92871" ht="13.5" customHeight="1" x14ac:dyDescent="0.15"/>
    <row r="92873" ht="13.5" customHeight="1" x14ac:dyDescent="0.15"/>
    <row r="92875" ht="13.5" customHeight="1" x14ac:dyDescent="0.15"/>
    <row r="92877" ht="13.5" customHeight="1" x14ac:dyDescent="0.15"/>
    <row r="92879" ht="13.5" customHeight="1" x14ac:dyDescent="0.15"/>
    <row r="92881" ht="13.5" customHeight="1" x14ac:dyDescent="0.15"/>
    <row r="92883" ht="13.5" customHeight="1" x14ac:dyDescent="0.15"/>
    <row r="92885" ht="13.5" customHeight="1" x14ac:dyDescent="0.15"/>
    <row r="92887" ht="13.5" customHeight="1" x14ac:dyDescent="0.15"/>
    <row r="92889" ht="13.5" customHeight="1" x14ac:dyDescent="0.15"/>
    <row r="92891" ht="13.5" customHeight="1" x14ac:dyDescent="0.15"/>
    <row r="92893" ht="13.5" customHeight="1" x14ac:dyDescent="0.15"/>
    <row r="92895" ht="13.5" customHeight="1" x14ac:dyDescent="0.15"/>
    <row r="92897" ht="13.5" customHeight="1" x14ac:dyDescent="0.15"/>
    <row r="92899" ht="13.5" customHeight="1" x14ac:dyDescent="0.15"/>
    <row r="92901" ht="13.5" customHeight="1" x14ac:dyDescent="0.15"/>
    <row r="92903" ht="13.5" customHeight="1" x14ac:dyDescent="0.15"/>
    <row r="92905" ht="13.5" customHeight="1" x14ac:dyDescent="0.15"/>
    <row r="92907" ht="13.5" customHeight="1" x14ac:dyDescent="0.15"/>
    <row r="92909" ht="13.5" customHeight="1" x14ac:dyDescent="0.15"/>
    <row r="92911" ht="13.5" customHeight="1" x14ac:dyDescent="0.15"/>
    <row r="92913" ht="13.5" customHeight="1" x14ac:dyDescent="0.15"/>
    <row r="92915" ht="13.5" customHeight="1" x14ac:dyDescent="0.15"/>
    <row r="92917" ht="13.5" customHeight="1" x14ac:dyDescent="0.15"/>
    <row r="92919" ht="13.5" customHeight="1" x14ac:dyDescent="0.15"/>
    <row r="92921" ht="13.5" customHeight="1" x14ac:dyDescent="0.15"/>
    <row r="92923" ht="13.5" customHeight="1" x14ac:dyDescent="0.15"/>
    <row r="92925" ht="13.5" customHeight="1" x14ac:dyDescent="0.15"/>
    <row r="92927" ht="13.5" customHeight="1" x14ac:dyDescent="0.15"/>
    <row r="92929" ht="13.5" customHeight="1" x14ac:dyDescent="0.15"/>
    <row r="92931" ht="13.5" customHeight="1" x14ac:dyDescent="0.15"/>
    <row r="92933" ht="13.5" customHeight="1" x14ac:dyDescent="0.15"/>
    <row r="92935" ht="13.5" customHeight="1" x14ac:dyDescent="0.15"/>
    <row r="92937" ht="13.5" customHeight="1" x14ac:dyDescent="0.15"/>
    <row r="92939" ht="13.5" customHeight="1" x14ac:dyDescent="0.15"/>
    <row r="92941" ht="13.5" customHeight="1" x14ac:dyDescent="0.15"/>
    <row r="92943" ht="13.5" customHeight="1" x14ac:dyDescent="0.15"/>
    <row r="92945" ht="13.5" customHeight="1" x14ac:dyDescent="0.15"/>
    <row r="92947" ht="13.5" customHeight="1" x14ac:dyDescent="0.15"/>
    <row r="92949" ht="13.5" customHeight="1" x14ac:dyDescent="0.15"/>
    <row r="92951" ht="13.5" customHeight="1" x14ac:dyDescent="0.15"/>
    <row r="92953" ht="13.5" customHeight="1" x14ac:dyDescent="0.15"/>
    <row r="92955" ht="13.5" customHeight="1" x14ac:dyDescent="0.15"/>
    <row r="92957" ht="13.5" customHeight="1" x14ac:dyDescent="0.15"/>
    <row r="92959" ht="13.5" customHeight="1" x14ac:dyDescent="0.15"/>
    <row r="92961" ht="13.5" customHeight="1" x14ac:dyDescent="0.15"/>
    <row r="92963" ht="13.5" customHeight="1" x14ac:dyDescent="0.15"/>
    <row r="92965" ht="13.5" customHeight="1" x14ac:dyDescent="0.15"/>
    <row r="92967" ht="13.5" customHeight="1" x14ac:dyDescent="0.15"/>
    <row r="92969" ht="13.5" customHeight="1" x14ac:dyDescent="0.15"/>
    <row r="92971" ht="13.5" customHeight="1" x14ac:dyDescent="0.15"/>
    <row r="92973" ht="13.5" customHeight="1" x14ac:dyDescent="0.15"/>
    <row r="92975" ht="13.5" customHeight="1" x14ac:dyDescent="0.15"/>
    <row r="92977" ht="13.5" customHeight="1" x14ac:dyDescent="0.15"/>
    <row r="92979" ht="13.5" customHeight="1" x14ac:dyDescent="0.15"/>
    <row r="92981" ht="13.5" customHeight="1" x14ac:dyDescent="0.15"/>
    <row r="92983" ht="13.5" customHeight="1" x14ac:dyDescent="0.15"/>
    <row r="92985" ht="13.5" customHeight="1" x14ac:dyDescent="0.15"/>
    <row r="92987" ht="13.5" customHeight="1" x14ac:dyDescent="0.15"/>
    <row r="92989" ht="13.5" customHeight="1" x14ac:dyDescent="0.15"/>
    <row r="92991" ht="13.5" customHeight="1" x14ac:dyDescent="0.15"/>
    <row r="92993" ht="13.5" customHeight="1" x14ac:dyDescent="0.15"/>
    <row r="92995" ht="13.5" customHeight="1" x14ac:dyDescent="0.15"/>
    <row r="92997" ht="13.5" customHeight="1" x14ac:dyDescent="0.15"/>
    <row r="92999" ht="13.5" customHeight="1" x14ac:dyDescent="0.15"/>
    <row r="93001" ht="13.5" customHeight="1" x14ac:dyDescent="0.15"/>
    <row r="93003" ht="13.5" customHeight="1" x14ac:dyDescent="0.15"/>
    <row r="93005" ht="13.5" customHeight="1" x14ac:dyDescent="0.15"/>
    <row r="93007" ht="13.5" customHeight="1" x14ac:dyDescent="0.15"/>
    <row r="93009" ht="13.5" customHeight="1" x14ac:dyDescent="0.15"/>
    <row r="93011" ht="13.5" customHeight="1" x14ac:dyDescent="0.15"/>
    <row r="93013" ht="13.5" customHeight="1" x14ac:dyDescent="0.15"/>
    <row r="93015" ht="13.5" customHeight="1" x14ac:dyDescent="0.15"/>
    <row r="93017" ht="13.5" customHeight="1" x14ac:dyDescent="0.15"/>
    <row r="93019" ht="13.5" customHeight="1" x14ac:dyDescent="0.15"/>
    <row r="93021" ht="13.5" customHeight="1" x14ac:dyDescent="0.15"/>
    <row r="93023" ht="13.5" customHeight="1" x14ac:dyDescent="0.15"/>
    <row r="93025" ht="13.5" customHeight="1" x14ac:dyDescent="0.15"/>
    <row r="93027" ht="13.5" customHeight="1" x14ac:dyDescent="0.15"/>
    <row r="93029" ht="13.5" customHeight="1" x14ac:dyDescent="0.15"/>
    <row r="93031" ht="13.5" customHeight="1" x14ac:dyDescent="0.15"/>
    <row r="93033" ht="13.5" customHeight="1" x14ac:dyDescent="0.15"/>
    <row r="93035" ht="13.5" customHeight="1" x14ac:dyDescent="0.15"/>
    <row r="93037" ht="13.5" customHeight="1" x14ac:dyDescent="0.15"/>
    <row r="93039" ht="13.5" customHeight="1" x14ac:dyDescent="0.15"/>
    <row r="93041" ht="13.5" customHeight="1" x14ac:dyDescent="0.15"/>
    <row r="93043" ht="13.5" customHeight="1" x14ac:dyDescent="0.15"/>
    <row r="93045" ht="13.5" customHeight="1" x14ac:dyDescent="0.15"/>
    <row r="93047" ht="13.5" customHeight="1" x14ac:dyDescent="0.15"/>
    <row r="93049" ht="13.5" customHeight="1" x14ac:dyDescent="0.15"/>
    <row r="93051" ht="13.5" customHeight="1" x14ac:dyDescent="0.15"/>
    <row r="93053" ht="13.5" customHeight="1" x14ac:dyDescent="0.15"/>
    <row r="93055" ht="13.5" customHeight="1" x14ac:dyDescent="0.15"/>
    <row r="93057" ht="13.5" customHeight="1" x14ac:dyDescent="0.15"/>
    <row r="93059" ht="13.5" customHeight="1" x14ac:dyDescent="0.15"/>
    <row r="93061" ht="13.5" customHeight="1" x14ac:dyDescent="0.15"/>
    <row r="93063" ht="13.5" customHeight="1" x14ac:dyDescent="0.15"/>
    <row r="93065" ht="13.5" customHeight="1" x14ac:dyDescent="0.15"/>
    <row r="93067" ht="13.5" customHeight="1" x14ac:dyDescent="0.15"/>
    <row r="93069" ht="13.5" customHeight="1" x14ac:dyDescent="0.15"/>
    <row r="93071" ht="13.5" customHeight="1" x14ac:dyDescent="0.15"/>
    <row r="93073" ht="13.5" customHeight="1" x14ac:dyDescent="0.15"/>
    <row r="93075" ht="13.5" customHeight="1" x14ac:dyDescent="0.15"/>
    <row r="93077" ht="13.5" customHeight="1" x14ac:dyDescent="0.15"/>
    <row r="93079" ht="13.5" customHeight="1" x14ac:dyDescent="0.15"/>
    <row r="93081" ht="13.5" customHeight="1" x14ac:dyDescent="0.15"/>
    <row r="93083" ht="13.5" customHeight="1" x14ac:dyDescent="0.15"/>
    <row r="93085" ht="13.5" customHeight="1" x14ac:dyDescent="0.15"/>
    <row r="93087" ht="13.5" customHeight="1" x14ac:dyDescent="0.15"/>
    <row r="93089" ht="13.5" customHeight="1" x14ac:dyDescent="0.15"/>
    <row r="93091" ht="13.5" customHeight="1" x14ac:dyDescent="0.15"/>
    <row r="93093" ht="13.5" customHeight="1" x14ac:dyDescent="0.15"/>
    <row r="93095" ht="13.5" customHeight="1" x14ac:dyDescent="0.15"/>
    <row r="93097" ht="13.5" customHeight="1" x14ac:dyDescent="0.15"/>
    <row r="93099" ht="13.5" customHeight="1" x14ac:dyDescent="0.15"/>
    <row r="93101" ht="13.5" customHeight="1" x14ac:dyDescent="0.15"/>
    <row r="93103" ht="13.5" customHeight="1" x14ac:dyDescent="0.15"/>
    <row r="93105" ht="13.5" customHeight="1" x14ac:dyDescent="0.15"/>
    <row r="93107" ht="13.5" customHeight="1" x14ac:dyDescent="0.15"/>
    <row r="93109" ht="13.5" customHeight="1" x14ac:dyDescent="0.15"/>
    <row r="93111" ht="13.5" customHeight="1" x14ac:dyDescent="0.15"/>
    <row r="93113" ht="13.5" customHeight="1" x14ac:dyDescent="0.15"/>
    <row r="93115" ht="13.5" customHeight="1" x14ac:dyDescent="0.15"/>
    <row r="93117" ht="13.5" customHeight="1" x14ac:dyDescent="0.15"/>
    <row r="93119" ht="13.5" customHeight="1" x14ac:dyDescent="0.15"/>
    <row r="93121" ht="13.5" customHeight="1" x14ac:dyDescent="0.15"/>
    <row r="93123" ht="13.5" customHeight="1" x14ac:dyDescent="0.15"/>
    <row r="93125" ht="13.5" customHeight="1" x14ac:dyDescent="0.15"/>
    <row r="93127" ht="13.5" customHeight="1" x14ac:dyDescent="0.15"/>
    <row r="93129" ht="13.5" customHeight="1" x14ac:dyDescent="0.15"/>
    <row r="93131" ht="13.5" customHeight="1" x14ac:dyDescent="0.15"/>
    <row r="93133" ht="13.5" customHeight="1" x14ac:dyDescent="0.15"/>
    <row r="93135" ht="13.5" customHeight="1" x14ac:dyDescent="0.15"/>
    <row r="93137" ht="13.5" customHeight="1" x14ac:dyDescent="0.15"/>
    <row r="93139" ht="13.5" customHeight="1" x14ac:dyDescent="0.15"/>
    <row r="93141" ht="13.5" customHeight="1" x14ac:dyDescent="0.15"/>
    <row r="93143" ht="13.5" customHeight="1" x14ac:dyDescent="0.15"/>
    <row r="93145" ht="13.5" customHeight="1" x14ac:dyDescent="0.15"/>
    <row r="93147" ht="13.5" customHeight="1" x14ac:dyDescent="0.15"/>
    <row r="93149" ht="13.5" customHeight="1" x14ac:dyDescent="0.15"/>
    <row r="93151" ht="13.5" customHeight="1" x14ac:dyDescent="0.15"/>
    <row r="93153" ht="13.5" customHeight="1" x14ac:dyDescent="0.15"/>
    <row r="93155" ht="13.5" customHeight="1" x14ac:dyDescent="0.15"/>
    <row r="93157" ht="13.5" customHeight="1" x14ac:dyDescent="0.15"/>
    <row r="93159" ht="13.5" customHeight="1" x14ac:dyDescent="0.15"/>
    <row r="93161" ht="13.5" customHeight="1" x14ac:dyDescent="0.15"/>
    <row r="93163" ht="13.5" customHeight="1" x14ac:dyDescent="0.15"/>
    <row r="93165" ht="13.5" customHeight="1" x14ac:dyDescent="0.15"/>
    <row r="93167" ht="13.5" customHeight="1" x14ac:dyDescent="0.15"/>
    <row r="93169" ht="13.5" customHeight="1" x14ac:dyDescent="0.15"/>
    <row r="93171" ht="13.5" customHeight="1" x14ac:dyDescent="0.15"/>
    <row r="93173" ht="13.5" customHeight="1" x14ac:dyDescent="0.15"/>
    <row r="93175" ht="13.5" customHeight="1" x14ac:dyDescent="0.15"/>
    <row r="93177" ht="13.5" customHeight="1" x14ac:dyDescent="0.15"/>
    <row r="93179" ht="13.5" customHeight="1" x14ac:dyDescent="0.15"/>
    <row r="93181" ht="13.5" customHeight="1" x14ac:dyDescent="0.15"/>
    <row r="93183" ht="13.5" customHeight="1" x14ac:dyDescent="0.15"/>
    <row r="93185" ht="13.5" customHeight="1" x14ac:dyDescent="0.15"/>
    <row r="93187" ht="13.5" customHeight="1" x14ac:dyDescent="0.15"/>
    <row r="93189" ht="13.5" customHeight="1" x14ac:dyDescent="0.15"/>
    <row r="93191" ht="13.5" customHeight="1" x14ac:dyDescent="0.15"/>
    <row r="93193" ht="13.5" customHeight="1" x14ac:dyDescent="0.15"/>
    <row r="93195" ht="13.5" customHeight="1" x14ac:dyDescent="0.15"/>
    <row r="93197" ht="13.5" customHeight="1" x14ac:dyDescent="0.15"/>
    <row r="93199" ht="13.5" customHeight="1" x14ac:dyDescent="0.15"/>
    <row r="93201" ht="13.5" customHeight="1" x14ac:dyDescent="0.15"/>
    <row r="93203" ht="13.5" customHeight="1" x14ac:dyDescent="0.15"/>
    <row r="93205" ht="13.5" customHeight="1" x14ac:dyDescent="0.15"/>
    <row r="93207" ht="13.5" customHeight="1" x14ac:dyDescent="0.15"/>
    <row r="93209" ht="13.5" customHeight="1" x14ac:dyDescent="0.15"/>
    <row r="93211" ht="13.5" customHeight="1" x14ac:dyDescent="0.15"/>
    <row r="93213" ht="13.5" customHeight="1" x14ac:dyDescent="0.15"/>
    <row r="93215" ht="13.5" customHeight="1" x14ac:dyDescent="0.15"/>
    <row r="93217" ht="13.5" customHeight="1" x14ac:dyDescent="0.15"/>
    <row r="93219" ht="13.5" customHeight="1" x14ac:dyDescent="0.15"/>
    <row r="93221" ht="13.5" customHeight="1" x14ac:dyDescent="0.15"/>
    <row r="93223" ht="13.5" customHeight="1" x14ac:dyDescent="0.15"/>
    <row r="93225" ht="13.5" customHeight="1" x14ac:dyDescent="0.15"/>
    <row r="93227" ht="13.5" customHeight="1" x14ac:dyDescent="0.15"/>
    <row r="93229" ht="13.5" customHeight="1" x14ac:dyDescent="0.15"/>
    <row r="93231" ht="13.5" customHeight="1" x14ac:dyDescent="0.15"/>
    <row r="93233" ht="13.5" customHeight="1" x14ac:dyDescent="0.15"/>
    <row r="93235" ht="13.5" customHeight="1" x14ac:dyDescent="0.15"/>
    <row r="93237" ht="13.5" customHeight="1" x14ac:dyDescent="0.15"/>
    <row r="93239" ht="13.5" customHeight="1" x14ac:dyDescent="0.15"/>
    <row r="93241" ht="13.5" customHeight="1" x14ac:dyDescent="0.15"/>
    <row r="93243" ht="13.5" customHeight="1" x14ac:dyDescent="0.15"/>
    <row r="93245" ht="13.5" customHeight="1" x14ac:dyDescent="0.15"/>
    <row r="93247" ht="13.5" customHeight="1" x14ac:dyDescent="0.15"/>
    <row r="93249" ht="13.5" customHeight="1" x14ac:dyDescent="0.15"/>
    <row r="93251" ht="13.5" customHeight="1" x14ac:dyDescent="0.15"/>
    <row r="93253" ht="13.5" customHeight="1" x14ac:dyDescent="0.15"/>
    <row r="93255" ht="13.5" customHeight="1" x14ac:dyDescent="0.15"/>
    <row r="93257" ht="13.5" customHeight="1" x14ac:dyDescent="0.15"/>
    <row r="93259" ht="13.5" customHeight="1" x14ac:dyDescent="0.15"/>
    <row r="93261" ht="13.5" customHeight="1" x14ac:dyDescent="0.15"/>
    <row r="93263" ht="13.5" customHeight="1" x14ac:dyDescent="0.15"/>
    <row r="93265" ht="13.5" customHeight="1" x14ac:dyDescent="0.15"/>
    <row r="93267" ht="13.5" customHeight="1" x14ac:dyDescent="0.15"/>
    <row r="93269" ht="13.5" customHeight="1" x14ac:dyDescent="0.15"/>
    <row r="93271" ht="13.5" customHeight="1" x14ac:dyDescent="0.15"/>
    <row r="93273" ht="13.5" customHeight="1" x14ac:dyDescent="0.15"/>
    <row r="93275" ht="13.5" customHeight="1" x14ac:dyDescent="0.15"/>
    <row r="93277" ht="13.5" customHeight="1" x14ac:dyDescent="0.15"/>
    <row r="93279" ht="13.5" customHeight="1" x14ac:dyDescent="0.15"/>
    <row r="93281" ht="13.5" customHeight="1" x14ac:dyDescent="0.15"/>
    <row r="93283" ht="13.5" customHeight="1" x14ac:dyDescent="0.15"/>
    <row r="93285" ht="13.5" customHeight="1" x14ac:dyDescent="0.15"/>
    <row r="93287" ht="13.5" customHeight="1" x14ac:dyDescent="0.15"/>
    <row r="93289" ht="13.5" customHeight="1" x14ac:dyDescent="0.15"/>
    <row r="93291" ht="13.5" customHeight="1" x14ac:dyDescent="0.15"/>
    <row r="93293" ht="13.5" customHeight="1" x14ac:dyDescent="0.15"/>
    <row r="93295" ht="13.5" customHeight="1" x14ac:dyDescent="0.15"/>
    <row r="93297" ht="13.5" customHeight="1" x14ac:dyDescent="0.15"/>
    <row r="93299" ht="13.5" customHeight="1" x14ac:dyDescent="0.15"/>
    <row r="93301" ht="13.5" customHeight="1" x14ac:dyDescent="0.15"/>
    <row r="93303" ht="13.5" customHeight="1" x14ac:dyDescent="0.15"/>
    <row r="93305" ht="13.5" customHeight="1" x14ac:dyDescent="0.15"/>
    <row r="93307" ht="13.5" customHeight="1" x14ac:dyDescent="0.15"/>
    <row r="93309" ht="13.5" customHeight="1" x14ac:dyDescent="0.15"/>
    <row r="93311" ht="13.5" customHeight="1" x14ac:dyDescent="0.15"/>
    <row r="93313" ht="13.5" customHeight="1" x14ac:dyDescent="0.15"/>
    <row r="93315" ht="13.5" customHeight="1" x14ac:dyDescent="0.15"/>
    <row r="93317" ht="13.5" customHeight="1" x14ac:dyDescent="0.15"/>
    <row r="93319" ht="13.5" customHeight="1" x14ac:dyDescent="0.15"/>
    <row r="93321" ht="13.5" customHeight="1" x14ac:dyDescent="0.15"/>
    <row r="93323" ht="13.5" customHeight="1" x14ac:dyDescent="0.15"/>
    <row r="93325" ht="13.5" customHeight="1" x14ac:dyDescent="0.15"/>
    <row r="93327" ht="13.5" customHeight="1" x14ac:dyDescent="0.15"/>
    <row r="93329" ht="13.5" customHeight="1" x14ac:dyDescent="0.15"/>
    <row r="93331" ht="13.5" customHeight="1" x14ac:dyDescent="0.15"/>
    <row r="93333" ht="13.5" customHeight="1" x14ac:dyDescent="0.15"/>
    <row r="93335" ht="13.5" customHeight="1" x14ac:dyDescent="0.15"/>
    <row r="93337" ht="13.5" customHeight="1" x14ac:dyDescent="0.15"/>
    <row r="93339" ht="13.5" customHeight="1" x14ac:dyDescent="0.15"/>
    <row r="93341" ht="13.5" customHeight="1" x14ac:dyDescent="0.15"/>
    <row r="93343" ht="13.5" customHeight="1" x14ac:dyDescent="0.15"/>
    <row r="93345" ht="13.5" customHeight="1" x14ac:dyDescent="0.15"/>
    <row r="93347" ht="13.5" customHeight="1" x14ac:dyDescent="0.15"/>
    <row r="93349" ht="13.5" customHeight="1" x14ac:dyDescent="0.15"/>
    <row r="93351" ht="13.5" customHeight="1" x14ac:dyDescent="0.15"/>
    <row r="93353" ht="13.5" customHeight="1" x14ac:dyDescent="0.15"/>
    <row r="93355" ht="13.5" customHeight="1" x14ac:dyDescent="0.15"/>
    <row r="93357" ht="13.5" customHeight="1" x14ac:dyDescent="0.15"/>
    <row r="93359" ht="13.5" customHeight="1" x14ac:dyDescent="0.15"/>
    <row r="93361" ht="13.5" customHeight="1" x14ac:dyDescent="0.15"/>
    <row r="93363" ht="13.5" customHeight="1" x14ac:dyDescent="0.15"/>
    <row r="93365" ht="13.5" customHeight="1" x14ac:dyDescent="0.15"/>
    <row r="93367" ht="13.5" customHeight="1" x14ac:dyDescent="0.15"/>
    <row r="93369" ht="13.5" customHeight="1" x14ac:dyDescent="0.15"/>
    <row r="93371" ht="13.5" customHeight="1" x14ac:dyDescent="0.15"/>
    <row r="93373" ht="13.5" customHeight="1" x14ac:dyDescent="0.15"/>
    <row r="93375" ht="13.5" customHeight="1" x14ac:dyDescent="0.15"/>
    <row r="93377" ht="13.5" customHeight="1" x14ac:dyDescent="0.15"/>
    <row r="93379" ht="13.5" customHeight="1" x14ac:dyDescent="0.15"/>
    <row r="93381" ht="13.5" customHeight="1" x14ac:dyDescent="0.15"/>
    <row r="93383" ht="13.5" customHeight="1" x14ac:dyDescent="0.15"/>
    <row r="93385" ht="13.5" customHeight="1" x14ac:dyDescent="0.15"/>
    <row r="93387" ht="13.5" customHeight="1" x14ac:dyDescent="0.15"/>
    <row r="93389" ht="13.5" customHeight="1" x14ac:dyDescent="0.15"/>
    <row r="93391" ht="13.5" customHeight="1" x14ac:dyDescent="0.15"/>
    <row r="93393" ht="13.5" customHeight="1" x14ac:dyDescent="0.15"/>
    <row r="93395" ht="13.5" customHeight="1" x14ac:dyDescent="0.15"/>
    <row r="93397" ht="13.5" customHeight="1" x14ac:dyDescent="0.15"/>
    <row r="93399" ht="13.5" customHeight="1" x14ac:dyDescent="0.15"/>
    <row r="93401" ht="13.5" customHeight="1" x14ac:dyDescent="0.15"/>
    <row r="93403" ht="13.5" customHeight="1" x14ac:dyDescent="0.15"/>
    <row r="93405" ht="13.5" customHeight="1" x14ac:dyDescent="0.15"/>
    <row r="93407" ht="13.5" customHeight="1" x14ac:dyDescent="0.15"/>
    <row r="93409" ht="13.5" customHeight="1" x14ac:dyDescent="0.15"/>
    <row r="93411" ht="13.5" customHeight="1" x14ac:dyDescent="0.15"/>
    <row r="93413" ht="13.5" customHeight="1" x14ac:dyDescent="0.15"/>
    <row r="93415" ht="13.5" customHeight="1" x14ac:dyDescent="0.15"/>
    <row r="93417" ht="13.5" customHeight="1" x14ac:dyDescent="0.15"/>
    <row r="93419" ht="13.5" customHeight="1" x14ac:dyDescent="0.15"/>
    <row r="93421" ht="13.5" customHeight="1" x14ac:dyDescent="0.15"/>
    <row r="93423" ht="13.5" customHeight="1" x14ac:dyDescent="0.15"/>
    <row r="93425" ht="13.5" customHeight="1" x14ac:dyDescent="0.15"/>
    <row r="93427" ht="13.5" customHeight="1" x14ac:dyDescent="0.15"/>
    <row r="93429" ht="13.5" customHeight="1" x14ac:dyDescent="0.15"/>
    <row r="93431" ht="13.5" customHeight="1" x14ac:dyDescent="0.15"/>
    <row r="93433" ht="13.5" customHeight="1" x14ac:dyDescent="0.15"/>
    <row r="93435" ht="13.5" customHeight="1" x14ac:dyDescent="0.15"/>
    <row r="93437" ht="13.5" customHeight="1" x14ac:dyDescent="0.15"/>
    <row r="93439" ht="13.5" customHeight="1" x14ac:dyDescent="0.15"/>
    <row r="93441" ht="13.5" customHeight="1" x14ac:dyDescent="0.15"/>
    <row r="93443" ht="13.5" customHeight="1" x14ac:dyDescent="0.15"/>
    <row r="93445" ht="13.5" customHeight="1" x14ac:dyDescent="0.15"/>
    <row r="93447" ht="13.5" customHeight="1" x14ac:dyDescent="0.15"/>
    <row r="93449" ht="13.5" customHeight="1" x14ac:dyDescent="0.15"/>
    <row r="93451" ht="13.5" customHeight="1" x14ac:dyDescent="0.15"/>
    <row r="93453" ht="13.5" customHeight="1" x14ac:dyDescent="0.15"/>
    <row r="93455" ht="13.5" customHeight="1" x14ac:dyDescent="0.15"/>
    <row r="93457" ht="13.5" customHeight="1" x14ac:dyDescent="0.15"/>
    <row r="93459" ht="13.5" customHeight="1" x14ac:dyDescent="0.15"/>
    <row r="93461" ht="13.5" customHeight="1" x14ac:dyDescent="0.15"/>
    <row r="93463" ht="13.5" customHeight="1" x14ac:dyDescent="0.15"/>
    <row r="93465" ht="13.5" customHeight="1" x14ac:dyDescent="0.15"/>
    <row r="93467" ht="13.5" customHeight="1" x14ac:dyDescent="0.15"/>
    <row r="93469" ht="13.5" customHeight="1" x14ac:dyDescent="0.15"/>
    <row r="93471" ht="13.5" customHeight="1" x14ac:dyDescent="0.15"/>
    <row r="93473" ht="13.5" customHeight="1" x14ac:dyDescent="0.15"/>
    <row r="93475" ht="13.5" customHeight="1" x14ac:dyDescent="0.15"/>
    <row r="93477" ht="13.5" customHeight="1" x14ac:dyDescent="0.15"/>
    <row r="93479" ht="13.5" customHeight="1" x14ac:dyDescent="0.15"/>
    <row r="93481" ht="13.5" customHeight="1" x14ac:dyDescent="0.15"/>
    <row r="93483" ht="13.5" customHeight="1" x14ac:dyDescent="0.15"/>
    <row r="93485" ht="13.5" customHeight="1" x14ac:dyDescent="0.15"/>
    <row r="93487" ht="13.5" customHeight="1" x14ac:dyDescent="0.15"/>
    <row r="93489" ht="13.5" customHeight="1" x14ac:dyDescent="0.15"/>
    <row r="93491" ht="13.5" customHeight="1" x14ac:dyDescent="0.15"/>
    <row r="93493" ht="13.5" customHeight="1" x14ac:dyDescent="0.15"/>
    <row r="93495" ht="13.5" customHeight="1" x14ac:dyDescent="0.15"/>
    <row r="93497" ht="13.5" customHeight="1" x14ac:dyDescent="0.15"/>
    <row r="93499" ht="13.5" customHeight="1" x14ac:dyDescent="0.15"/>
    <row r="93501" ht="13.5" customHeight="1" x14ac:dyDescent="0.15"/>
    <row r="93503" ht="13.5" customHeight="1" x14ac:dyDescent="0.15"/>
    <row r="93505" ht="13.5" customHeight="1" x14ac:dyDescent="0.15"/>
    <row r="93507" ht="13.5" customHeight="1" x14ac:dyDescent="0.15"/>
    <row r="93509" ht="13.5" customHeight="1" x14ac:dyDescent="0.15"/>
    <row r="93511" ht="13.5" customHeight="1" x14ac:dyDescent="0.15"/>
    <row r="93513" ht="13.5" customHeight="1" x14ac:dyDescent="0.15"/>
    <row r="93515" ht="13.5" customHeight="1" x14ac:dyDescent="0.15"/>
    <row r="93517" ht="13.5" customHeight="1" x14ac:dyDescent="0.15"/>
    <row r="93519" ht="13.5" customHeight="1" x14ac:dyDescent="0.15"/>
    <row r="93521" ht="13.5" customHeight="1" x14ac:dyDescent="0.15"/>
    <row r="93523" ht="13.5" customHeight="1" x14ac:dyDescent="0.15"/>
    <row r="93525" ht="13.5" customHeight="1" x14ac:dyDescent="0.15"/>
    <row r="93527" ht="13.5" customHeight="1" x14ac:dyDescent="0.15"/>
    <row r="93529" ht="13.5" customHeight="1" x14ac:dyDescent="0.15"/>
    <row r="93531" ht="13.5" customHeight="1" x14ac:dyDescent="0.15"/>
    <row r="93533" ht="13.5" customHeight="1" x14ac:dyDescent="0.15"/>
    <row r="93535" ht="13.5" customHeight="1" x14ac:dyDescent="0.15"/>
    <row r="93537" ht="13.5" customHeight="1" x14ac:dyDescent="0.15"/>
    <row r="93539" ht="13.5" customHeight="1" x14ac:dyDescent="0.15"/>
    <row r="93541" ht="13.5" customHeight="1" x14ac:dyDescent="0.15"/>
    <row r="93543" ht="13.5" customHeight="1" x14ac:dyDescent="0.15"/>
    <row r="93545" ht="13.5" customHeight="1" x14ac:dyDescent="0.15"/>
    <row r="93547" ht="13.5" customHeight="1" x14ac:dyDescent="0.15"/>
    <row r="93549" ht="13.5" customHeight="1" x14ac:dyDescent="0.15"/>
    <row r="93551" ht="13.5" customHeight="1" x14ac:dyDescent="0.15"/>
    <row r="93553" ht="13.5" customHeight="1" x14ac:dyDescent="0.15"/>
    <row r="93555" ht="13.5" customHeight="1" x14ac:dyDescent="0.15"/>
    <row r="93557" ht="13.5" customHeight="1" x14ac:dyDescent="0.15"/>
    <row r="93559" ht="13.5" customHeight="1" x14ac:dyDescent="0.15"/>
    <row r="93561" ht="13.5" customHeight="1" x14ac:dyDescent="0.15"/>
    <row r="93563" ht="13.5" customHeight="1" x14ac:dyDescent="0.15"/>
    <row r="93565" ht="13.5" customHeight="1" x14ac:dyDescent="0.15"/>
    <row r="93567" ht="13.5" customHeight="1" x14ac:dyDescent="0.15"/>
    <row r="93569" ht="13.5" customHeight="1" x14ac:dyDescent="0.15"/>
    <row r="93571" ht="13.5" customHeight="1" x14ac:dyDescent="0.15"/>
    <row r="93573" ht="13.5" customHeight="1" x14ac:dyDescent="0.15"/>
    <row r="93575" ht="13.5" customHeight="1" x14ac:dyDescent="0.15"/>
    <row r="93577" ht="13.5" customHeight="1" x14ac:dyDescent="0.15"/>
    <row r="93579" ht="13.5" customHeight="1" x14ac:dyDescent="0.15"/>
    <row r="93581" ht="13.5" customHeight="1" x14ac:dyDescent="0.15"/>
    <row r="93583" ht="13.5" customHeight="1" x14ac:dyDescent="0.15"/>
    <row r="93585" ht="13.5" customHeight="1" x14ac:dyDescent="0.15"/>
    <row r="93587" ht="13.5" customHeight="1" x14ac:dyDescent="0.15"/>
    <row r="93589" ht="13.5" customHeight="1" x14ac:dyDescent="0.15"/>
    <row r="93591" ht="13.5" customHeight="1" x14ac:dyDescent="0.15"/>
    <row r="93593" ht="13.5" customHeight="1" x14ac:dyDescent="0.15"/>
    <row r="93595" ht="13.5" customHeight="1" x14ac:dyDescent="0.15"/>
    <row r="93597" ht="13.5" customHeight="1" x14ac:dyDescent="0.15"/>
    <row r="93599" ht="13.5" customHeight="1" x14ac:dyDescent="0.15"/>
    <row r="93601" ht="13.5" customHeight="1" x14ac:dyDescent="0.15"/>
    <row r="93603" ht="13.5" customHeight="1" x14ac:dyDescent="0.15"/>
    <row r="93605" ht="13.5" customHeight="1" x14ac:dyDescent="0.15"/>
    <row r="93607" ht="13.5" customHeight="1" x14ac:dyDescent="0.15"/>
    <row r="93609" ht="13.5" customHeight="1" x14ac:dyDescent="0.15"/>
    <row r="93611" ht="13.5" customHeight="1" x14ac:dyDescent="0.15"/>
    <row r="93613" ht="13.5" customHeight="1" x14ac:dyDescent="0.15"/>
    <row r="93615" ht="13.5" customHeight="1" x14ac:dyDescent="0.15"/>
    <row r="93617" ht="13.5" customHeight="1" x14ac:dyDescent="0.15"/>
    <row r="93619" ht="13.5" customHeight="1" x14ac:dyDescent="0.15"/>
    <row r="93621" ht="13.5" customHeight="1" x14ac:dyDescent="0.15"/>
    <row r="93623" ht="13.5" customHeight="1" x14ac:dyDescent="0.15"/>
    <row r="93625" ht="13.5" customHeight="1" x14ac:dyDescent="0.15"/>
    <row r="93627" ht="13.5" customHeight="1" x14ac:dyDescent="0.15"/>
    <row r="93629" ht="13.5" customHeight="1" x14ac:dyDescent="0.15"/>
    <row r="93631" ht="13.5" customHeight="1" x14ac:dyDescent="0.15"/>
    <row r="93633" ht="13.5" customHeight="1" x14ac:dyDescent="0.15"/>
    <row r="93635" ht="13.5" customHeight="1" x14ac:dyDescent="0.15"/>
    <row r="93637" ht="13.5" customHeight="1" x14ac:dyDescent="0.15"/>
    <row r="93639" ht="13.5" customHeight="1" x14ac:dyDescent="0.15"/>
    <row r="93641" ht="13.5" customHeight="1" x14ac:dyDescent="0.15"/>
    <row r="93643" ht="13.5" customHeight="1" x14ac:dyDescent="0.15"/>
    <row r="93645" ht="13.5" customHeight="1" x14ac:dyDescent="0.15"/>
    <row r="93647" ht="13.5" customHeight="1" x14ac:dyDescent="0.15"/>
    <row r="93649" ht="13.5" customHeight="1" x14ac:dyDescent="0.15"/>
    <row r="93651" ht="13.5" customHeight="1" x14ac:dyDescent="0.15"/>
    <row r="93653" ht="13.5" customHeight="1" x14ac:dyDescent="0.15"/>
    <row r="93655" ht="13.5" customHeight="1" x14ac:dyDescent="0.15"/>
    <row r="93657" ht="13.5" customHeight="1" x14ac:dyDescent="0.15"/>
    <row r="93659" ht="13.5" customHeight="1" x14ac:dyDescent="0.15"/>
    <row r="93661" ht="13.5" customHeight="1" x14ac:dyDescent="0.15"/>
    <row r="93663" ht="13.5" customHeight="1" x14ac:dyDescent="0.15"/>
    <row r="93665" ht="13.5" customHeight="1" x14ac:dyDescent="0.15"/>
    <row r="93667" ht="13.5" customHeight="1" x14ac:dyDescent="0.15"/>
    <row r="93669" ht="13.5" customHeight="1" x14ac:dyDescent="0.15"/>
    <row r="93671" ht="13.5" customHeight="1" x14ac:dyDescent="0.15"/>
    <row r="93673" ht="13.5" customHeight="1" x14ac:dyDescent="0.15"/>
    <row r="93675" ht="13.5" customHeight="1" x14ac:dyDescent="0.15"/>
    <row r="93677" ht="13.5" customHeight="1" x14ac:dyDescent="0.15"/>
    <row r="93679" ht="13.5" customHeight="1" x14ac:dyDescent="0.15"/>
    <row r="93681" ht="13.5" customHeight="1" x14ac:dyDescent="0.15"/>
    <row r="93683" ht="13.5" customHeight="1" x14ac:dyDescent="0.15"/>
    <row r="93685" ht="13.5" customHeight="1" x14ac:dyDescent="0.15"/>
    <row r="93687" ht="13.5" customHeight="1" x14ac:dyDescent="0.15"/>
    <row r="93689" ht="13.5" customHeight="1" x14ac:dyDescent="0.15"/>
    <row r="93691" ht="13.5" customHeight="1" x14ac:dyDescent="0.15"/>
    <row r="93693" ht="13.5" customHeight="1" x14ac:dyDescent="0.15"/>
    <row r="93695" ht="13.5" customHeight="1" x14ac:dyDescent="0.15"/>
    <row r="93697" ht="13.5" customHeight="1" x14ac:dyDescent="0.15"/>
    <row r="93699" ht="13.5" customHeight="1" x14ac:dyDescent="0.15"/>
    <row r="93701" ht="13.5" customHeight="1" x14ac:dyDescent="0.15"/>
    <row r="93703" ht="13.5" customHeight="1" x14ac:dyDescent="0.15"/>
    <row r="93705" ht="13.5" customHeight="1" x14ac:dyDescent="0.15"/>
    <row r="93707" ht="13.5" customHeight="1" x14ac:dyDescent="0.15"/>
    <row r="93709" ht="13.5" customHeight="1" x14ac:dyDescent="0.15"/>
    <row r="93711" ht="13.5" customHeight="1" x14ac:dyDescent="0.15"/>
    <row r="93713" ht="13.5" customHeight="1" x14ac:dyDescent="0.15"/>
    <row r="93715" ht="13.5" customHeight="1" x14ac:dyDescent="0.15"/>
    <row r="93717" ht="13.5" customHeight="1" x14ac:dyDescent="0.15"/>
    <row r="93719" ht="13.5" customHeight="1" x14ac:dyDescent="0.15"/>
    <row r="93721" ht="13.5" customHeight="1" x14ac:dyDescent="0.15"/>
    <row r="93723" ht="13.5" customHeight="1" x14ac:dyDescent="0.15"/>
    <row r="93725" ht="13.5" customHeight="1" x14ac:dyDescent="0.15"/>
    <row r="93727" ht="13.5" customHeight="1" x14ac:dyDescent="0.15"/>
    <row r="93729" ht="13.5" customHeight="1" x14ac:dyDescent="0.15"/>
    <row r="93731" ht="13.5" customHeight="1" x14ac:dyDescent="0.15"/>
    <row r="93733" ht="13.5" customHeight="1" x14ac:dyDescent="0.15"/>
    <row r="93735" ht="13.5" customHeight="1" x14ac:dyDescent="0.15"/>
    <row r="93737" ht="13.5" customHeight="1" x14ac:dyDescent="0.15"/>
    <row r="93739" ht="13.5" customHeight="1" x14ac:dyDescent="0.15"/>
    <row r="93741" ht="13.5" customHeight="1" x14ac:dyDescent="0.15"/>
    <row r="93743" ht="13.5" customHeight="1" x14ac:dyDescent="0.15"/>
    <row r="93745" ht="13.5" customHeight="1" x14ac:dyDescent="0.15"/>
    <row r="93747" ht="13.5" customHeight="1" x14ac:dyDescent="0.15"/>
    <row r="93749" ht="13.5" customHeight="1" x14ac:dyDescent="0.15"/>
    <row r="93751" ht="13.5" customHeight="1" x14ac:dyDescent="0.15"/>
    <row r="93753" ht="13.5" customHeight="1" x14ac:dyDescent="0.15"/>
    <row r="93755" ht="13.5" customHeight="1" x14ac:dyDescent="0.15"/>
    <row r="93757" ht="13.5" customHeight="1" x14ac:dyDescent="0.15"/>
    <row r="93759" ht="13.5" customHeight="1" x14ac:dyDescent="0.15"/>
    <row r="93761" ht="13.5" customHeight="1" x14ac:dyDescent="0.15"/>
    <row r="93763" ht="13.5" customHeight="1" x14ac:dyDescent="0.15"/>
    <row r="93765" ht="13.5" customHeight="1" x14ac:dyDescent="0.15"/>
    <row r="93767" ht="13.5" customHeight="1" x14ac:dyDescent="0.15"/>
    <row r="93769" ht="13.5" customHeight="1" x14ac:dyDescent="0.15"/>
    <row r="93771" ht="13.5" customHeight="1" x14ac:dyDescent="0.15"/>
    <row r="93773" ht="13.5" customHeight="1" x14ac:dyDescent="0.15"/>
    <row r="93775" ht="13.5" customHeight="1" x14ac:dyDescent="0.15"/>
    <row r="93777" ht="13.5" customHeight="1" x14ac:dyDescent="0.15"/>
    <row r="93779" ht="13.5" customHeight="1" x14ac:dyDescent="0.15"/>
    <row r="93781" ht="13.5" customHeight="1" x14ac:dyDescent="0.15"/>
    <row r="93783" ht="13.5" customHeight="1" x14ac:dyDescent="0.15"/>
    <row r="93785" ht="13.5" customHeight="1" x14ac:dyDescent="0.15"/>
    <row r="93787" ht="13.5" customHeight="1" x14ac:dyDescent="0.15"/>
    <row r="93789" ht="13.5" customHeight="1" x14ac:dyDescent="0.15"/>
    <row r="93791" ht="13.5" customHeight="1" x14ac:dyDescent="0.15"/>
    <row r="93793" ht="13.5" customHeight="1" x14ac:dyDescent="0.15"/>
    <row r="93795" ht="13.5" customHeight="1" x14ac:dyDescent="0.15"/>
    <row r="93797" ht="13.5" customHeight="1" x14ac:dyDescent="0.15"/>
    <row r="93799" ht="13.5" customHeight="1" x14ac:dyDescent="0.15"/>
    <row r="93801" ht="13.5" customHeight="1" x14ac:dyDescent="0.15"/>
    <row r="93803" ht="13.5" customHeight="1" x14ac:dyDescent="0.15"/>
    <row r="93805" ht="13.5" customHeight="1" x14ac:dyDescent="0.15"/>
    <row r="93807" ht="13.5" customHeight="1" x14ac:dyDescent="0.15"/>
    <row r="93809" ht="13.5" customHeight="1" x14ac:dyDescent="0.15"/>
    <row r="93811" ht="13.5" customHeight="1" x14ac:dyDescent="0.15"/>
    <row r="93813" ht="13.5" customHeight="1" x14ac:dyDescent="0.15"/>
    <row r="93815" ht="13.5" customHeight="1" x14ac:dyDescent="0.15"/>
    <row r="93817" ht="13.5" customHeight="1" x14ac:dyDescent="0.15"/>
    <row r="93819" ht="13.5" customHeight="1" x14ac:dyDescent="0.15"/>
    <row r="93821" ht="13.5" customHeight="1" x14ac:dyDescent="0.15"/>
    <row r="93823" ht="13.5" customHeight="1" x14ac:dyDescent="0.15"/>
    <row r="93825" ht="13.5" customHeight="1" x14ac:dyDescent="0.15"/>
    <row r="93827" ht="13.5" customHeight="1" x14ac:dyDescent="0.15"/>
    <row r="93829" ht="13.5" customHeight="1" x14ac:dyDescent="0.15"/>
    <row r="93831" ht="13.5" customHeight="1" x14ac:dyDescent="0.15"/>
    <row r="93833" ht="13.5" customHeight="1" x14ac:dyDescent="0.15"/>
    <row r="93835" ht="13.5" customHeight="1" x14ac:dyDescent="0.15"/>
    <row r="93837" ht="13.5" customHeight="1" x14ac:dyDescent="0.15"/>
    <row r="93839" ht="13.5" customHeight="1" x14ac:dyDescent="0.15"/>
    <row r="93841" ht="13.5" customHeight="1" x14ac:dyDescent="0.15"/>
    <row r="93843" ht="13.5" customHeight="1" x14ac:dyDescent="0.15"/>
    <row r="93845" ht="13.5" customHeight="1" x14ac:dyDescent="0.15"/>
    <row r="93847" ht="13.5" customHeight="1" x14ac:dyDescent="0.15"/>
    <row r="93849" ht="13.5" customHeight="1" x14ac:dyDescent="0.15"/>
    <row r="93851" ht="13.5" customHeight="1" x14ac:dyDescent="0.15"/>
    <row r="93853" ht="13.5" customHeight="1" x14ac:dyDescent="0.15"/>
    <row r="93855" ht="13.5" customHeight="1" x14ac:dyDescent="0.15"/>
    <row r="93857" ht="13.5" customHeight="1" x14ac:dyDescent="0.15"/>
    <row r="93859" ht="13.5" customHeight="1" x14ac:dyDescent="0.15"/>
    <row r="93861" ht="13.5" customHeight="1" x14ac:dyDescent="0.15"/>
    <row r="93863" ht="13.5" customHeight="1" x14ac:dyDescent="0.15"/>
    <row r="93865" ht="13.5" customHeight="1" x14ac:dyDescent="0.15"/>
    <row r="93867" ht="13.5" customHeight="1" x14ac:dyDescent="0.15"/>
    <row r="93869" ht="13.5" customHeight="1" x14ac:dyDescent="0.15"/>
    <row r="93871" ht="13.5" customHeight="1" x14ac:dyDescent="0.15"/>
    <row r="93873" ht="13.5" customHeight="1" x14ac:dyDescent="0.15"/>
    <row r="93875" ht="13.5" customHeight="1" x14ac:dyDescent="0.15"/>
    <row r="93877" ht="13.5" customHeight="1" x14ac:dyDescent="0.15"/>
    <row r="93879" ht="13.5" customHeight="1" x14ac:dyDescent="0.15"/>
    <row r="93881" ht="13.5" customHeight="1" x14ac:dyDescent="0.15"/>
    <row r="93883" ht="13.5" customHeight="1" x14ac:dyDescent="0.15"/>
    <row r="93885" ht="13.5" customHeight="1" x14ac:dyDescent="0.15"/>
    <row r="93887" ht="13.5" customHeight="1" x14ac:dyDescent="0.15"/>
    <row r="93889" ht="13.5" customHeight="1" x14ac:dyDescent="0.15"/>
    <row r="93891" ht="13.5" customHeight="1" x14ac:dyDescent="0.15"/>
    <row r="93893" ht="13.5" customHeight="1" x14ac:dyDescent="0.15"/>
    <row r="93895" ht="13.5" customHeight="1" x14ac:dyDescent="0.15"/>
    <row r="93897" ht="13.5" customHeight="1" x14ac:dyDescent="0.15"/>
    <row r="93899" ht="13.5" customHeight="1" x14ac:dyDescent="0.15"/>
    <row r="93901" ht="13.5" customHeight="1" x14ac:dyDescent="0.15"/>
    <row r="93903" ht="13.5" customHeight="1" x14ac:dyDescent="0.15"/>
    <row r="93905" ht="13.5" customHeight="1" x14ac:dyDescent="0.15"/>
    <row r="93907" ht="13.5" customHeight="1" x14ac:dyDescent="0.15"/>
    <row r="93909" ht="13.5" customHeight="1" x14ac:dyDescent="0.15"/>
    <row r="93911" ht="13.5" customHeight="1" x14ac:dyDescent="0.15"/>
    <row r="93913" ht="13.5" customHeight="1" x14ac:dyDescent="0.15"/>
    <row r="93915" ht="13.5" customHeight="1" x14ac:dyDescent="0.15"/>
    <row r="93917" ht="13.5" customHeight="1" x14ac:dyDescent="0.15"/>
    <row r="93919" ht="13.5" customHeight="1" x14ac:dyDescent="0.15"/>
    <row r="93921" ht="13.5" customHeight="1" x14ac:dyDescent="0.15"/>
    <row r="93923" ht="13.5" customHeight="1" x14ac:dyDescent="0.15"/>
    <row r="93925" ht="13.5" customHeight="1" x14ac:dyDescent="0.15"/>
    <row r="93927" ht="13.5" customHeight="1" x14ac:dyDescent="0.15"/>
    <row r="93929" ht="13.5" customHeight="1" x14ac:dyDescent="0.15"/>
    <row r="93931" ht="13.5" customHeight="1" x14ac:dyDescent="0.15"/>
    <row r="93933" ht="13.5" customHeight="1" x14ac:dyDescent="0.15"/>
    <row r="93935" ht="13.5" customHeight="1" x14ac:dyDescent="0.15"/>
    <row r="93937" ht="13.5" customHeight="1" x14ac:dyDescent="0.15"/>
    <row r="93939" ht="13.5" customHeight="1" x14ac:dyDescent="0.15"/>
    <row r="93941" ht="13.5" customHeight="1" x14ac:dyDescent="0.15"/>
    <row r="93943" ht="13.5" customHeight="1" x14ac:dyDescent="0.15"/>
    <row r="93945" ht="13.5" customHeight="1" x14ac:dyDescent="0.15"/>
    <row r="93947" ht="13.5" customHeight="1" x14ac:dyDescent="0.15"/>
    <row r="93949" ht="13.5" customHeight="1" x14ac:dyDescent="0.15"/>
    <row r="93951" ht="13.5" customHeight="1" x14ac:dyDescent="0.15"/>
    <row r="93953" ht="13.5" customHeight="1" x14ac:dyDescent="0.15"/>
    <row r="93955" ht="13.5" customHeight="1" x14ac:dyDescent="0.15"/>
    <row r="93957" ht="13.5" customHeight="1" x14ac:dyDescent="0.15"/>
    <row r="93959" ht="13.5" customHeight="1" x14ac:dyDescent="0.15"/>
    <row r="93961" ht="13.5" customHeight="1" x14ac:dyDescent="0.15"/>
    <row r="93963" ht="13.5" customHeight="1" x14ac:dyDescent="0.15"/>
    <row r="93965" ht="13.5" customHeight="1" x14ac:dyDescent="0.15"/>
    <row r="93967" ht="13.5" customHeight="1" x14ac:dyDescent="0.15"/>
    <row r="93969" ht="13.5" customHeight="1" x14ac:dyDescent="0.15"/>
    <row r="93971" ht="13.5" customHeight="1" x14ac:dyDescent="0.15"/>
    <row r="93973" ht="13.5" customHeight="1" x14ac:dyDescent="0.15"/>
    <row r="93975" ht="13.5" customHeight="1" x14ac:dyDescent="0.15"/>
    <row r="93977" ht="13.5" customHeight="1" x14ac:dyDescent="0.15"/>
    <row r="93979" ht="13.5" customHeight="1" x14ac:dyDescent="0.15"/>
    <row r="93981" ht="13.5" customHeight="1" x14ac:dyDescent="0.15"/>
    <row r="93983" ht="13.5" customHeight="1" x14ac:dyDescent="0.15"/>
    <row r="93985" ht="13.5" customHeight="1" x14ac:dyDescent="0.15"/>
    <row r="93987" ht="13.5" customHeight="1" x14ac:dyDescent="0.15"/>
    <row r="93989" ht="13.5" customHeight="1" x14ac:dyDescent="0.15"/>
    <row r="93991" ht="13.5" customHeight="1" x14ac:dyDescent="0.15"/>
    <row r="93993" ht="13.5" customHeight="1" x14ac:dyDescent="0.15"/>
    <row r="93995" ht="13.5" customHeight="1" x14ac:dyDescent="0.15"/>
    <row r="93997" ht="13.5" customHeight="1" x14ac:dyDescent="0.15"/>
    <row r="93999" ht="13.5" customHeight="1" x14ac:dyDescent="0.15"/>
    <row r="94001" ht="13.5" customHeight="1" x14ac:dyDescent="0.15"/>
    <row r="94003" ht="13.5" customHeight="1" x14ac:dyDescent="0.15"/>
    <row r="94005" ht="13.5" customHeight="1" x14ac:dyDescent="0.15"/>
    <row r="94007" ht="13.5" customHeight="1" x14ac:dyDescent="0.15"/>
    <row r="94009" ht="13.5" customHeight="1" x14ac:dyDescent="0.15"/>
    <row r="94011" ht="13.5" customHeight="1" x14ac:dyDescent="0.15"/>
    <row r="94013" ht="13.5" customHeight="1" x14ac:dyDescent="0.15"/>
    <row r="94015" ht="13.5" customHeight="1" x14ac:dyDescent="0.15"/>
    <row r="94017" ht="13.5" customHeight="1" x14ac:dyDescent="0.15"/>
    <row r="94019" ht="13.5" customHeight="1" x14ac:dyDescent="0.15"/>
    <row r="94021" ht="13.5" customHeight="1" x14ac:dyDescent="0.15"/>
    <row r="94023" ht="13.5" customHeight="1" x14ac:dyDescent="0.15"/>
    <row r="94025" ht="13.5" customHeight="1" x14ac:dyDescent="0.15"/>
    <row r="94027" ht="13.5" customHeight="1" x14ac:dyDescent="0.15"/>
    <row r="94029" ht="13.5" customHeight="1" x14ac:dyDescent="0.15"/>
    <row r="94031" ht="13.5" customHeight="1" x14ac:dyDescent="0.15"/>
    <row r="94033" ht="13.5" customHeight="1" x14ac:dyDescent="0.15"/>
    <row r="94035" ht="13.5" customHeight="1" x14ac:dyDescent="0.15"/>
    <row r="94037" ht="13.5" customHeight="1" x14ac:dyDescent="0.15"/>
    <row r="94039" ht="13.5" customHeight="1" x14ac:dyDescent="0.15"/>
    <row r="94041" ht="13.5" customHeight="1" x14ac:dyDescent="0.15"/>
    <row r="94043" ht="13.5" customHeight="1" x14ac:dyDescent="0.15"/>
    <row r="94045" ht="13.5" customHeight="1" x14ac:dyDescent="0.15"/>
    <row r="94047" ht="13.5" customHeight="1" x14ac:dyDescent="0.15"/>
    <row r="94049" ht="13.5" customHeight="1" x14ac:dyDescent="0.15"/>
    <row r="94051" ht="13.5" customHeight="1" x14ac:dyDescent="0.15"/>
    <row r="94053" ht="13.5" customHeight="1" x14ac:dyDescent="0.15"/>
    <row r="94055" ht="13.5" customHeight="1" x14ac:dyDescent="0.15"/>
    <row r="94057" ht="13.5" customHeight="1" x14ac:dyDescent="0.15"/>
    <row r="94059" ht="13.5" customHeight="1" x14ac:dyDescent="0.15"/>
    <row r="94061" ht="13.5" customHeight="1" x14ac:dyDescent="0.15"/>
    <row r="94063" ht="13.5" customHeight="1" x14ac:dyDescent="0.15"/>
    <row r="94065" ht="13.5" customHeight="1" x14ac:dyDescent="0.15"/>
    <row r="94067" ht="13.5" customHeight="1" x14ac:dyDescent="0.15"/>
    <row r="94069" ht="13.5" customHeight="1" x14ac:dyDescent="0.15"/>
    <row r="94071" ht="13.5" customHeight="1" x14ac:dyDescent="0.15"/>
    <row r="94073" ht="13.5" customHeight="1" x14ac:dyDescent="0.15"/>
    <row r="94075" ht="13.5" customHeight="1" x14ac:dyDescent="0.15"/>
    <row r="94077" ht="13.5" customHeight="1" x14ac:dyDescent="0.15"/>
    <row r="94079" ht="13.5" customHeight="1" x14ac:dyDescent="0.15"/>
    <row r="94081" ht="13.5" customHeight="1" x14ac:dyDescent="0.15"/>
    <row r="94083" ht="13.5" customHeight="1" x14ac:dyDescent="0.15"/>
    <row r="94085" ht="13.5" customHeight="1" x14ac:dyDescent="0.15"/>
    <row r="94087" ht="13.5" customHeight="1" x14ac:dyDescent="0.15"/>
    <row r="94089" ht="13.5" customHeight="1" x14ac:dyDescent="0.15"/>
    <row r="94091" ht="13.5" customHeight="1" x14ac:dyDescent="0.15"/>
    <row r="94093" ht="13.5" customHeight="1" x14ac:dyDescent="0.15"/>
    <row r="94095" ht="13.5" customHeight="1" x14ac:dyDescent="0.15"/>
    <row r="94097" ht="13.5" customHeight="1" x14ac:dyDescent="0.15"/>
    <row r="94099" ht="13.5" customHeight="1" x14ac:dyDescent="0.15"/>
    <row r="94101" ht="13.5" customHeight="1" x14ac:dyDescent="0.15"/>
    <row r="94103" ht="13.5" customHeight="1" x14ac:dyDescent="0.15"/>
    <row r="94105" ht="13.5" customHeight="1" x14ac:dyDescent="0.15"/>
    <row r="94107" ht="13.5" customHeight="1" x14ac:dyDescent="0.15"/>
    <row r="94109" ht="13.5" customHeight="1" x14ac:dyDescent="0.15"/>
    <row r="94111" ht="13.5" customHeight="1" x14ac:dyDescent="0.15"/>
    <row r="94113" ht="13.5" customHeight="1" x14ac:dyDescent="0.15"/>
    <row r="94115" ht="13.5" customHeight="1" x14ac:dyDescent="0.15"/>
    <row r="94117" ht="13.5" customHeight="1" x14ac:dyDescent="0.15"/>
    <row r="94119" ht="13.5" customHeight="1" x14ac:dyDescent="0.15"/>
    <row r="94121" ht="13.5" customHeight="1" x14ac:dyDescent="0.15"/>
    <row r="94123" ht="13.5" customHeight="1" x14ac:dyDescent="0.15"/>
    <row r="94125" ht="13.5" customHeight="1" x14ac:dyDescent="0.15"/>
    <row r="94127" ht="13.5" customHeight="1" x14ac:dyDescent="0.15"/>
    <row r="94129" ht="13.5" customHeight="1" x14ac:dyDescent="0.15"/>
    <row r="94131" ht="13.5" customHeight="1" x14ac:dyDescent="0.15"/>
    <row r="94133" ht="13.5" customHeight="1" x14ac:dyDescent="0.15"/>
    <row r="94135" ht="13.5" customHeight="1" x14ac:dyDescent="0.15"/>
    <row r="94137" ht="13.5" customHeight="1" x14ac:dyDescent="0.15"/>
    <row r="94139" ht="13.5" customHeight="1" x14ac:dyDescent="0.15"/>
    <row r="94141" ht="13.5" customHeight="1" x14ac:dyDescent="0.15"/>
    <row r="94143" ht="13.5" customHeight="1" x14ac:dyDescent="0.15"/>
    <row r="94145" ht="13.5" customHeight="1" x14ac:dyDescent="0.15"/>
    <row r="94147" ht="13.5" customHeight="1" x14ac:dyDescent="0.15"/>
    <row r="94149" ht="13.5" customHeight="1" x14ac:dyDescent="0.15"/>
    <row r="94151" ht="13.5" customHeight="1" x14ac:dyDescent="0.15"/>
    <row r="94153" ht="13.5" customHeight="1" x14ac:dyDescent="0.15"/>
    <row r="94155" ht="13.5" customHeight="1" x14ac:dyDescent="0.15"/>
    <row r="94157" ht="13.5" customHeight="1" x14ac:dyDescent="0.15"/>
    <row r="94159" ht="13.5" customHeight="1" x14ac:dyDescent="0.15"/>
    <row r="94161" ht="13.5" customHeight="1" x14ac:dyDescent="0.15"/>
    <row r="94163" ht="13.5" customHeight="1" x14ac:dyDescent="0.15"/>
    <row r="94165" ht="13.5" customHeight="1" x14ac:dyDescent="0.15"/>
    <row r="94167" ht="13.5" customHeight="1" x14ac:dyDescent="0.15"/>
    <row r="94169" ht="13.5" customHeight="1" x14ac:dyDescent="0.15"/>
    <row r="94171" ht="13.5" customHeight="1" x14ac:dyDescent="0.15"/>
    <row r="94173" ht="13.5" customHeight="1" x14ac:dyDescent="0.15"/>
    <row r="94175" ht="13.5" customHeight="1" x14ac:dyDescent="0.15"/>
    <row r="94177" ht="13.5" customHeight="1" x14ac:dyDescent="0.15"/>
    <row r="94179" ht="13.5" customHeight="1" x14ac:dyDescent="0.15"/>
    <row r="94181" ht="13.5" customHeight="1" x14ac:dyDescent="0.15"/>
    <row r="94183" ht="13.5" customHeight="1" x14ac:dyDescent="0.15"/>
    <row r="94185" ht="13.5" customHeight="1" x14ac:dyDescent="0.15"/>
    <row r="94187" ht="13.5" customHeight="1" x14ac:dyDescent="0.15"/>
    <row r="94189" ht="13.5" customHeight="1" x14ac:dyDescent="0.15"/>
    <row r="94191" ht="13.5" customHeight="1" x14ac:dyDescent="0.15"/>
    <row r="94193" ht="13.5" customHeight="1" x14ac:dyDescent="0.15"/>
    <row r="94195" ht="13.5" customHeight="1" x14ac:dyDescent="0.15"/>
    <row r="94197" ht="13.5" customHeight="1" x14ac:dyDescent="0.15"/>
    <row r="94199" ht="13.5" customHeight="1" x14ac:dyDescent="0.15"/>
    <row r="94201" ht="13.5" customHeight="1" x14ac:dyDescent="0.15"/>
    <row r="94203" ht="13.5" customHeight="1" x14ac:dyDescent="0.15"/>
    <row r="94205" ht="13.5" customHeight="1" x14ac:dyDescent="0.15"/>
    <row r="94207" ht="13.5" customHeight="1" x14ac:dyDescent="0.15"/>
    <row r="94209" ht="13.5" customHeight="1" x14ac:dyDescent="0.15"/>
    <row r="94211" ht="13.5" customHeight="1" x14ac:dyDescent="0.15"/>
    <row r="94213" ht="13.5" customHeight="1" x14ac:dyDescent="0.15"/>
    <row r="94215" ht="13.5" customHeight="1" x14ac:dyDescent="0.15"/>
    <row r="94217" ht="13.5" customHeight="1" x14ac:dyDescent="0.15"/>
    <row r="94219" ht="13.5" customHeight="1" x14ac:dyDescent="0.15"/>
    <row r="94221" ht="13.5" customHeight="1" x14ac:dyDescent="0.15"/>
    <row r="94223" ht="13.5" customHeight="1" x14ac:dyDescent="0.15"/>
    <row r="94225" ht="13.5" customHeight="1" x14ac:dyDescent="0.15"/>
    <row r="94227" ht="13.5" customHeight="1" x14ac:dyDescent="0.15"/>
    <row r="94229" ht="13.5" customHeight="1" x14ac:dyDescent="0.15"/>
    <row r="94231" ht="13.5" customHeight="1" x14ac:dyDescent="0.15"/>
    <row r="94233" ht="13.5" customHeight="1" x14ac:dyDescent="0.15"/>
    <row r="94235" ht="13.5" customHeight="1" x14ac:dyDescent="0.15"/>
    <row r="94237" ht="13.5" customHeight="1" x14ac:dyDescent="0.15"/>
    <row r="94239" ht="13.5" customHeight="1" x14ac:dyDescent="0.15"/>
    <row r="94241" ht="13.5" customHeight="1" x14ac:dyDescent="0.15"/>
    <row r="94243" ht="13.5" customHeight="1" x14ac:dyDescent="0.15"/>
    <row r="94245" ht="13.5" customHeight="1" x14ac:dyDescent="0.15"/>
    <row r="94247" ht="13.5" customHeight="1" x14ac:dyDescent="0.15"/>
    <row r="94249" ht="13.5" customHeight="1" x14ac:dyDescent="0.15"/>
    <row r="94251" ht="13.5" customHeight="1" x14ac:dyDescent="0.15"/>
    <row r="94253" ht="13.5" customHeight="1" x14ac:dyDescent="0.15"/>
    <row r="94255" ht="13.5" customHeight="1" x14ac:dyDescent="0.15"/>
    <row r="94257" ht="13.5" customHeight="1" x14ac:dyDescent="0.15"/>
    <row r="94259" ht="13.5" customHeight="1" x14ac:dyDescent="0.15"/>
    <row r="94261" ht="13.5" customHeight="1" x14ac:dyDescent="0.15"/>
    <row r="94263" ht="13.5" customHeight="1" x14ac:dyDescent="0.15"/>
    <row r="94265" ht="13.5" customHeight="1" x14ac:dyDescent="0.15"/>
    <row r="94267" ht="13.5" customHeight="1" x14ac:dyDescent="0.15"/>
    <row r="94269" ht="13.5" customHeight="1" x14ac:dyDescent="0.15"/>
    <row r="94271" ht="13.5" customHeight="1" x14ac:dyDescent="0.15"/>
    <row r="94273" ht="13.5" customHeight="1" x14ac:dyDescent="0.15"/>
    <row r="94275" ht="13.5" customHeight="1" x14ac:dyDescent="0.15"/>
    <row r="94277" ht="13.5" customHeight="1" x14ac:dyDescent="0.15"/>
    <row r="94279" ht="13.5" customHeight="1" x14ac:dyDescent="0.15"/>
    <row r="94281" ht="13.5" customHeight="1" x14ac:dyDescent="0.15"/>
    <row r="94283" ht="13.5" customHeight="1" x14ac:dyDescent="0.15"/>
    <row r="94285" ht="13.5" customHeight="1" x14ac:dyDescent="0.15"/>
    <row r="94287" ht="13.5" customHeight="1" x14ac:dyDescent="0.15"/>
    <row r="94289" ht="13.5" customHeight="1" x14ac:dyDescent="0.15"/>
    <row r="94291" ht="13.5" customHeight="1" x14ac:dyDescent="0.15"/>
    <row r="94293" ht="13.5" customHeight="1" x14ac:dyDescent="0.15"/>
    <row r="94295" ht="13.5" customHeight="1" x14ac:dyDescent="0.15"/>
    <row r="94297" ht="13.5" customHeight="1" x14ac:dyDescent="0.15"/>
    <row r="94299" ht="13.5" customHeight="1" x14ac:dyDescent="0.15"/>
    <row r="94301" ht="13.5" customHeight="1" x14ac:dyDescent="0.15"/>
    <row r="94303" ht="13.5" customHeight="1" x14ac:dyDescent="0.15"/>
    <row r="94305" ht="13.5" customHeight="1" x14ac:dyDescent="0.15"/>
    <row r="94307" ht="13.5" customHeight="1" x14ac:dyDescent="0.15"/>
    <row r="94309" ht="13.5" customHeight="1" x14ac:dyDescent="0.15"/>
    <row r="94311" ht="13.5" customHeight="1" x14ac:dyDescent="0.15"/>
    <row r="94313" ht="13.5" customHeight="1" x14ac:dyDescent="0.15"/>
    <row r="94315" ht="13.5" customHeight="1" x14ac:dyDescent="0.15"/>
    <row r="94317" ht="13.5" customHeight="1" x14ac:dyDescent="0.15"/>
    <row r="94319" ht="13.5" customHeight="1" x14ac:dyDescent="0.15"/>
    <row r="94321" ht="13.5" customHeight="1" x14ac:dyDescent="0.15"/>
    <row r="94323" ht="13.5" customHeight="1" x14ac:dyDescent="0.15"/>
    <row r="94325" ht="13.5" customHeight="1" x14ac:dyDescent="0.15"/>
    <row r="94327" ht="13.5" customHeight="1" x14ac:dyDescent="0.15"/>
    <row r="94329" ht="13.5" customHeight="1" x14ac:dyDescent="0.15"/>
    <row r="94331" ht="13.5" customHeight="1" x14ac:dyDescent="0.15"/>
    <row r="94333" ht="13.5" customHeight="1" x14ac:dyDescent="0.15"/>
    <row r="94335" ht="13.5" customHeight="1" x14ac:dyDescent="0.15"/>
    <row r="94337" ht="13.5" customHeight="1" x14ac:dyDescent="0.15"/>
    <row r="94339" ht="13.5" customHeight="1" x14ac:dyDescent="0.15"/>
    <row r="94341" ht="13.5" customHeight="1" x14ac:dyDescent="0.15"/>
    <row r="94343" ht="13.5" customHeight="1" x14ac:dyDescent="0.15"/>
    <row r="94345" ht="13.5" customHeight="1" x14ac:dyDescent="0.15"/>
    <row r="94347" ht="13.5" customHeight="1" x14ac:dyDescent="0.15"/>
    <row r="94349" ht="13.5" customHeight="1" x14ac:dyDescent="0.15"/>
    <row r="94351" ht="13.5" customHeight="1" x14ac:dyDescent="0.15"/>
    <row r="94353" ht="13.5" customHeight="1" x14ac:dyDescent="0.15"/>
    <row r="94355" ht="13.5" customHeight="1" x14ac:dyDescent="0.15"/>
    <row r="94357" ht="13.5" customHeight="1" x14ac:dyDescent="0.15"/>
    <row r="94359" ht="13.5" customHeight="1" x14ac:dyDescent="0.15"/>
    <row r="94361" ht="13.5" customHeight="1" x14ac:dyDescent="0.15"/>
    <row r="94363" ht="13.5" customHeight="1" x14ac:dyDescent="0.15"/>
    <row r="94365" ht="13.5" customHeight="1" x14ac:dyDescent="0.15"/>
    <row r="94367" ht="13.5" customHeight="1" x14ac:dyDescent="0.15"/>
    <row r="94369" ht="13.5" customHeight="1" x14ac:dyDescent="0.15"/>
    <row r="94371" ht="13.5" customHeight="1" x14ac:dyDescent="0.15"/>
    <row r="94373" ht="13.5" customHeight="1" x14ac:dyDescent="0.15"/>
    <row r="94375" ht="13.5" customHeight="1" x14ac:dyDescent="0.15"/>
    <row r="94377" ht="13.5" customHeight="1" x14ac:dyDescent="0.15"/>
    <row r="94379" ht="13.5" customHeight="1" x14ac:dyDescent="0.15"/>
    <row r="94381" ht="13.5" customHeight="1" x14ac:dyDescent="0.15"/>
    <row r="94383" ht="13.5" customHeight="1" x14ac:dyDescent="0.15"/>
    <row r="94385" ht="13.5" customHeight="1" x14ac:dyDescent="0.15"/>
    <row r="94387" ht="13.5" customHeight="1" x14ac:dyDescent="0.15"/>
    <row r="94389" ht="13.5" customHeight="1" x14ac:dyDescent="0.15"/>
    <row r="94391" ht="13.5" customHeight="1" x14ac:dyDescent="0.15"/>
    <row r="94393" ht="13.5" customHeight="1" x14ac:dyDescent="0.15"/>
    <row r="94395" ht="13.5" customHeight="1" x14ac:dyDescent="0.15"/>
    <row r="94397" ht="13.5" customHeight="1" x14ac:dyDescent="0.15"/>
    <row r="94399" ht="13.5" customHeight="1" x14ac:dyDescent="0.15"/>
    <row r="94401" ht="13.5" customHeight="1" x14ac:dyDescent="0.15"/>
    <row r="94403" ht="13.5" customHeight="1" x14ac:dyDescent="0.15"/>
    <row r="94405" ht="13.5" customHeight="1" x14ac:dyDescent="0.15"/>
    <row r="94407" ht="13.5" customHeight="1" x14ac:dyDescent="0.15"/>
    <row r="94409" ht="13.5" customHeight="1" x14ac:dyDescent="0.15"/>
    <row r="94411" ht="13.5" customHeight="1" x14ac:dyDescent="0.15"/>
    <row r="94413" ht="13.5" customHeight="1" x14ac:dyDescent="0.15"/>
    <row r="94415" ht="13.5" customHeight="1" x14ac:dyDescent="0.15"/>
    <row r="94417" ht="13.5" customHeight="1" x14ac:dyDescent="0.15"/>
    <row r="94419" ht="13.5" customHeight="1" x14ac:dyDescent="0.15"/>
    <row r="94421" ht="13.5" customHeight="1" x14ac:dyDescent="0.15"/>
    <row r="94423" ht="13.5" customHeight="1" x14ac:dyDescent="0.15"/>
    <row r="94425" ht="13.5" customHeight="1" x14ac:dyDescent="0.15"/>
    <row r="94427" ht="13.5" customHeight="1" x14ac:dyDescent="0.15"/>
    <row r="94429" ht="13.5" customHeight="1" x14ac:dyDescent="0.15"/>
    <row r="94431" ht="13.5" customHeight="1" x14ac:dyDescent="0.15"/>
    <row r="94433" ht="13.5" customHeight="1" x14ac:dyDescent="0.15"/>
    <row r="94435" ht="13.5" customHeight="1" x14ac:dyDescent="0.15"/>
    <row r="94437" ht="13.5" customHeight="1" x14ac:dyDescent="0.15"/>
    <row r="94439" ht="13.5" customHeight="1" x14ac:dyDescent="0.15"/>
    <row r="94441" ht="13.5" customHeight="1" x14ac:dyDescent="0.15"/>
    <row r="94443" ht="13.5" customHeight="1" x14ac:dyDescent="0.15"/>
    <row r="94445" ht="13.5" customHeight="1" x14ac:dyDescent="0.15"/>
    <row r="94447" ht="13.5" customHeight="1" x14ac:dyDescent="0.15"/>
    <row r="94449" ht="13.5" customHeight="1" x14ac:dyDescent="0.15"/>
    <row r="94451" ht="13.5" customHeight="1" x14ac:dyDescent="0.15"/>
    <row r="94453" ht="13.5" customHeight="1" x14ac:dyDescent="0.15"/>
    <row r="94455" ht="13.5" customHeight="1" x14ac:dyDescent="0.15"/>
    <row r="94457" ht="13.5" customHeight="1" x14ac:dyDescent="0.15"/>
    <row r="94459" ht="13.5" customHeight="1" x14ac:dyDescent="0.15"/>
    <row r="94461" ht="13.5" customHeight="1" x14ac:dyDescent="0.15"/>
    <row r="94463" ht="13.5" customHeight="1" x14ac:dyDescent="0.15"/>
    <row r="94465" ht="13.5" customHeight="1" x14ac:dyDescent="0.15"/>
    <row r="94467" ht="13.5" customHeight="1" x14ac:dyDescent="0.15"/>
    <row r="94469" ht="13.5" customHeight="1" x14ac:dyDescent="0.15"/>
    <row r="94471" ht="13.5" customHeight="1" x14ac:dyDescent="0.15"/>
    <row r="94473" ht="13.5" customHeight="1" x14ac:dyDescent="0.15"/>
    <row r="94475" ht="13.5" customHeight="1" x14ac:dyDescent="0.15"/>
    <row r="94477" ht="13.5" customHeight="1" x14ac:dyDescent="0.15"/>
    <row r="94479" ht="13.5" customHeight="1" x14ac:dyDescent="0.15"/>
    <row r="94481" ht="13.5" customHeight="1" x14ac:dyDescent="0.15"/>
    <row r="94483" ht="13.5" customHeight="1" x14ac:dyDescent="0.15"/>
    <row r="94485" ht="13.5" customHeight="1" x14ac:dyDescent="0.15"/>
    <row r="94487" ht="13.5" customHeight="1" x14ac:dyDescent="0.15"/>
    <row r="94489" ht="13.5" customHeight="1" x14ac:dyDescent="0.15"/>
    <row r="94491" ht="13.5" customHeight="1" x14ac:dyDescent="0.15"/>
    <row r="94493" ht="13.5" customHeight="1" x14ac:dyDescent="0.15"/>
    <row r="94495" ht="13.5" customHeight="1" x14ac:dyDescent="0.15"/>
    <row r="94497" ht="13.5" customHeight="1" x14ac:dyDescent="0.15"/>
    <row r="94499" ht="13.5" customHeight="1" x14ac:dyDescent="0.15"/>
    <row r="94501" ht="13.5" customHeight="1" x14ac:dyDescent="0.15"/>
    <row r="94503" ht="13.5" customHeight="1" x14ac:dyDescent="0.15"/>
    <row r="94505" ht="13.5" customHeight="1" x14ac:dyDescent="0.15"/>
    <row r="94507" ht="13.5" customHeight="1" x14ac:dyDescent="0.15"/>
    <row r="94509" ht="13.5" customHeight="1" x14ac:dyDescent="0.15"/>
    <row r="94511" ht="13.5" customHeight="1" x14ac:dyDescent="0.15"/>
    <row r="94513" ht="13.5" customHeight="1" x14ac:dyDescent="0.15"/>
    <row r="94515" ht="13.5" customHeight="1" x14ac:dyDescent="0.15"/>
    <row r="94517" ht="13.5" customHeight="1" x14ac:dyDescent="0.15"/>
    <row r="94519" ht="13.5" customHeight="1" x14ac:dyDescent="0.15"/>
    <row r="94521" ht="13.5" customHeight="1" x14ac:dyDescent="0.15"/>
    <row r="94523" ht="13.5" customHeight="1" x14ac:dyDescent="0.15"/>
    <row r="94525" ht="13.5" customHeight="1" x14ac:dyDescent="0.15"/>
    <row r="94527" ht="13.5" customHeight="1" x14ac:dyDescent="0.15"/>
    <row r="94529" ht="13.5" customHeight="1" x14ac:dyDescent="0.15"/>
    <row r="94531" ht="13.5" customHeight="1" x14ac:dyDescent="0.15"/>
    <row r="94533" ht="13.5" customHeight="1" x14ac:dyDescent="0.15"/>
    <row r="94535" ht="13.5" customHeight="1" x14ac:dyDescent="0.15"/>
    <row r="94537" ht="13.5" customHeight="1" x14ac:dyDescent="0.15"/>
    <row r="94539" ht="13.5" customHeight="1" x14ac:dyDescent="0.15"/>
    <row r="94541" ht="13.5" customHeight="1" x14ac:dyDescent="0.15"/>
    <row r="94543" ht="13.5" customHeight="1" x14ac:dyDescent="0.15"/>
    <row r="94545" ht="13.5" customHeight="1" x14ac:dyDescent="0.15"/>
    <row r="94547" ht="13.5" customHeight="1" x14ac:dyDescent="0.15"/>
    <row r="94549" ht="13.5" customHeight="1" x14ac:dyDescent="0.15"/>
    <row r="94551" ht="13.5" customHeight="1" x14ac:dyDescent="0.15"/>
    <row r="94553" ht="13.5" customHeight="1" x14ac:dyDescent="0.15"/>
    <row r="94555" ht="13.5" customHeight="1" x14ac:dyDescent="0.15"/>
    <row r="94557" ht="13.5" customHeight="1" x14ac:dyDescent="0.15"/>
    <row r="94559" ht="13.5" customHeight="1" x14ac:dyDescent="0.15"/>
    <row r="94561" ht="13.5" customHeight="1" x14ac:dyDescent="0.15"/>
    <row r="94563" ht="13.5" customHeight="1" x14ac:dyDescent="0.15"/>
    <row r="94565" ht="13.5" customHeight="1" x14ac:dyDescent="0.15"/>
    <row r="94567" ht="13.5" customHeight="1" x14ac:dyDescent="0.15"/>
    <row r="94569" ht="13.5" customHeight="1" x14ac:dyDescent="0.15"/>
    <row r="94571" ht="13.5" customHeight="1" x14ac:dyDescent="0.15"/>
    <row r="94573" ht="13.5" customHeight="1" x14ac:dyDescent="0.15"/>
    <row r="94575" ht="13.5" customHeight="1" x14ac:dyDescent="0.15"/>
    <row r="94577" ht="13.5" customHeight="1" x14ac:dyDescent="0.15"/>
    <row r="94579" ht="13.5" customHeight="1" x14ac:dyDescent="0.15"/>
    <row r="94581" ht="13.5" customHeight="1" x14ac:dyDescent="0.15"/>
    <row r="94583" ht="13.5" customHeight="1" x14ac:dyDescent="0.15"/>
    <row r="94585" ht="13.5" customHeight="1" x14ac:dyDescent="0.15"/>
    <row r="94587" ht="13.5" customHeight="1" x14ac:dyDescent="0.15"/>
    <row r="94589" ht="13.5" customHeight="1" x14ac:dyDescent="0.15"/>
    <row r="94591" ht="13.5" customHeight="1" x14ac:dyDescent="0.15"/>
    <row r="94593" ht="13.5" customHeight="1" x14ac:dyDescent="0.15"/>
    <row r="94595" ht="13.5" customHeight="1" x14ac:dyDescent="0.15"/>
    <row r="94597" ht="13.5" customHeight="1" x14ac:dyDescent="0.15"/>
    <row r="94599" ht="13.5" customHeight="1" x14ac:dyDescent="0.15"/>
    <row r="94601" ht="13.5" customHeight="1" x14ac:dyDescent="0.15"/>
    <row r="94603" ht="13.5" customHeight="1" x14ac:dyDescent="0.15"/>
    <row r="94605" ht="13.5" customHeight="1" x14ac:dyDescent="0.15"/>
    <row r="94607" ht="13.5" customHeight="1" x14ac:dyDescent="0.15"/>
    <row r="94609" ht="13.5" customHeight="1" x14ac:dyDescent="0.15"/>
    <row r="94611" ht="13.5" customHeight="1" x14ac:dyDescent="0.15"/>
    <row r="94613" ht="13.5" customHeight="1" x14ac:dyDescent="0.15"/>
    <row r="94615" ht="13.5" customHeight="1" x14ac:dyDescent="0.15"/>
    <row r="94617" ht="13.5" customHeight="1" x14ac:dyDescent="0.15"/>
    <row r="94619" ht="13.5" customHeight="1" x14ac:dyDescent="0.15"/>
    <row r="94621" ht="13.5" customHeight="1" x14ac:dyDescent="0.15"/>
    <row r="94623" ht="13.5" customHeight="1" x14ac:dyDescent="0.15"/>
    <row r="94625" ht="13.5" customHeight="1" x14ac:dyDescent="0.15"/>
    <row r="94627" ht="13.5" customHeight="1" x14ac:dyDescent="0.15"/>
    <row r="94629" ht="13.5" customHeight="1" x14ac:dyDescent="0.15"/>
    <row r="94631" ht="13.5" customHeight="1" x14ac:dyDescent="0.15"/>
    <row r="94633" ht="13.5" customHeight="1" x14ac:dyDescent="0.15"/>
    <row r="94635" ht="13.5" customHeight="1" x14ac:dyDescent="0.15"/>
    <row r="94637" ht="13.5" customHeight="1" x14ac:dyDescent="0.15"/>
    <row r="94639" ht="13.5" customHeight="1" x14ac:dyDescent="0.15"/>
    <row r="94641" ht="13.5" customHeight="1" x14ac:dyDescent="0.15"/>
    <row r="94643" ht="13.5" customHeight="1" x14ac:dyDescent="0.15"/>
    <row r="94645" ht="13.5" customHeight="1" x14ac:dyDescent="0.15"/>
    <row r="94647" ht="13.5" customHeight="1" x14ac:dyDescent="0.15"/>
    <row r="94649" ht="13.5" customHeight="1" x14ac:dyDescent="0.15"/>
    <row r="94651" ht="13.5" customHeight="1" x14ac:dyDescent="0.15"/>
    <row r="94653" ht="13.5" customHeight="1" x14ac:dyDescent="0.15"/>
    <row r="94655" ht="13.5" customHeight="1" x14ac:dyDescent="0.15"/>
    <row r="94657" ht="13.5" customHeight="1" x14ac:dyDescent="0.15"/>
    <row r="94659" ht="13.5" customHeight="1" x14ac:dyDescent="0.15"/>
    <row r="94661" ht="13.5" customHeight="1" x14ac:dyDescent="0.15"/>
    <row r="94663" ht="13.5" customHeight="1" x14ac:dyDescent="0.15"/>
    <row r="94665" ht="13.5" customHeight="1" x14ac:dyDescent="0.15"/>
    <row r="94667" ht="13.5" customHeight="1" x14ac:dyDescent="0.15"/>
    <row r="94669" ht="13.5" customHeight="1" x14ac:dyDescent="0.15"/>
    <row r="94671" ht="13.5" customHeight="1" x14ac:dyDescent="0.15"/>
    <row r="94673" ht="13.5" customHeight="1" x14ac:dyDescent="0.15"/>
    <row r="94675" ht="13.5" customHeight="1" x14ac:dyDescent="0.15"/>
    <row r="94677" ht="13.5" customHeight="1" x14ac:dyDescent="0.15"/>
    <row r="94679" ht="13.5" customHeight="1" x14ac:dyDescent="0.15"/>
    <row r="94681" ht="13.5" customHeight="1" x14ac:dyDescent="0.15"/>
    <row r="94683" ht="13.5" customHeight="1" x14ac:dyDescent="0.15"/>
    <row r="94685" ht="13.5" customHeight="1" x14ac:dyDescent="0.15"/>
    <row r="94687" ht="13.5" customHeight="1" x14ac:dyDescent="0.15"/>
    <row r="94689" ht="13.5" customHeight="1" x14ac:dyDescent="0.15"/>
    <row r="94691" ht="13.5" customHeight="1" x14ac:dyDescent="0.15"/>
    <row r="94693" ht="13.5" customHeight="1" x14ac:dyDescent="0.15"/>
    <row r="94695" ht="13.5" customHeight="1" x14ac:dyDescent="0.15"/>
    <row r="94697" ht="13.5" customHeight="1" x14ac:dyDescent="0.15"/>
    <row r="94699" ht="13.5" customHeight="1" x14ac:dyDescent="0.15"/>
    <row r="94701" ht="13.5" customHeight="1" x14ac:dyDescent="0.15"/>
    <row r="94703" ht="13.5" customHeight="1" x14ac:dyDescent="0.15"/>
    <row r="94705" ht="13.5" customHeight="1" x14ac:dyDescent="0.15"/>
    <row r="94707" ht="13.5" customHeight="1" x14ac:dyDescent="0.15"/>
    <row r="94709" ht="13.5" customHeight="1" x14ac:dyDescent="0.15"/>
    <row r="94711" ht="13.5" customHeight="1" x14ac:dyDescent="0.15"/>
    <row r="94713" ht="13.5" customHeight="1" x14ac:dyDescent="0.15"/>
    <row r="94715" ht="13.5" customHeight="1" x14ac:dyDescent="0.15"/>
    <row r="94717" ht="13.5" customHeight="1" x14ac:dyDescent="0.15"/>
    <row r="94719" ht="13.5" customHeight="1" x14ac:dyDescent="0.15"/>
    <row r="94721" ht="13.5" customHeight="1" x14ac:dyDescent="0.15"/>
    <row r="94723" ht="13.5" customHeight="1" x14ac:dyDescent="0.15"/>
    <row r="94725" ht="13.5" customHeight="1" x14ac:dyDescent="0.15"/>
    <row r="94727" ht="13.5" customHeight="1" x14ac:dyDescent="0.15"/>
    <row r="94729" ht="13.5" customHeight="1" x14ac:dyDescent="0.15"/>
    <row r="94731" ht="13.5" customHeight="1" x14ac:dyDescent="0.15"/>
    <row r="94733" ht="13.5" customHeight="1" x14ac:dyDescent="0.15"/>
    <row r="94735" ht="13.5" customHeight="1" x14ac:dyDescent="0.15"/>
    <row r="94737" ht="13.5" customHeight="1" x14ac:dyDescent="0.15"/>
    <row r="94739" ht="13.5" customHeight="1" x14ac:dyDescent="0.15"/>
    <row r="94741" ht="13.5" customHeight="1" x14ac:dyDescent="0.15"/>
    <row r="94743" ht="13.5" customHeight="1" x14ac:dyDescent="0.15"/>
    <row r="94745" ht="13.5" customHeight="1" x14ac:dyDescent="0.15"/>
    <row r="94747" ht="13.5" customHeight="1" x14ac:dyDescent="0.15"/>
    <row r="94749" ht="13.5" customHeight="1" x14ac:dyDescent="0.15"/>
    <row r="94751" ht="13.5" customHeight="1" x14ac:dyDescent="0.15"/>
    <row r="94753" ht="13.5" customHeight="1" x14ac:dyDescent="0.15"/>
    <row r="94755" ht="13.5" customHeight="1" x14ac:dyDescent="0.15"/>
    <row r="94757" ht="13.5" customHeight="1" x14ac:dyDescent="0.15"/>
    <row r="94759" ht="13.5" customHeight="1" x14ac:dyDescent="0.15"/>
    <row r="94761" ht="13.5" customHeight="1" x14ac:dyDescent="0.15"/>
    <row r="94763" ht="13.5" customHeight="1" x14ac:dyDescent="0.15"/>
    <row r="94765" ht="13.5" customHeight="1" x14ac:dyDescent="0.15"/>
    <row r="94767" ht="13.5" customHeight="1" x14ac:dyDescent="0.15"/>
    <row r="94769" ht="13.5" customHeight="1" x14ac:dyDescent="0.15"/>
    <row r="94771" ht="13.5" customHeight="1" x14ac:dyDescent="0.15"/>
    <row r="94773" ht="13.5" customHeight="1" x14ac:dyDescent="0.15"/>
    <row r="94775" ht="13.5" customHeight="1" x14ac:dyDescent="0.15"/>
    <row r="94777" ht="13.5" customHeight="1" x14ac:dyDescent="0.15"/>
    <row r="94779" ht="13.5" customHeight="1" x14ac:dyDescent="0.15"/>
    <row r="94781" ht="13.5" customHeight="1" x14ac:dyDescent="0.15"/>
    <row r="94783" ht="13.5" customHeight="1" x14ac:dyDescent="0.15"/>
    <row r="94785" ht="13.5" customHeight="1" x14ac:dyDescent="0.15"/>
    <row r="94787" ht="13.5" customHeight="1" x14ac:dyDescent="0.15"/>
    <row r="94789" ht="13.5" customHeight="1" x14ac:dyDescent="0.15"/>
    <row r="94791" ht="13.5" customHeight="1" x14ac:dyDescent="0.15"/>
    <row r="94793" ht="13.5" customHeight="1" x14ac:dyDescent="0.15"/>
    <row r="94795" ht="13.5" customHeight="1" x14ac:dyDescent="0.15"/>
    <row r="94797" ht="13.5" customHeight="1" x14ac:dyDescent="0.15"/>
    <row r="94799" ht="13.5" customHeight="1" x14ac:dyDescent="0.15"/>
    <row r="94801" ht="13.5" customHeight="1" x14ac:dyDescent="0.15"/>
    <row r="94803" ht="13.5" customHeight="1" x14ac:dyDescent="0.15"/>
    <row r="94805" ht="13.5" customHeight="1" x14ac:dyDescent="0.15"/>
    <row r="94807" ht="13.5" customHeight="1" x14ac:dyDescent="0.15"/>
    <row r="94809" ht="13.5" customHeight="1" x14ac:dyDescent="0.15"/>
    <row r="94811" ht="13.5" customHeight="1" x14ac:dyDescent="0.15"/>
    <row r="94813" ht="13.5" customHeight="1" x14ac:dyDescent="0.15"/>
    <row r="94815" ht="13.5" customHeight="1" x14ac:dyDescent="0.15"/>
    <row r="94817" ht="13.5" customHeight="1" x14ac:dyDescent="0.15"/>
    <row r="94819" ht="13.5" customHeight="1" x14ac:dyDescent="0.15"/>
    <row r="94821" ht="13.5" customHeight="1" x14ac:dyDescent="0.15"/>
    <row r="94823" ht="13.5" customHeight="1" x14ac:dyDescent="0.15"/>
    <row r="94825" ht="13.5" customHeight="1" x14ac:dyDescent="0.15"/>
    <row r="94827" ht="13.5" customHeight="1" x14ac:dyDescent="0.15"/>
    <row r="94829" ht="13.5" customHeight="1" x14ac:dyDescent="0.15"/>
    <row r="94831" ht="13.5" customHeight="1" x14ac:dyDescent="0.15"/>
    <row r="94833" ht="13.5" customHeight="1" x14ac:dyDescent="0.15"/>
    <row r="94835" ht="13.5" customHeight="1" x14ac:dyDescent="0.15"/>
    <row r="94837" ht="13.5" customHeight="1" x14ac:dyDescent="0.15"/>
    <row r="94839" ht="13.5" customHeight="1" x14ac:dyDescent="0.15"/>
    <row r="94841" ht="13.5" customHeight="1" x14ac:dyDescent="0.15"/>
    <row r="94843" ht="13.5" customHeight="1" x14ac:dyDescent="0.15"/>
    <row r="94845" ht="13.5" customHeight="1" x14ac:dyDescent="0.15"/>
    <row r="94847" ht="13.5" customHeight="1" x14ac:dyDescent="0.15"/>
    <row r="94849" ht="13.5" customHeight="1" x14ac:dyDescent="0.15"/>
    <row r="94851" ht="13.5" customHeight="1" x14ac:dyDescent="0.15"/>
    <row r="94853" ht="13.5" customHeight="1" x14ac:dyDescent="0.15"/>
    <row r="94855" ht="13.5" customHeight="1" x14ac:dyDescent="0.15"/>
    <row r="94857" ht="13.5" customHeight="1" x14ac:dyDescent="0.15"/>
    <row r="94859" ht="13.5" customHeight="1" x14ac:dyDescent="0.15"/>
    <row r="94861" ht="13.5" customHeight="1" x14ac:dyDescent="0.15"/>
    <row r="94863" ht="13.5" customHeight="1" x14ac:dyDescent="0.15"/>
    <row r="94865" ht="13.5" customHeight="1" x14ac:dyDescent="0.15"/>
    <row r="94867" ht="13.5" customHeight="1" x14ac:dyDescent="0.15"/>
    <row r="94869" ht="13.5" customHeight="1" x14ac:dyDescent="0.15"/>
    <row r="94871" ht="13.5" customHeight="1" x14ac:dyDescent="0.15"/>
    <row r="94873" ht="13.5" customHeight="1" x14ac:dyDescent="0.15"/>
    <row r="94875" ht="13.5" customHeight="1" x14ac:dyDescent="0.15"/>
    <row r="94877" ht="13.5" customHeight="1" x14ac:dyDescent="0.15"/>
    <row r="94879" ht="13.5" customHeight="1" x14ac:dyDescent="0.15"/>
    <row r="94881" ht="13.5" customHeight="1" x14ac:dyDescent="0.15"/>
    <row r="94883" ht="13.5" customHeight="1" x14ac:dyDescent="0.15"/>
    <row r="94885" ht="13.5" customHeight="1" x14ac:dyDescent="0.15"/>
    <row r="94887" ht="13.5" customHeight="1" x14ac:dyDescent="0.15"/>
    <row r="94889" ht="13.5" customHeight="1" x14ac:dyDescent="0.15"/>
    <row r="94891" ht="13.5" customHeight="1" x14ac:dyDescent="0.15"/>
    <row r="94893" ht="13.5" customHeight="1" x14ac:dyDescent="0.15"/>
    <row r="94895" ht="13.5" customHeight="1" x14ac:dyDescent="0.15"/>
    <row r="94897" ht="13.5" customHeight="1" x14ac:dyDescent="0.15"/>
    <row r="94899" ht="13.5" customHeight="1" x14ac:dyDescent="0.15"/>
    <row r="94901" ht="13.5" customHeight="1" x14ac:dyDescent="0.15"/>
    <row r="94903" ht="13.5" customHeight="1" x14ac:dyDescent="0.15"/>
    <row r="94905" ht="13.5" customHeight="1" x14ac:dyDescent="0.15"/>
    <row r="94907" ht="13.5" customHeight="1" x14ac:dyDescent="0.15"/>
    <row r="94909" ht="13.5" customHeight="1" x14ac:dyDescent="0.15"/>
    <row r="94911" ht="13.5" customHeight="1" x14ac:dyDescent="0.15"/>
    <row r="94913" ht="13.5" customHeight="1" x14ac:dyDescent="0.15"/>
    <row r="94915" ht="13.5" customHeight="1" x14ac:dyDescent="0.15"/>
    <row r="94917" ht="13.5" customHeight="1" x14ac:dyDescent="0.15"/>
    <row r="94919" ht="13.5" customHeight="1" x14ac:dyDescent="0.15"/>
    <row r="94921" ht="13.5" customHeight="1" x14ac:dyDescent="0.15"/>
    <row r="94923" ht="13.5" customHeight="1" x14ac:dyDescent="0.15"/>
    <row r="94925" ht="13.5" customHeight="1" x14ac:dyDescent="0.15"/>
    <row r="94927" ht="13.5" customHeight="1" x14ac:dyDescent="0.15"/>
    <row r="94929" ht="13.5" customHeight="1" x14ac:dyDescent="0.15"/>
    <row r="94931" ht="13.5" customHeight="1" x14ac:dyDescent="0.15"/>
    <row r="94933" ht="13.5" customHeight="1" x14ac:dyDescent="0.15"/>
    <row r="94935" ht="13.5" customHeight="1" x14ac:dyDescent="0.15"/>
    <row r="94937" ht="13.5" customHeight="1" x14ac:dyDescent="0.15"/>
    <row r="94939" ht="13.5" customHeight="1" x14ac:dyDescent="0.15"/>
    <row r="94941" ht="13.5" customHeight="1" x14ac:dyDescent="0.15"/>
    <row r="94943" ht="13.5" customHeight="1" x14ac:dyDescent="0.15"/>
    <row r="94945" ht="13.5" customHeight="1" x14ac:dyDescent="0.15"/>
    <row r="94947" ht="13.5" customHeight="1" x14ac:dyDescent="0.15"/>
    <row r="94949" ht="13.5" customHeight="1" x14ac:dyDescent="0.15"/>
    <row r="94951" ht="13.5" customHeight="1" x14ac:dyDescent="0.15"/>
    <row r="94953" ht="13.5" customHeight="1" x14ac:dyDescent="0.15"/>
    <row r="94955" ht="13.5" customHeight="1" x14ac:dyDescent="0.15"/>
    <row r="94957" ht="13.5" customHeight="1" x14ac:dyDescent="0.15"/>
    <row r="94959" ht="13.5" customHeight="1" x14ac:dyDescent="0.15"/>
    <row r="94961" ht="13.5" customHeight="1" x14ac:dyDescent="0.15"/>
    <row r="94963" ht="13.5" customHeight="1" x14ac:dyDescent="0.15"/>
    <row r="94965" ht="13.5" customHeight="1" x14ac:dyDescent="0.15"/>
    <row r="94967" ht="13.5" customHeight="1" x14ac:dyDescent="0.15"/>
    <row r="94969" ht="13.5" customHeight="1" x14ac:dyDescent="0.15"/>
    <row r="94971" ht="13.5" customHeight="1" x14ac:dyDescent="0.15"/>
    <row r="94973" ht="13.5" customHeight="1" x14ac:dyDescent="0.15"/>
    <row r="94975" ht="13.5" customHeight="1" x14ac:dyDescent="0.15"/>
    <row r="94977" ht="13.5" customHeight="1" x14ac:dyDescent="0.15"/>
    <row r="94979" ht="13.5" customHeight="1" x14ac:dyDescent="0.15"/>
    <row r="94981" ht="13.5" customHeight="1" x14ac:dyDescent="0.15"/>
    <row r="94983" ht="13.5" customHeight="1" x14ac:dyDescent="0.15"/>
    <row r="94985" ht="13.5" customHeight="1" x14ac:dyDescent="0.15"/>
    <row r="94987" ht="13.5" customHeight="1" x14ac:dyDescent="0.15"/>
    <row r="94989" ht="13.5" customHeight="1" x14ac:dyDescent="0.15"/>
    <row r="94991" ht="13.5" customHeight="1" x14ac:dyDescent="0.15"/>
    <row r="94993" ht="13.5" customHeight="1" x14ac:dyDescent="0.15"/>
    <row r="94995" ht="13.5" customHeight="1" x14ac:dyDescent="0.15"/>
    <row r="94997" ht="13.5" customHeight="1" x14ac:dyDescent="0.15"/>
    <row r="94999" ht="13.5" customHeight="1" x14ac:dyDescent="0.15"/>
    <row r="95001" ht="13.5" customHeight="1" x14ac:dyDescent="0.15"/>
    <row r="95003" ht="13.5" customHeight="1" x14ac:dyDescent="0.15"/>
    <row r="95005" ht="13.5" customHeight="1" x14ac:dyDescent="0.15"/>
    <row r="95007" ht="13.5" customHeight="1" x14ac:dyDescent="0.15"/>
    <row r="95009" ht="13.5" customHeight="1" x14ac:dyDescent="0.15"/>
    <row r="95011" ht="13.5" customHeight="1" x14ac:dyDescent="0.15"/>
    <row r="95013" ht="13.5" customHeight="1" x14ac:dyDescent="0.15"/>
    <row r="95015" ht="13.5" customHeight="1" x14ac:dyDescent="0.15"/>
    <row r="95017" ht="13.5" customHeight="1" x14ac:dyDescent="0.15"/>
    <row r="95019" ht="13.5" customHeight="1" x14ac:dyDescent="0.15"/>
    <row r="95021" ht="13.5" customHeight="1" x14ac:dyDescent="0.15"/>
    <row r="95023" ht="13.5" customHeight="1" x14ac:dyDescent="0.15"/>
    <row r="95025" ht="13.5" customHeight="1" x14ac:dyDescent="0.15"/>
    <row r="95027" ht="13.5" customHeight="1" x14ac:dyDescent="0.15"/>
    <row r="95029" ht="13.5" customHeight="1" x14ac:dyDescent="0.15"/>
    <row r="95031" ht="13.5" customHeight="1" x14ac:dyDescent="0.15"/>
    <row r="95033" ht="13.5" customHeight="1" x14ac:dyDescent="0.15"/>
    <row r="95035" ht="13.5" customHeight="1" x14ac:dyDescent="0.15"/>
    <row r="95037" ht="13.5" customHeight="1" x14ac:dyDescent="0.15"/>
    <row r="95039" ht="13.5" customHeight="1" x14ac:dyDescent="0.15"/>
    <row r="95041" ht="13.5" customHeight="1" x14ac:dyDescent="0.15"/>
    <row r="95043" ht="13.5" customHeight="1" x14ac:dyDescent="0.15"/>
    <row r="95045" ht="13.5" customHeight="1" x14ac:dyDescent="0.15"/>
    <row r="95047" ht="13.5" customHeight="1" x14ac:dyDescent="0.15"/>
    <row r="95049" ht="13.5" customHeight="1" x14ac:dyDescent="0.15"/>
    <row r="95051" ht="13.5" customHeight="1" x14ac:dyDescent="0.15"/>
    <row r="95053" ht="13.5" customHeight="1" x14ac:dyDescent="0.15"/>
    <row r="95055" ht="13.5" customHeight="1" x14ac:dyDescent="0.15"/>
    <row r="95057" ht="13.5" customHeight="1" x14ac:dyDescent="0.15"/>
    <row r="95059" ht="13.5" customHeight="1" x14ac:dyDescent="0.15"/>
    <row r="95061" ht="13.5" customHeight="1" x14ac:dyDescent="0.15"/>
    <row r="95063" ht="13.5" customHeight="1" x14ac:dyDescent="0.15"/>
    <row r="95065" ht="13.5" customHeight="1" x14ac:dyDescent="0.15"/>
    <row r="95067" ht="13.5" customHeight="1" x14ac:dyDescent="0.15"/>
    <row r="95069" ht="13.5" customHeight="1" x14ac:dyDescent="0.15"/>
    <row r="95071" ht="13.5" customHeight="1" x14ac:dyDescent="0.15"/>
    <row r="95073" ht="13.5" customHeight="1" x14ac:dyDescent="0.15"/>
    <row r="95075" ht="13.5" customHeight="1" x14ac:dyDescent="0.15"/>
    <row r="95077" ht="13.5" customHeight="1" x14ac:dyDescent="0.15"/>
    <row r="95079" ht="13.5" customHeight="1" x14ac:dyDescent="0.15"/>
    <row r="95081" ht="13.5" customHeight="1" x14ac:dyDescent="0.15"/>
    <row r="95083" ht="13.5" customHeight="1" x14ac:dyDescent="0.15"/>
    <row r="95085" ht="13.5" customHeight="1" x14ac:dyDescent="0.15"/>
    <row r="95087" ht="13.5" customHeight="1" x14ac:dyDescent="0.15"/>
    <row r="95089" ht="13.5" customHeight="1" x14ac:dyDescent="0.15"/>
    <row r="95091" ht="13.5" customHeight="1" x14ac:dyDescent="0.15"/>
    <row r="95093" ht="13.5" customHeight="1" x14ac:dyDescent="0.15"/>
    <row r="95095" ht="13.5" customHeight="1" x14ac:dyDescent="0.15"/>
    <row r="95097" ht="13.5" customHeight="1" x14ac:dyDescent="0.15"/>
    <row r="95099" ht="13.5" customHeight="1" x14ac:dyDescent="0.15"/>
    <row r="95101" ht="13.5" customHeight="1" x14ac:dyDescent="0.15"/>
    <row r="95103" ht="13.5" customHeight="1" x14ac:dyDescent="0.15"/>
    <row r="95105" ht="13.5" customHeight="1" x14ac:dyDescent="0.15"/>
    <row r="95107" ht="13.5" customHeight="1" x14ac:dyDescent="0.15"/>
    <row r="95109" ht="13.5" customHeight="1" x14ac:dyDescent="0.15"/>
    <row r="95111" ht="13.5" customHeight="1" x14ac:dyDescent="0.15"/>
    <row r="95113" ht="13.5" customHeight="1" x14ac:dyDescent="0.15"/>
    <row r="95115" ht="13.5" customHeight="1" x14ac:dyDescent="0.15"/>
    <row r="95117" ht="13.5" customHeight="1" x14ac:dyDescent="0.15"/>
    <row r="95119" ht="13.5" customHeight="1" x14ac:dyDescent="0.15"/>
    <row r="95121" ht="13.5" customHeight="1" x14ac:dyDescent="0.15"/>
    <row r="95123" ht="13.5" customHeight="1" x14ac:dyDescent="0.15"/>
    <row r="95125" ht="13.5" customHeight="1" x14ac:dyDescent="0.15"/>
    <row r="95127" ht="13.5" customHeight="1" x14ac:dyDescent="0.15"/>
    <row r="95129" ht="13.5" customHeight="1" x14ac:dyDescent="0.15"/>
    <row r="95131" ht="13.5" customHeight="1" x14ac:dyDescent="0.15"/>
    <row r="95133" ht="13.5" customHeight="1" x14ac:dyDescent="0.15"/>
    <row r="95135" ht="13.5" customHeight="1" x14ac:dyDescent="0.15"/>
    <row r="95137" ht="13.5" customHeight="1" x14ac:dyDescent="0.15"/>
    <row r="95139" ht="13.5" customHeight="1" x14ac:dyDescent="0.15"/>
    <row r="95141" ht="13.5" customHeight="1" x14ac:dyDescent="0.15"/>
    <row r="95143" ht="13.5" customHeight="1" x14ac:dyDescent="0.15"/>
    <row r="95145" ht="13.5" customHeight="1" x14ac:dyDescent="0.15"/>
    <row r="95147" ht="13.5" customHeight="1" x14ac:dyDescent="0.15"/>
    <row r="95149" ht="13.5" customHeight="1" x14ac:dyDescent="0.15"/>
    <row r="95151" ht="13.5" customHeight="1" x14ac:dyDescent="0.15"/>
    <row r="95153" ht="13.5" customHeight="1" x14ac:dyDescent="0.15"/>
    <row r="95155" ht="13.5" customHeight="1" x14ac:dyDescent="0.15"/>
    <row r="95157" ht="13.5" customHeight="1" x14ac:dyDescent="0.15"/>
    <row r="95159" ht="13.5" customHeight="1" x14ac:dyDescent="0.15"/>
    <row r="95161" ht="13.5" customHeight="1" x14ac:dyDescent="0.15"/>
    <row r="95163" ht="13.5" customHeight="1" x14ac:dyDescent="0.15"/>
    <row r="95165" ht="13.5" customHeight="1" x14ac:dyDescent="0.15"/>
    <row r="95167" ht="13.5" customHeight="1" x14ac:dyDescent="0.15"/>
    <row r="95169" ht="13.5" customHeight="1" x14ac:dyDescent="0.15"/>
    <row r="95171" ht="13.5" customHeight="1" x14ac:dyDescent="0.15"/>
    <row r="95173" ht="13.5" customHeight="1" x14ac:dyDescent="0.15"/>
    <row r="95175" ht="13.5" customHeight="1" x14ac:dyDescent="0.15"/>
    <row r="95177" ht="13.5" customHeight="1" x14ac:dyDescent="0.15"/>
    <row r="95179" ht="13.5" customHeight="1" x14ac:dyDescent="0.15"/>
    <row r="95181" ht="13.5" customHeight="1" x14ac:dyDescent="0.15"/>
    <row r="95183" ht="13.5" customHeight="1" x14ac:dyDescent="0.15"/>
    <row r="95185" ht="13.5" customHeight="1" x14ac:dyDescent="0.15"/>
    <row r="95187" ht="13.5" customHeight="1" x14ac:dyDescent="0.15"/>
    <row r="95189" ht="13.5" customHeight="1" x14ac:dyDescent="0.15"/>
    <row r="95191" ht="13.5" customHeight="1" x14ac:dyDescent="0.15"/>
    <row r="95193" ht="13.5" customHeight="1" x14ac:dyDescent="0.15"/>
    <row r="95195" ht="13.5" customHeight="1" x14ac:dyDescent="0.15"/>
    <row r="95197" ht="13.5" customHeight="1" x14ac:dyDescent="0.15"/>
    <row r="95199" ht="13.5" customHeight="1" x14ac:dyDescent="0.15"/>
    <row r="95201" ht="13.5" customHeight="1" x14ac:dyDescent="0.15"/>
    <row r="95203" ht="13.5" customHeight="1" x14ac:dyDescent="0.15"/>
    <row r="95205" ht="13.5" customHeight="1" x14ac:dyDescent="0.15"/>
    <row r="95207" ht="13.5" customHeight="1" x14ac:dyDescent="0.15"/>
    <row r="95209" ht="13.5" customHeight="1" x14ac:dyDescent="0.15"/>
    <row r="95211" ht="13.5" customHeight="1" x14ac:dyDescent="0.15"/>
    <row r="95213" ht="13.5" customHeight="1" x14ac:dyDescent="0.15"/>
    <row r="95215" ht="13.5" customHeight="1" x14ac:dyDescent="0.15"/>
    <row r="95217" ht="13.5" customHeight="1" x14ac:dyDescent="0.15"/>
    <row r="95219" ht="13.5" customHeight="1" x14ac:dyDescent="0.15"/>
    <row r="95221" ht="13.5" customHeight="1" x14ac:dyDescent="0.15"/>
    <row r="95223" ht="13.5" customHeight="1" x14ac:dyDescent="0.15"/>
    <row r="95225" ht="13.5" customHeight="1" x14ac:dyDescent="0.15"/>
    <row r="95227" ht="13.5" customHeight="1" x14ac:dyDescent="0.15"/>
    <row r="95229" ht="13.5" customHeight="1" x14ac:dyDescent="0.15"/>
    <row r="95231" ht="13.5" customHeight="1" x14ac:dyDescent="0.15"/>
    <row r="95233" ht="13.5" customHeight="1" x14ac:dyDescent="0.15"/>
    <row r="95235" ht="13.5" customHeight="1" x14ac:dyDescent="0.15"/>
    <row r="95237" ht="13.5" customHeight="1" x14ac:dyDescent="0.15"/>
    <row r="95239" ht="13.5" customHeight="1" x14ac:dyDescent="0.15"/>
    <row r="95241" ht="13.5" customHeight="1" x14ac:dyDescent="0.15"/>
    <row r="95243" ht="13.5" customHeight="1" x14ac:dyDescent="0.15"/>
    <row r="95245" ht="13.5" customHeight="1" x14ac:dyDescent="0.15"/>
    <row r="95247" ht="13.5" customHeight="1" x14ac:dyDescent="0.15"/>
    <row r="95249" ht="13.5" customHeight="1" x14ac:dyDescent="0.15"/>
    <row r="95251" ht="13.5" customHeight="1" x14ac:dyDescent="0.15"/>
    <row r="95253" ht="13.5" customHeight="1" x14ac:dyDescent="0.15"/>
    <row r="95255" ht="13.5" customHeight="1" x14ac:dyDescent="0.15"/>
    <row r="95257" ht="13.5" customHeight="1" x14ac:dyDescent="0.15"/>
    <row r="95259" ht="13.5" customHeight="1" x14ac:dyDescent="0.15"/>
    <row r="95261" ht="13.5" customHeight="1" x14ac:dyDescent="0.15"/>
    <row r="95263" ht="13.5" customHeight="1" x14ac:dyDescent="0.15"/>
    <row r="95265" ht="13.5" customHeight="1" x14ac:dyDescent="0.15"/>
    <row r="95267" ht="13.5" customHeight="1" x14ac:dyDescent="0.15"/>
    <row r="95269" ht="13.5" customHeight="1" x14ac:dyDescent="0.15"/>
    <row r="95271" ht="13.5" customHeight="1" x14ac:dyDescent="0.15"/>
    <row r="95273" ht="13.5" customHeight="1" x14ac:dyDescent="0.15"/>
    <row r="95275" ht="13.5" customHeight="1" x14ac:dyDescent="0.15"/>
    <row r="95277" ht="13.5" customHeight="1" x14ac:dyDescent="0.15"/>
    <row r="95279" ht="13.5" customHeight="1" x14ac:dyDescent="0.15"/>
    <row r="95281" ht="13.5" customHeight="1" x14ac:dyDescent="0.15"/>
    <row r="95283" ht="13.5" customHeight="1" x14ac:dyDescent="0.15"/>
    <row r="95285" ht="13.5" customHeight="1" x14ac:dyDescent="0.15"/>
    <row r="95287" ht="13.5" customHeight="1" x14ac:dyDescent="0.15"/>
    <row r="95289" ht="13.5" customHeight="1" x14ac:dyDescent="0.15"/>
    <row r="95291" ht="13.5" customHeight="1" x14ac:dyDescent="0.15"/>
    <row r="95293" ht="13.5" customHeight="1" x14ac:dyDescent="0.15"/>
    <row r="95295" ht="13.5" customHeight="1" x14ac:dyDescent="0.15"/>
    <row r="95297" ht="13.5" customHeight="1" x14ac:dyDescent="0.15"/>
    <row r="95299" ht="13.5" customHeight="1" x14ac:dyDescent="0.15"/>
    <row r="95301" ht="13.5" customHeight="1" x14ac:dyDescent="0.15"/>
    <row r="95303" ht="13.5" customHeight="1" x14ac:dyDescent="0.15"/>
    <row r="95305" ht="13.5" customHeight="1" x14ac:dyDescent="0.15"/>
    <row r="95307" ht="13.5" customHeight="1" x14ac:dyDescent="0.15"/>
    <row r="95309" ht="13.5" customHeight="1" x14ac:dyDescent="0.15"/>
    <row r="95311" ht="13.5" customHeight="1" x14ac:dyDescent="0.15"/>
    <row r="95313" ht="13.5" customHeight="1" x14ac:dyDescent="0.15"/>
    <row r="95315" ht="13.5" customHeight="1" x14ac:dyDescent="0.15"/>
    <row r="95317" ht="13.5" customHeight="1" x14ac:dyDescent="0.15"/>
    <row r="95319" ht="13.5" customHeight="1" x14ac:dyDescent="0.15"/>
    <row r="95321" ht="13.5" customHeight="1" x14ac:dyDescent="0.15"/>
    <row r="95323" ht="13.5" customHeight="1" x14ac:dyDescent="0.15"/>
    <row r="95325" ht="13.5" customHeight="1" x14ac:dyDescent="0.15"/>
    <row r="95327" ht="13.5" customHeight="1" x14ac:dyDescent="0.15"/>
    <row r="95329" ht="13.5" customHeight="1" x14ac:dyDescent="0.15"/>
    <row r="95331" ht="13.5" customHeight="1" x14ac:dyDescent="0.15"/>
    <row r="95333" ht="13.5" customHeight="1" x14ac:dyDescent="0.15"/>
    <row r="95335" ht="13.5" customHeight="1" x14ac:dyDescent="0.15"/>
    <row r="95337" ht="13.5" customHeight="1" x14ac:dyDescent="0.15"/>
    <row r="95339" ht="13.5" customHeight="1" x14ac:dyDescent="0.15"/>
    <row r="95341" ht="13.5" customHeight="1" x14ac:dyDescent="0.15"/>
    <row r="95343" ht="13.5" customHeight="1" x14ac:dyDescent="0.15"/>
    <row r="95345" ht="13.5" customHeight="1" x14ac:dyDescent="0.15"/>
    <row r="95347" ht="13.5" customHeight="1" x14ac:dyDescent="0.15"/>
    <row r="95349" ht="13.5" customHeight="1" x14ac:dyDescent="0.15"/>
    <row r="95351" ht="13.5" customHeight="1" x14ac:dyDescent="0.15"/>
    <row r="95353" ht="13.5" customHeight="1" x14ac:dyDescent="0.15"/>
    <row r="95355" ht="13.5" customHeight="1" x14ac:dyDescent="0.15"/>
    <row r="95357" ht="13.5" customHeight="1" x14ac:dyDescent="0.15"/>
    <row r="95359" ht="13.5" customHeight="1" x14ac:dyDescent="0.15"/>
    <row r="95361" ht="13.5" customHeight="1" x14ac:dyDescent="0.15"/>
    <row r="95363" ht="13.5" customHeight="1" x14ac:dyDescent="0.15"/>
    <row r="95365" ht="13.5" customHeight="1" x14ac:dyDescent="0.15"/>
    <row r="95367" ht="13.5" customHeight="1" x14ac:dyDescent="0.15"/>
    <row r="95369" ht="13.5" customHeight="1" x14ac:dyDescent="0.15"/>
    <row r="95371" ht="13.5" customHeight="1" x14ac:dyDescent="0.15"/>
    <row r="95373" ht="13.5" customHeight="1" x14ac:dyDescent="0.15"/>
    <row r="95375" ht="13.5" customHeight="1" x14ac:dyDescent="0.15"/>
    <row r="95377" ht="13.5" customHeight="1" x14ac:dyDescent="0.15"/>
    <row r="95379" ht="13.5" customHeight="1" x14ac:dyDescent="0.15"/>
    <row r="95381" ht="13.5" customHeight="1" x14ac:dyDescent="0.15"/>
    <row r="95383" ht="13.5" customHeight="1" x14ac:dyDescent="0.15"/>
    <row r="95385" ht="13.5" customHeight="1" x14ac:dyDescent="0.15"/>
    <row r="95387" ht="13.5" customHeight="1" x14ac:dyDescent="0.15"/>
    <row r="95389" ht="13.5" customHeight="1" x14ac:dyDescent="0.15"/>
    <row r="95391" ht="13.5" customHeight="1" x14ac:dyDescent="0.15"/>
    <row r="95393" ht="13.5" customHeight="1" x14ac:dyDescent="0.15"/>
    <row r="95395" ht="13.5" customHeight="1" x14ac:dyDescent="0.15"/>
    <row r="95397" ht="13.5" customHeight="1" x14ac:dyDescent="0.15"/>
    <row r="95399" ht="13.5" customHeight="1" x14ac:dyDescent="0.15"/>
    <row r="95401" ht="13.5" customHeight="1" x14ac:dyDescent="0.15"/>
    <row r="95403" ht="13.5" customHeight="1" x14ac:dyDescent="0.15"/>
    <row r="95405" ht="13.5" customHeight="1" x14ac:dyDescent="0.15"/>
    <row r="95407" ht="13.5" customHeight="1" x14ac:dyDescent="0.15"/>
    <row r="95409" ht="13.5" customHeight="1" x14ac:dyDescent="0.15"/>
    <row r="95411" ht="13.5" customHeight="1" x14ac:dyDescent="0.15"/>
    <row r="95413" ht="13.5" customHeight="1" x14ac:dyDescent="0.15"/>
    <row r="95415" ht="13.5" customHeight="1" x14ac:dyDescent="0.15"/>
    <row r="95417" ht="13.5" customHeight="1" x14ac:dyDescent="0.15"/>
    <row r="95419" ht="13.5" customHeight="1" x14ac:dyDescent="0.15"/>
    <row r="95421" ht="13.5" customHeight="1" x14ac:dyDescent="0.15"/>
    <row r="95423" ht="13.5" customHeight="1" x14ac:dyDescent="0.15"/>
    <row r="95425" ht="13.5" customHeight="1" x14ac:dyDescent="0.15"/>
    <row r="95427" ht="13.5" customHeight="1" x14ac:dyDescent="0.15"/>
    <row r="95429" ht="13.5" customHeight="1" x14ac:dyDescent="0.15"/>
    <row r="95431" ht="13.5" customHeight="1" x14ac:dyDescent="0.15"/>
    <row r="95433" ht="13.5" customHeight="1" x14ac:dyDescent="0.15"/>
    <row r="95435" ht="13.5" customHeight="1" x14ac:dyDescent="0.15"/>
    <row r="95437" ht="13.5" customHeight="1" x14ac:dyDescent="0.15"/>
    <row r="95439" ht="13.5" customHeight="1" x14ac:dyDescent="0.15"/>
    <row r="95441" ht="13.5" customHeight="1" x14ac:dyDescent="0.15"/>
    <row r="95443" ht="13.5" customHeight="1" x14ac:dyDescent="0.15"/>
    <row r="95445" ht="13.5" customHeight="1" x14ac:dyDescent="0.15"/>
    <row r="95447" ht="13.5" customHeight="1" x14ac:dyDescent="0.15"/>
    <row r="95449" ht="13.5" customHeight="1" x14ac:dyDescent="0.15"/>
    <row r="95451" ht="13.5" customHeight="1" x14ac:dyDescent="0.15"/>
    <row r="95453" ht="13.5" customHeight="1" x14ac:dyDescent="0.15"/>
    <row r="95455" ht="13.5" customHeight="1" x14ac:dyDescent="0.15"/>
    <row r="95457" ht="13.5" customHeight="1" x14ac:dyDescent="0.15"/>
    <row r="95459" ht="13.5" customHeight="1" x14ac:dyDescent="0.15"/>
    <row r="95461" ht="13.5" customHeight="1" x14ac:dyDescent="0.15"/>
    <row r="95463" ht="13.5" customHeight="1" x14ac:dyDescent="0.15"/>
    <row r="95465" ht="13.5" customHeight="1" x14ac:dyDescent="0.15"/>
    <row r="95467" ht="13.5" customHeight="1" x14ac:dyDescent="0.15"/>
    <row r="95469" ht="13.5" customHeight="1" x14ac:dyDescent="0.15"/>
    <row r="95471" ht="13.5" customHeight="1" x14ac:dyDescent="0.15"/>
    <row r="95473" ht="13.5" customHeight="1" x14ac:dyDescent="0.15"/>
    <row r="95475" ht="13.5" customHeight="1" x14ac:dyDescent="0.15"/>
    <row r="95477" ht="13.5" customHeight="1" x14ac:dyDescent="0.15"/>
    <row r="95479" ht="13.5" customHeight="1" x14ac:dyDescent="0.15"/>
    <row r="95481" ht="13.5" customHeight="1" x14ac:dyDescent="0.15"/>
    <row r="95483" ht="13.5" customHeight="1" x14ac:dyDescent="0.15"/>
    <row r="95485" ht="13.5" customHeight="1" x14ac:dyDescent="0.15"/>
    <row r="95487" ht="13.5" customHeight="1" x14ac:dyDescent="0.15"/>
    <row r="95489" ht="13.5" customHeight="1" x14ac:dyDescent="0.15"/>
    <row r="95491" ht="13.5" customHeight="1" x14ac:dyDescent="0.15"/>
    <row r="95493" ht="13.5" customHeight="1" x14ac:dyDescent="0.15"/>
    <row r="95495" ht="13.5" customHeight="1" x14ac:dyDescent="0.15"/>
    <row r="95497" ht="13.5" customHeight="1" x14ac:dyDescent="0.15"/>
    <row r="95499" ht="13.5" customHeight="1" x14ac:dyDescent="0.15"/>
    <row r="95501" ht="13.5" customHeight="1" x14ac:dyDescent="0.15"/>
    <row r="95503" ht="13.5" customHeight="1" x14ac:dyDescent="0.15"/>
    <row r="95505" ht="13.5" customHeight="1" x14ac:dyDescent="0.15"/>
    <row r="95507" ht="13.5" customHeight="1" x14ac:dyDescent="0.15"/>
    <row r="95509" ht="13.5" customHeight="1" x14ac:dyDescent="0.15"/>
    <row r="95511" ht="13.5" customHeight="1" x14ac:dyDescent="0.15"/>
    <row r="95513" ht="13.5" customHeight="1" x14ac:dyDescent="0.15"/>
    <row r="95515" ht="13.5" customHeight="1" x14ac:dyDescent="0.15"/>
    <row r="95517" ht="13.5" customHeight="1" x14ac:dyDescent="0.15"/>
    <row r="95519" ht="13.5" customHeight="1" x14ac:dyDescent="0.15"/>
    <row r="95521" ht="13.5" customHeight="1" x14ac:dyDescent="0.15"/>
    <row r="95523" ht="13.5" customHeight="1" x14ac:dyDescent="0.15"/>
    <row r="95525" ht="13.5" customHeight="1" x14ac:dyDescent="0.15"/>
    <row r="95527" ht="13.5" customHeight="1" x14ac:dyDescent="0.15"/>
    <row r="95529" ht="13.5" customHeight="1" x14ac:dyDescent="0.15"/>
    <row r="95531" ht="13.5" customHeight="1" x14ac:dyDescent="0.15"/>
    <row r="95533" ht="13.5" customHeight="1" x14ac:dyDescent="0.15"/>
    <row r="95535" ht="13.5" customHeight="1" x14ac:dyDescent="0.15"/>
    <row r="95537" ht="13.5" customHeight="1" x14ac:dyDescent="0.15"/>
    <row r="95539" ht="13.5" customHeight="1" x14ac:dyDescent="0.15"/>
    <row r="95541" ht="13.5" customHeight="1" x14ac:dyDescent="0.15"/>
    <row r="95543" ht="13.5" customHeight="1" x14ac:dyDescent="0.15"/>
    <row r="95545" ht="13.5" customHeight="1" x14ac:dyDescent="0.15"/>
    <row r="95547" ht="13.5" customHeight="1" x14ac:dyDescent="0.15"/>
    <row r="95549" ht="13.5" customHeight="1" x14ac:dyDescent="0.15"/>
    <row r="95551" ht="13.5" customHeight="1" x14ac:dyDescent="0.15"/>
    <row r="95553" ht="13.5" customHeight="1" x14ac:dyDescent="0.15"/>
    <row r="95555" ht="13.5" customHeight="1" x14ac:dyDescent="0.15"/>
    <row r="95557" ht="13.5" customHeight="1" x14ac:dyDescent="0.15"/>
    <row r="95559" ht="13.5" customHeight="1" x14ac:dyDescent="0.15"/>
    <row r="95561" ht="13.5" customHeight="1" x14ac:dyDescent="0.15"/>
    <row r="95563" ht="13.5" customHeight="1" x14ac:dyDescent="0.15"/>
    <row r="95565" ht="13.5" customHeight="1" x14ac:dyDescent="0.15"/>
    <row r="95567" ht="13.5" customHeight="1" x14ac:dyDescent="0.15"/>
    <row r="95569" ht="13.5" customHeight="1" x14ac:dyDescent="0.15"/>
    <row r="95571" ht="13.5" customHeight="1" x14ac:dyDescent="0.15"/>
    <row r="95573" ht="13.5" customHeight="1" x14ac:dyDescent="0.15"/>
    <row r="95575" ht="13.5" customHeight="1" x14ac:dyDescent="0.15"/>
    <row r="95577" ht="13.5" customHeight="1" x14ac:dyDescent="0.15"/>
    <row r="95579" ht="13.5" customHeight="1" x14ac:dyDescent="0.15"/>
    <row r="95581" ht="13.5" customHeight="1" x14ac:dyDescent="0.15"/>
    <row r="95583" ht="13.5" customHeight="1" x14ac:dyDescent="0.15"/>
    <row r="95585" ht="13.5" customHeight="1" x14ac:dyDescent="0.15"/>
    <row r="95587" ht="13.5" customHeight="1" x14ac:dyDescent="0.15"/>
    <row r="95589" ht="13.5" customHeight="1" x14ac:dyDescent="0.15"/>
    <row r="95591" ht="13.5" customHeight="1" x14ac:dyDescent="0.15"/>
    <row r="95593" ht="13.5" customHeight="1" x14ac:dyDescent="0.15"/>
    <row r="95595" ht="13.5" customHeight="1" x14ac:dyDescent="0.15"/>
    <row r="95597" ht="13.5" customHeight="1" x14ac:dyDescent="0.15"/>
    <row r="95599" ht="13.5" customHeight="1" x14ac:dyDescent="0.15"/>
    <row r="95601" ht="13.5" customHeight="1" x14ac:dyDescent="0.15"/>
    <row r="95603" ht="13.5" customHeight="1" x14ac:dyDescent="0.15"/>
    <row r="95605" ht="13.5" customHeight="1" x14ac:dyDescent="0.15"/>
    <row r="95607" ht="13.5" customHeight="1" x14ac:dyDescent="0.15"/>
    <row r="95609" ht="13.5" customHeight="1" x14ac:dyDescent="0.15"/>
    <row r="95611" ht="13.5" customHeight="1" x14ac:dyDescent="0.15"/>
    <row r="95613" ht="13.5" customHeight="1" x14ac:dyDescent="0.15"/>
    <row r="95615" ht="13.5" customHeight="1" x14ac:dyDescent="0.15"/>
    <row r="95617" ht="13.5" customHeight="1" x14ac:dyDescent="0.15"/>
    <row r="95619" ht="13.5" customHeight="1" x14ac:dyDescent="0.15"/>
    <row r="95621" ht="13.5" customHeight="1" x14ac:dyDescent="0.15"/>
    <row r="95623" ht="13.5" customHeight="1" x14ac:dyDescent="0.15"/>
    <row r="95625" ht="13.5" customHeight="1" x14ac:dyDescent="0.15"/>
    <row r="95627" ht="13.5" customHeight="1" x14ac:dyDescent="0.15"/>
    <row r="95629" ht="13.5" customHeight="1" x14ac:dyDescent="0.15"/>
    <row r="95631" ht="13.5" customHeight="1" x14ac:dyDescent="0.15"/>
    <row r="95633" ht="13.5" customHeight="1" x14ac:dyDescent="0.15"/>
    <row r="95635" ht="13.5" customHeight="1" x14ac:dyDescent="0.15"/>
    <row r="95637" ht="13.5" customHeight="1" x14ac:dyDescent="0.15"/>
    <row r="95639" ht="13.5" customHeight="1" x14ac:dyDescent="0.15"/>
    <row r="95641" ht="13.5" customHeight="1" x14ac:dyDescent="0.15"/>
    <row r="95643" ht="13.5" customHeight="1" x14ac:dyDescent="0.15"/>
    <row r="95645" ht="13.5" customHeight="1" x14ac:dyDescent="0.15"/>
    <row r="95647" ht="13.5" customHeight="1" x14ac:dyDescent="0.15"/>
    <row r="95649" ht="13.5" customHeight="1" x14ac:dyDescent="0.15"/>
    <row r="95651" ht="13.5" customHeight="1" x14ac:dyDescent="0.15"/>
    <row r="95653" ht="13.5" customHeight="1" x14ac:dyDescent="0.15"/>
    <row r="95655" ht="13.5" customHeight="1" x14ac:dyDescent="0.15"/>
    <row r="95657" ht="13.5" customHeight="1" x14ac:dyDescent="0.15"/>
    <row r="95659" ht="13.5" customHeight="1" x14ac:dyDescent="0.15"/>
    <row r="95661" ht="13.5" customHeight="1" x14ac:dyDescent="0.15"/>
    <row r="95663" ht="13.5" customHeight="1" x14ac:dyDescent="0.15"/>
    <row r="95665" ht="13.5" customHeight="1" x14ac:dyDescent="0.15"/>
    <row r="95667" ht="13.5" customHeight="1" x14ac:dyDescent="0.15"/>
    <row r="95669" ht="13.5" customHeight="1" x14ac:dyDescent="0.15"/>
    <row r="95671" ht="13.5" customHeight="1" x14ac:dyDescent="0.15"/>
    <row r="95673" ht="13.5" customHeight="1" x14ac:dyDescent="0.15"/>
    <row r="95675" ht="13.5" customHeight="1" x14ac:dyDescent="0.15"/>
    <row r="95677" ht="13.5" customHeight="1" x14ac:dyDescent="0.15"/>
    <row r="95679" ht="13.5" customHeight="1" x14ac:dyDescent="0.15"/>
    <row r="95681" ht="13.5" customHeight="1" x14ac:dyDescent="0.15"/>
    <row r="95683" ht="13.5" customHeight="1" x14ac:dyDescent="0.15"/>
    <row r="95685" ht="13.5" customHeight="1" x14ac:dyDescent="0.15"/>
    <row r="95687" ht="13.5" customHeight="1" x14ac:dyDescent="0.15"/>
    <row r="95689" ht="13.5" customHeight="1" x14ac:dyDescent="0.15"/>
    <row r="95691" ht="13.5" customHeight="1" x14ac:dyDescent="0.15"/>
    <row r="95693" ht="13.5" customHeight="1" x14ac:dyDescent="0.15"/>
    <row r="95695" ht="13.5" customHeight="1" x14ac:dyDescent="0.15"/>
    <row r="95697" ht="13.5" customHeight="1" x14ac:dyDescent="0.15"/>
    <row r="95699" ht="13.5" customHeight="1" x14ac:dyDescent="0.15"/>
    <row r="95701" ht="13.5" customHeight="1" x14ac:dyDescent="0.15"/>
    <row r="95703" ht="13.5" customHeight="1" x14ac:dyDescent="0.15"/>
    <row r="95705" ht="13.5" customHeight="1" x14ac:dyDescent="0.15"/>
    <row r="95707" ht="13.5" customHeight="1" x14ac:dyDescent="0.15"/>
    <row r="95709" ht="13.5" customHeight="1" x14ac:dyDescent="0.15"/>
    <row r="95711" ht="13.5" customHeight="1" x14ac:dyDescent="0.15"/>
    <row r="95713" ht="13.5" customHeight="1" x14ac:dyDescent="0.15"/>
    <row r="95715" ht="13.5" customHeight="1" x14ac:dyDescent="0.15"/>
    <row r="95717" ht="13.5" customHeight="1" x14ac:dyDescent="0.15"/>
    <row r="95719" ht="13.5" customHeight="1" x14ac:dyDescent="0.15"/>
    <row r="95721" ht="13.5" customHeight="1" x14ac:dyDescent="0.15"/>
    <row r="95723" ht="13.5" customHeight="1" x14ac:dyDescent="0.15"/>
    <row r="95725" ht="13.5" customHeight="1" x14ac:dyDescent="0.15"/>
    <row r="95727" ht="13.5" customHeight="1" x14ac:dyDescent="0.15"/>
    <row r="95729" ht="13.5" customHeight="1" x14ac:dyDescent="0.15"/>
    <row r="95731" ht="13.5" customHeight="1" x14ac:dyDescent="0.15"/>
    <row r="95733" ht="13.5" customHeight="1" x14ac:dyDescent="0.15"/>
    <row r="95735" ht="13.5" customHeight="1" x14ac:dyDescent="0.15"/>
    <row r="95737" ht="13.5" customHeight="1" x14ac:dyDescent="0.15"/>
    <row r="95739" ht="13.5" customHeight="1" x14ac:dyDescent="0.15"/>
    <row r="95741" ht="13.5" customHeight="1" x14ac:dyDescent="0.15"/>
    <row r="95743" ht="13.5" customHeight="1" x14ac:dyDescent="0.15"/>
    <row r="95745" ht="13.5" customHeight="1" x14ac:dyDescent="0.15"/>
    <row r="95747" ht="13.5" customHeight="1" x14ac:dyDescent="0.15"/>
    <row r="95749" ht="13.5" customHeight="1" x14ac:dyDescent="0.15"/>
    <row r="95751" ht="13.5" customHeight="1" x14ac:dyDescent="0.15"/>
    <row r="95753" ht="13.5" customHeight="1" x14ac:dyDescent="0.15"/>
    <row r="95755" ht="13.5" customHeight="1" x14ac:dyDescent="0.15"/>
    <row r="95757" ht="13.5" customHeight="1" x14ac:dyDescent="0.15"/>
    <row r="95759" ht="13.5" customHeight="1" x14ac:dyDescent="0.15"/>
    <row r="95761" ht="13.5" customHeight="1" x14ac:dyDescent="0.15"/>
    <row r="95763" ht="13.5" customHeight="1" x14ac:dyDescent="0.15"/>
    <row r="95765" ht="13.5" customHeight="1" x14ac:dyDescent="0.15"/>
    <row r="95767" ht="13.5" customHeight="1" x14ac:dyDescent="0.15"/>
    <row r="95769" ht="13.5" customHeight="1" x14ac:dyDescent="0.15"/>
    <row r="95771" ht="13.5" customHeight="1" x14ac:dyDescent="0.15"/>
    <row r="95773" ht="13.5" customHeight="1" x14ac:dyDescent="0.15"/>
    <row r="95775" ht="13.5" customHeight="1" x14ac:dyDescent="0.15"/>
    <row r="95777" ht="13.5" customHeight="1" x14ac:dyDescent="0.15"/>
    <row r="95779" ht="13.5" customHeight="1" x14ac:dyDescent="0.15"/>
    <row r="95781" ht="13.5" customHeight="1" x14ac:dyDescent="0.15"/>
    <row r="95783" ht="13.5" customHeight="1" x14ac:dyDescent="0.15"/>
    <row r="95785" ht="13.5" customHeight="1" x14ac:dyDescent="0.15"/>
    <row r="95787" ht="13.5" customHeight="1" x14ac:dyDescent="0.15"/>
    <row r="95789" ht="13.5" customHeight="1" x14ac:dyDescent="0.15"/>
    <row r="95791" ht="13.5" customHeight="1" x14ac:dyDescent="0.15"/>
    <row r="95793" ht="13.5" customHeight="1" x14ac:dyDescent="0.15"/>
    <row r="95795" ht="13.5" customHeight="1" x14ac:dyDescent="0.15"/>
    <row r="95797" ht="13.5" customHeight="1" x14ac:dyDescent="0.15"/>
    <row r="95799" ht="13.5" customHeight="1" x14ac:dyDescent="0.15"/>
    <row r="95801" ht="13.5" customHeight="1" x14ac:dyDescent="0.15"/>
    <row r="95803" ht="13.5" customHeight="1" x14ac:dyDescent="0.15"/>
    <row r="95805" ht="13.5" customHeight="1" x14ac:dyDescent="0.15"/>
    <row r="95807" ht="13.5" customHeight="1" x14ac:dyDescent="0.15"/>
    <row r="95809" ht="13.5" customHeight="1" x14ac:dyDescent="0.15"/>
    <row r="95811" ht="13.5" customHeight="1" x14ac:dyDescent="0.15"/>
    <row r="95813" ht="13.5" customHeight="1" x14ac:dyDescent="0.15"/>
    <row r="95815" ht="13.5" customHeight="1" x14ac:dyDescent="0.15"/>
    <row r="95817" ht="13.5" customHeight="1" x14ac:dyDescent="0.15"/>
    <row r="95819" ht="13.5" customHeight="1" x14ac:dyDescent="0.15"/>
    <row r="95821" ht="13.5" customHeight="1" x14ac:dyDescent="0.15"/>
    <row r="95823" ht="13.5" customHeight="1" x14ac:dyDescent="0.15"/>
    <row r="95825" ht="13.5" customHeight="1" x14ac:dyDescent="0.15"/>
    <row r="95827" ht="13.5" customHeight="1" x14ac:dyDescent="0.15"/>
    <row r="95829" ht="13.5" customHeight="1" x14ac:dyDescent="0.15"/>
    <row r="95831" ht="13.5" customHeight="1" x14ac:dyDescent="0.15"/>
    <row r="95833" ht="13.5" customHeight="1" x14ac:dyDescent="0.15"/>
    <row r="95835" ht="13.5" customHeight="1" x14ac:dyDescent="0.15"/>
    <row r="95837" ht="13.5" customHeight="1" x14ac:dyDescent="0.15"/>
    <row r="95839" ht="13.5" customHeight="1" x14ac:dyDescent="0.15"/>
    <row r="95841" ht="13.5" customHeight="1" x14ac:dyDescent="0.15"/>
    <row r="95843" ht="13.5" customHeight="1" x14ac:dyDescent="0.15"/>
    <row r="95845" ht="13.5" customHeight="1" x14ac:dyDescent="0.15"/>
    <row r="95847" ht="13.5" customHeight="1" x14ac:dyDescent="0.15"/>
    <row r="95849" ht="13.5" customHeight="1" x14ac:dyDescent="0.15"/>
    <row r="95851" ht="13.5" customHeight="1" x14ac:dyDescent="0.15"/>
    <row r="95853" ht="13.5" customHeight="1" x14ac:dyDescent="0.15"/>
    <row r="95855" ht="13.5" customHeight="1" x14ac:dyDescent="0.15"/>
    <row r="95857" ht="13.5" customHeight="1" x14ac:dyDescent="0.15"/>
    <row r="95859" ht="13.5" customHeight="1" x14ac:dyDescent="0.15"/>
    <row r="95861" ht="13.5" customHeight="1" x14ac:dyDescent="0.15"/>
    <row r="95863" ht="13.5" customHeight="1" x14ac:dyDescent="0.15"/>
    <row r="95865" ht="13.5" customHeight="1" x14ac:dyDescent="0.15"/>
    <row r="95867" ht="13.5" customHeight="1" x14ac:dyDescent="0.15"/>
    <row r="95869" ht="13.5" customHeight="1" x14ac:dyDescent="0.15"/>
    <row r="95871" ht="13.5" customHeight="1" x14ac:dyDescent="0.15"/>
    <row r="95873" ht="13.5" customHeight="1" x14ac:dyDescent="0.15"/>
    <row r="95875" ht="13.5" customHeight="1" x14ac:dyDescent="0.15"/>
    <row r="95877" ht="13.5" customHeight="1" x14ac:dyDescent="0.15"/>
    <row r="95879" ht="13.5" customHeight="1" x14ac:dyDescent="0.15"/>
    <row r="95881" ht="13.5" customHeight="1" x14ac:dyDescent="0.15"/>
    <row r="95883" ht="13.5" customHeight="1" x14ac:dyDescent="0.15"/>
    <row r="95885" ht="13.5" customHeight="1" x14ac:dyDescent="0.15"/>
    <row r="95887" ht="13.5" customHeight="1" x14ac:dyDescent="0.15"/>
    <row r="95889" ht="13.5" customHeight="1" x14ac:dyDescent="0.15"/>
    <row r="95891" ht="13.5" customHeight="1" x14ac:dyDescent="0.15"/>
    <row r="95893" ht="13.5" customHeight="1" x14ac:dyDescent="0.15"/>
    <row r="95895" ht="13.5" customHeight="1" x14ac:dyDescent="0.15"/>
    <row r="95897" ht="13.5" customHeight="1" x14ac:dyDescent="0.15"/>
    <row r="95899" ht="13.5" customHeight="1" x14ac:dyDescent="0.15"/>
    <row r="95901" ht="13.5" customHeight="1" x14ac:dyDescent="0.15"/>
    <row r="95903" ht="13.5" customHeight="1" x14ac:dyDescent="0.15"/>
    <row r="95905" ht="13.5" customHeight="1" x14ac:dyDescent="0.15"/>
    <row r="95907" ht="13.5" customHeight="1" x14ac:dyDescent="0.15"/>
    <row r="95909" ht="13.5" customHeight="1" x14ac:dyDescent="0.15"/>
    <row r="95911" ht="13.5" customHeight="1" x14ac:dyDescent="0.15"/>
    <row r="95913" ht="13.5" customHeight="1" x14ac:dyDescent="0.15"/>
    <row r="95915" ht="13.5" customHeight="1" x14ac:dyDescent="0.15"/>
    <row r="95917" ht="13.5" customHeight="1" x14ac:dyDescent="0.15"/>
    <row r="95919" ht="13.5" customHeight="1" x14ac:dyDescent="0.15"/>
    <row r="95921" ht="13.5" customHeight="1" x14ac:dyDescent="0.15"/>
    <row r="95923" ht="13.5" customHeight="1" x14ac:dyDescent="0.15"/>
    <row r="95925" ht="13.5" customHeight="1" x14ac:dyDescent="0.15"/>
    <row r="95927" ht="13.5" customHeight="1" x14ac:dyDescent="0.15"/>
    <row r="95929" ht="13.5" customHeight="1" x14ac:dyDescent="0.15"/>
    <row r="95931" ht="13.5" customHeight="1" x14ac:dyDescent="0.15"/>
    <row r="95933" ht="13.5" customHeight="1" x14ac:dyDescent="0.15"/>
    <row r="95935" ht="13.5" customHeight="1" x14ac:dyDescent="0.15"/>
    <row r="95937" ht="13.5" customHeight="1" x14ac:dyDescent="0.15"/>
    <row r="95939" ht="13.5" customHeight="1" x14ac:dyDescent="0.15"/>
    <row r="95941" ht="13.5" customHeight="1" x14ac:dyDescent="0.15"/>
    <row r="95943" ht="13.5" customHeight="1" x14ac:dyDescent="0.15"/>
    <row r="95945" ht="13.5" customHeight="1" x14ac:dyDescent="0.15"/>
    <row r="95947" ht="13.5" customHeight="1" x14ac:dyDescent="0.15"/>
    <row r="95949" ht="13.5" customHeight="1" x14ac:dyDescent="0.15"/>
    <row r="95951" ht="13.5" customHeight="1" x14ac:dyDescent="0.15"/>
    <row r="95953" ht="13.5" customHeight="1" x14ac:dyDescent="0.15"/>
    <row r="95955" ht="13.5" customHeight="1" x14ac:dyDescent="0.15"/>
    <row r="95957" ht="13.5" customHeight="1" x14ac:dyDescent="0.15"/>
    <row r="95959" ht="13.5" customHeight="1" x14ac:dyDescent="0.15"/>
    <row r="95961" ht="13.5" customHeight="1" x14ac:dyDescent="0.15"/>
    <row r="95963" ht="13.5" customHeight="1" x14ac:dyDescent="0.15"/>
    <row r="95965" ht="13.5" customHeight="1" x14ac:dyDescent="0.15"/>
    <row r="95967" ht="13.5" customHeight="1" x14ac:dyDescent="0.15"/>
    <row r="95969" ht="13.5" customHeight="1" x14ac:dyDescent="0.15"/>
    <row r="95971" ht="13.5" customHeight="1" x14ac:dyDescent="0.15"/>
    <row r="95973" ht="13.5" customHeight="1" x14ac:dyDescent="0.15"/>
    <row r="95975" ht="13.5" customHeight="1" x14ac:dyDescent="0.15"/>
    <row r="95977" ht="13.5" customHeight="1" x14ac:dyDescent="0.15"/>
    <row r="95979" ht="13.5" customHeight="1" x14ac:dyDescent="0.15"/>
    <row r="95981" ht="13.5" customHeight="1" x14ac:dyDescent="0.15"/>
    <row r="95983" ht="13.5" customHeight="1" x14ac:dyDescent="0.15"/>
    <row r="95985" ht="13.5" customHeight="1" x14ac:dyDescent="0.15"/>
    <row r="95987" ht="13.5" customHeight="1" x14ac:dyDescent="0.15"/>
    <row r="95989" ht="13.5" customHeight="1" x14ac:dyDescent="0.15"/>
    <row r="95991" ht="13.5" customHeight="1" x14ac:dyDescent="0.15"/>
    <row r="95993" ht="13.5" customHeight="1" x14ac:dyDescent="0.15"/>
    <row r="95995" ht="13.5" customHeight="1" x14ac:dyDescent="0.15"/>
    <row r="95997" ht="13.5" customHeight="1" x14ac:dyDescent="0.15"/>
    <row r="95999" ht="13.5" customHeight="1" x14ac:dyDescent="0.15"/>
    <row r="96001" ht="13.5" customHeight="1" x14ac:dyDescent="0.15"/>
    <row r="96003" ht="13.5" customHeight="1" x14ac:dyDescent="0.15"/>
    <row r="96005" ht="13.5" customHeight="1" x14ac:dyDescent="0.15"/>
    <row r="96007" ht="13.5" customHeight="1" x14ac:dyDescent="0.15"/>
    <row r="96009" ht="13.5" customHeight="1" x14ac:dyDescent="0.15"/>
    <row r="96011" ht="13.5" customHeight="1" x14ac:dyDescent="0.15"/>
    <row r="96013" ht="13.5" customHeight="1" x14ac:dyDescent="0.15"/>
    <row r="96015" ht="13.5" customHeight="1" x14ac:dyDescent="0.15"/>
    <row r="96017" ht="13.5" customHeight="1" x14ac:dyDescent="0.15"/>
    <row r="96019" ht="13.5" customHeight="1" x14ac:dyDescent="0.15"/>
    <row r="96021" ht="13.5" customHeight="1" x14ac:dyDescent="0.15"/>
    <row r="96023" ht="13.5" customHeight="1" x14ac:dyDescent="0.15"/>
    <row r="96025" ht="13.5" customHeight="1" x14ac:dyDescent="0.15"/>
    <row r="96027" ht="13.5" customHeight="1" x14ac:dyDescent="0.15"/>
    <row r="96029" ht="13.5" customHeight="1" x14ac:dyDescent="0.15"/>
    <row r="96031" ht="13.5" customHeight="1" x14ac:dyDescent="0.15"/>
    <row r="96033" ht="13.5" customHeight="1" x14ac:dyDescent="0.15"/>
    <row r="96035" ht="13.5" customHeight="1" x14ac:dyDescent="0.15"/>
    <row r="96037" ht="13.5" customHeight="1" x14ac:dyDescent="0.15"/>
    <row r="96039" ht="13.5" customHeight="1" x14ac:dyDescent="0.15"/>
    <row r="96041" ht="13.5" customHeight="1" x14ac:dyDescent="0.15"/>
    <row r="96043" ht="13.5" customHeight="1" x14ac:dyDescent="0.15"/>
    <row r="96045" ht="13.5" customHeight="1" x14ac:dyDescent="0.15"/>
    <row r="96047" ht="13.5" customHeight="1" x14ac:dyDescent="0.15"/>
    <row r="96049" ht="13.5" customHeight="1" x14ac:dyDescent="0.15"/>
    <row r="96051" ht="13.5" customHeight="1" x14ac:dyDescent="0.15"/>
    <row r="96053" ht="13.5" customHeight="1" x14ac:dyDescent="0.15"/>
    <row r="96055" ht="13.5" customHeight="1" x14ac:dyDescent="0.15"/>
    <row r="96057" ht="13.5" customHeight="1" x14ac:dyDescent="0.15"/>
    <row r="96059" ht="13.5" customHeight="1" x14ac:dyDescent="0.15"/>
    <row r="96061" ht="13.5" customHeight="1" x14ac:dyDescent="0.15"/>
    <row r="96063" ht="13.5" customHeight="1" x14ac:dyDescent="0.15"/>
    <row r="96065" ht="13.5" customHeight="1" x14ac:dyDescent="0.15"/>
    <row r="96067" ht="13.5" customHeight="1" x14ac:dyDescent="0.15"/>
    <row r="96069" ht="13.5" customHeight="1" x14ac:dyDescent="0.15"/>
    <row r="96071" ht="13.5" customHeight="1" x14ac:dyDescent="0.15"/>
    <row r="96073" ht="13.5" customHeight="1" x14ac:dyDescent="0.15"/>
    <row r="96075" ht="13.5" customHeight="1" x14ac:dyDescent="0.15"/>
    <row r="96077" ht="13.5" customHeight="1" x14ac:dyDescent="0.15"/>
    <row r="96079" ht="13.5" customHeight="1" x14ac:dyDescent="0.15"/>
    <row r="96081" ht="13.5" customHeight="1" x14ac:dyDescent="0.15"/>
    <row r="96083" ht="13.5" customHeight="1" x14ac:dyDescent="0.15"/>
    <row r="96085" ht="13.5" customHeight="1" x14ac:dyDescent="0.15"/>
    <row r="96087" ht="13.5" customHeight="1" x14ac:dyDescent="0.15"/>
    <row r="96089" ht="13.5" customHeight="1" x14ac:dyDescent="0.15"/>
    <row r="96091" ht="13.5" customHeight="1" x14ac:dyDescent="0.15"/>
    <row r="96093" ht="13.5" customHeight="1" x14ac:dyDescent="0.15"/>
    <row r="96095" ht="13.5" customHeight="1" x14ac:dyDescent="0.15"/>
    <row r="96097" ht="13.5" customHeight="1" x14ac:dyDescent="0.15"/>
    <row r="96099" ht="13.5" customHeight="1" x14ac:dyDescent="0.15"/>
    <row r="96101" ht="13.5" customHeight="1" x14ac:dyDescent="0.15"/>
    <row r="96103" ht="13.5" customHeight="1" x14ac:dyDescent="0.15"/>
    <row r="96105" ht="13.5" customHeight="1" x14ac:dyDescent="0.15"/>
    <row r="96107" ht="13.5" customHeight="1" x14ac:dyDescent="0.15"/>
    <row r="96109" ht="13.5" customHeight="1" x14ac:dyDescent="0.15"/>
    <row r="96111" ht="13.5" customHeight="1" x14ac:dyDescent="0.15"/>
    <row r="96113" ht="13.5" customHeight="1" x14ac:dyDescent="0.15"/>
    <row r="96115" ht="13.5" customHeight="1" x14ac:dyDescent="0.15"/>
    <row r="96117" ht="13.5" customHeight="1" x14ac:dyDescent="0.15"/>
    <row r="96119" ht="13.5" customHeight="1" x14ac:dyDescent="0.15"/>
    <row r="96121" ht="13.5" customHeight="1" x14ac:dyDescent="0.15"/>
    <row r="96123" ht="13.5" customHeight="1" x14ac:dyDescent="0.15"/>
    <row r="96125" ht="13.5" customHeight="1" x14ac:dyDescent="0.15"/>
    <row r="96127" ht="13.5" customHeight="1" x14ac:dyDescent="0.15"/>
    <row r="96129" ht="13.5" customHeight="1" x14ac:dyDescent="0.15"/>
    <row r="96131" ht="13.5" customHeight="1" x14ac:dyDescent="0.15"/>
    <row r="96133" ht="13.5" customHeight="1" x14ac:dyDescent="0.15"/>
    <row r="96135" ht="13.5" customHeight="1" x14ac:dyDescent="0.15"/>
    <row r="96137" ht="13.5" customHeight="1" x14ac:dyDescent="0.15"/>
    <row r="96139" ht="13.5" customHeight="1" x14ac:dyDescent="0.15"/>
    <row r="96141" ht="13.5" customHeight="1" x14ac:dyDescent="0.15"/>
    <row r="96143" ht="13.5" customHeight="1" x14ac:dyDescent="0.15"/>
    <row r="96145" ht="13.5" customHeight="1" x14ac:dyDescent="0.15"/>
    <row r="96147" ht="13.5" customHeight="1" x14ac:dyDescent="0.15"/>
    <row r="96149" ht="13.5" customHeight="1" x14ac:dyDescent="0.15"/>
    <row r="96151" ht="13.5" customHeight="1" x14ac:dyDescent="0.15"/>
    <row r="96153" ht="13.5" customHeight="1" x14ac:dyDescent="0.15"/>
    <row r="96155" ht="13.5" customHeight="1" x14ac:dyDescent="0.15"/>
    <row r="96157" ht="13.5" customHeight="1" x14ac:dyDescent="0.15"/>
    <row r="96159" ht="13.5" customHeight="1" x14ac:dyDescent="0.15"/>
    <row r="96161" ht="13.5" customHeight="1" x14ac:dyDescent="0.15"/>
    <row r="96163" ht="13.5" customHeight="1" x14ac:dyDescent="0.15"/>
    <row r="96165" ht="13.5" customHeight="1" x14ac:dyDescent="0.15"/>
    <row r="96167" ht="13.5" customHeight="1" x14ac:dyDescent="0.15"/>
    <row r="96169" ht="13.5" customHeight="1" x14ac:dyDescent="0.15"/>
    <row r="96171" ht="13.5" customHeight="1" x14ac:dyDescent="0.15"/>
    <row r="96173" ht="13.5" customHeight="1" x14ac:dyDescent="0.15"/>
    <row r="96175" ht="13.5" customHeight="1" x14ac:dyDescent="0.15"/>
    <row r="96177" ht="13.5" customHeight="1" x14ac:dyDescent="0.15"/>
    <row r="96179" ht="13.5" customHeight="1" x14ac:dyDescent="0.15"/>
    <row r="96181" ht="13.5" customHeight="1" x14ac:dyDescent="0.15"/>
    <row r="96183" ht="13.5" customHeight="1" x14ac:dyDescent="0.15"/>
    <row r="96185" ht="13.5" customHeight="1" x14ac:dyDescent="0.15"/>
    <row r="96187" ht="13.5" customHeight="1" x14ac:dyDescent="0.15"/>
    <row r="96189" ht="13.5" customHeight="1" x14ac:dyDescent="0.15"/>
    <row r="96191" ht="13.5" customHeight="1" x14ac:dyDescent="0.15"/>
    <row r="96193" ht="13.5" customHeight="1" x14ac:dyDescent="0.15"/>
    <row r="96195" ht="13.5" customHeight="1" x14ac:dyDescent="0.15"/>
    <row r="96197" ht="13.5" customHeight="1" x14ac:dyDescent="0.15"/>
    <row r="96199" ht="13.5" customHeight="1" x14ac:dyDescent="0.15"/>
    <row r="96201" ht="13.5" customHeight="1" x14ac:dyDescent="0.15"/>
    <row r="96203" ht="13.5" customHeight="1" x14ac:dyDescent="0.15"/>
    <row r="96205" ht="13.5" customHeight="1" x14ac:dyDescent="0.15"/>
    <row r="96207" ht="13.5" customHeight="1" x14ac:dyDescent="0.15"/>
    <row r="96209" ht="13.5" customHeight="1" x14ac:dyDescent="0.15"/>
    <row r="96211" ht="13.5" customHeight="1" x14ac:dyDescent="0.15"/>
    <row r="96213" ht="13.5" customHeight="1" x14ac:dyDescent="0.15"/>
    <row r="96215" ht="13.5" customHeight="1" x14ac:dyDescent="0.15"/>
    <row r="96217" ht="13.5" customHeight="1" x14ac:dyDescent="0.15"/>
    <row r="96219" ht="13.5" customHeight="1" x14ac:dyDescent="0.15"/>
    <row r="96221" ht="13.5" customHeight="1" x14ac:dyDescent="0.15"/>
    <row r="96223" ht="13.5" customHeight="1" x14ac:dyDescent="0.15"/>
    <row r="96225" ht="13.5" customHeight="1" x14ac:dyDescent="0.15"/>
    <row r="96227" ht="13.5" customHeight="1" x14ac:dyDescent="0.15"/>
    <row r="96229" ht="13.5" customHeight="1" x14ac:dyDescent="0.15"/>
    <row r="96231" ht="13.5" customHeight="1" x14ac:dyDescent="0.15"/>
    <row r="96233" ht="13.5" customHeight="1" x14ac:dyDescent="0.15"/>
    <row r="96235" ht="13.5" customHeight="1" x14ac:dyDescent="0.15"/>
    <row r="96237" ht="13.5" customHeight="1" x14ac:dyDescent="0.15"/>
    <row r="96239" ht="13.5" customHeight="1" x14ac:dyDescent="0.15"/>
    <row r="96241" ht="13.5" customHeight="1" x14ac:dyDescent="0.15"/>
    <row r="96243" ht="13.5" customHeight="1" x14ac:dyDescent="0.15"/>
    <row r="96245" ht="13.5" customHeight="1" x14ac:dyDescent="0.15"/>
    <row r="96247" ht="13.5" customHeight="1" x14ac:dyDescent="0.15"/>
    <row r="96249" ht="13.5" customHeight="1" x14ac:dyDescent="0.15"/>
    <row r="96251" ht="13.5" customHeight="1" x14ac:dyDescent="0.15"/>
    <row r="96253" ht="13.5" customHeight="1" x14ac:dyDescent="0.15"/>
    <row r="96255" ht="13.5" customHeight="1" x14ac:dyDescent="0.15"/>
    <row r="96257" ht="13.5" customHeight="1" x14ac:dyDescent="0.15"/>
    <row r="96259" ht="13.5" customHeight="1" x14ac:dyDescent="0.15"/>
    <row r="96261" ht="13.5" customHeight="1" x14ac:dyDescent="0.15"/>
    <row r="96263" ht="13.5" customHeight="1" x14ac:dyDescent="0.15"/>
    <row r="96265" ht="13.5" customHeight="1" x14ac:dyDescent="0.15"/>
    <row r="96267" ht="13.5" customHeight="1" x14ac:dyDescent="0.15"/>
    <row r="96269" ht="13.5" customHeight="1" x14ac:dyDescent="0.15"/>
    <row r="96271" ht="13.5" customHeight="1" x14ac:dyDescent="0.15"/>
    <row r="96273" ht="13.5" customHeight="1" x14ac:dyDescent="0.15"/>
    <row r="96275" ht="13.5" customHeight="1" x14ac:dyDescent="0.15"/>
    <row r="96277" ht="13.5" customHeight="1" x14ac:dyDescent="0.15"/>
    <row r="96279" ht="13.5" customHeight="1" x14ac:dyDescent="0.15"/>
    <row r="96281" ht="13.5" customHeight="1" x14ac:dyDescent="0.15"/>
    <row r="96283" ht="13.5" customHeight="1" x14ac:dyDescent="0.15"/>
    <row r="96285" ht="13.5" customHeight="1" x14ac:dyDescent="0.15"/>
    <row r="96287" ht="13.5" customHeight="1" x14ac:dyDescent="0.15"/>
    <row r="96289" ht="13.5" customHeight="1" x14ac:dyDescent="0.15"/>
    <row r="96291" ht="13.5" customHeight="1" x14ac:dyDescent="0.15"/>
    <row r="96293" ht="13.5" customHeight="1" x14ac:dyDescent="0.15"/>
    <row r="96295" ht="13.5" customHeight="1" x14ac:dyDescent="0.15"/>
    <row r="96297" ht="13.5" customHeight="1" x14ac:dyDescent="0.15"/>
    <row r="96299" ht="13.5" customHeight="1" x14ac:dyDescent="0.15"/>
    <row r="96301" ht="13.5" customHeight="1" x14ac:dyDescent="0.15"/>
    <row r="96303" ht="13.5" customHeight="1" x14ac:dyDescent="0.15"/>
    <row r="96305" ht="13.5" customHeight="1" x14ac:dyDescent="0.15"/>
    <row r="96307" ht="13.5" customHeight="1" x14ac:dyDescent="0.15"/>
    <row r="96309" ht="13.5" customHeight="1" x14ac:dyDescent="0.15"/>
    <row r="96311" ht="13.5" customHeight="1" x14ac:dyDescent="0.15"/>
    <row r="96313" ht="13.5" customHeight="1" x14ac:dyDescent="0.15"/>
    <row r="96315" ht="13.5" customHeight="1" x14ac:dyDescent="0.15"/>
    <row r="96317" ht="13.5" customHeight="1" x14ac:dyDescent="0.15"/>
    <row r="96319" ht="13.5" customHeight="1" x14ac:dyDescent="0.15"/>
    <row r="96321" ht="13.5" customHeight="1" x14ac:dyDescent="0.15"/>
    <row r="96323" ht="13.5" customHeight="1" x14ac:dyDescent="0.15"/>
    <row r="96325" ht="13.5" customHeight="1" x14ac:dyDescent="0.15"/>
    <row r="96327" ht="13.5" customHeight="1" x14ac:dyDescent="0.15"/>
    <row r="96329" ht="13.5" customHeight="1" x14ac:dyDescent="0.15"/>
    <row r="96331" ht="13.5" customHeight="1" x14ac:dyDescent="0.15"/>
    <row r="96333" ht="13.5" customHeight="1" x14ac:dyDescent="0.15"/>
    <row r="96335" ht="13.5" customHeight="1" x14ac:dyDescent="0.15"/>
    <row r="96337" ht="13.5" customHeight="1" x14ac:dyDescent="0.15"/>
    <row r="96339" ht="13.5" customHeight="1" x14ac:dyDescent="0.15"/>
    <row r="96341" ht="13.5" customHeight="1" x14ac:dyDescent="0.15"/>
    <row r="96343" ht="13.5" customHeight="1" x14ac:dyDescent="0.15"/>
    <row r="96345" ht="13.5" customHeight="1" x14ac:dyDescent="0.15"/>
    <row r="96347" ht="13.5" customHeight="1" x14ac:dyDescent="0.15"/>
    <row r="96349" ht="13.5" customHeight="1" x14ac:dyDescent="0.15"/>
    <row r="96351" ht="13.5" customHeight="1" x14ac:dyDescent="0.15"/>
    <row r="96353" ht="13.5" customHeight="1" x14ac:dyDescent="0.15"/>
    <row r="96355" ht="13.5" customHeight="1" x14ac:dyDescent="0.15"/>
    <row r="96357" ht="13.5" customHeight="1" x14ac:dyDescent="0.15"/>
    <row r="96359" ht="13.5" customHeight="1" x14ac:dyDescent="0.15"/>
    <row r="96361" ht="13.5" customHeight="1" x14ac:dyDescent="0.15"/>
    <row r="96363" ht="13.5" customHeight="1" x14ac:dyDescent="0.15"/>
    <row r="96365" ht="13.5" customHeight="1" x14ac:dyDescent="0.15"/>
    <row r="96367" ht="13.5" customHeight="1" x14ac:dyDescent="0.15"/>
    <row r="96369" ht="13.5" customHeight="1" x14ac:dyDescent="0.15"/>
    <row r="96371" ht="13.5" customHeight="1" x14ac:dyDescent="0.15"/>
    <row r="96373" ht="13.5" customHeight="1" x14ac:dyDescent="0.15"/>
    <row r="96375" ht="13.5" customHeight="1" x14ac:dyDescent="0.15"/>
    <row r="96377" ht="13.5" customHeight="1" x14ac:dyDescent="0.15"/>
    <row r="96379" ht="13.5" customHeight="1" x14ac:dyDescent="0.15"/>
    <row r="96381" ht="13.5" customHeight="1" x14ac:dyDescent="0.15"/>
    <row r="96383" ht="13.5" customHeight="1" x14ac:dyDescent="0.15"/>
    <row r="96385" ht="13.5" customHeight="1" x14ac:dyDescent="0.15"/>
    <row r="96387" ht="13.5" customHeight="1" x14ac:dyDescent="0.15"/>
    <row r="96389" ht="13.5" customHeight="1" x14ac:dyDescent="0.15"/>
    <row r="96391" ht="13.5" customHeight="1" x14ac:dyDescent="0.15"/>
    <row r="96393" ht="13.5" customHeight="1" x14ac:dyDescent="0.15"/>
    <row r="96395" ht="13.5" customHeight="1" x14ac:dyDescent="0.15"/>
    <row r="96397" ht="13.5" customHeight="1" x14ac:dyDescent="0.15"/>
    <row r="96399" ht="13.5" customHeight="1" x14ac:dyDescent="0.15"/>
    <row r="96401" ht="13.5" customHeight="1" x14ac:dyDescent="0.15"/>
    <row r="96403" ht="13.5" customHeight="1" x14ac:dyDescent="0.15"/>
    <row r="96405" ht="13.5" customHeight="1" x14ac:dyDescent="0.15"/>
    <row r="96407" ht="13.5" customHeight="1" x14ac:dyDescent="0.15"/>
    <row r="96409" ht="13.5" customHeight="1" x14ac:dyDescent="0.15"/>
    <row r="96411" ht="13.5" customHeight="1" x14ac:dyDescent="0.15"/>
    <row r="96413" ht="13.5" customHeight="1" x14ac:dyDescent="0.15"/>
    <row r="96415" ht="13.5" customHeight="1" x14ac:dyDescent="0.15"/>
    <row r="96417" ht="13.5" customHeight="1" x14ac:dyDescent="0.15"/>
    <row r="96419" ht="13.5" customHeight="1" x14ac:dyDescent="0.15"/>
    <row r="96421" ht="13.5" customHeight="1" x14ac:dyDescent="0.15"/>
    <row r="96423" ht="13.5" customHeight="1" x14ac:dyDescent="0.15"/>
    <row r="96425" ht="13.5" customHeight="1" x14ac:dyDescent="0.15"/>
    <row r="96427" ht="13.5" customHeight="1" x14ac:dyDescent="0.15"/>
    <row r="96429" ht="13.5" customHeight="1" x14ac:dyDescent="0.15"/>
    <row r="96431" ht="13.5" customHeight="1" x14ac:dyDescent="0.15"/>
    <row r="96433" ht="13.5" customHeight="1" x14ac:dyDescent="0.15"/>
    <row r="96435" ht="13.5" customHeight="1" x14ac:dyDescent="0.15"/>
    <row r="96437" ht="13.5" customHeight="1" x14ac:dyDescent="0.15"/>
    <row r="96439" ht="13.5" customHeight="1" x14ac:dyDescent="0.15"/>
    <row r="96441" ht="13.5" customHeight="1" x14ac:dyDescent="0.15"/>
    <row r="96443" ht="13.5" customHeight="1" x14ac:dyDescent="0.15"/>
    <row r="96445" ht="13.5" customHeight="1" x14ac:dyDescent="0.15"/>
    <row r="96447" ht="13.5" customHeight="1" x14ac:dyDescent="0.15"/>
    <row r="96449" ht="13.5" customHeight="1" x14ac:dyDescent="0.15"/>
    <row r="96451" ht="13.5" customHeight="1" x14ac:dyDescent="0.15"/>
    <row r="96453" ht="13.5" customHeight="1" x14ac:dyDescent="0.15"/>
    <row r="96455" ht="13.5" customHeight="1" x14ac:dyDescent="0.15"/>
    <row r="96457" ht="13.5" customHeight="1" x14ac:dyDescent="0.15"/>
    <row r="96459" ht="13.5" customHeight="1" x14ac:dyDescent="0.15"/>
    <row r="96461" ht="13.5" customHeight="1" x14ac:dyDescent="0.15"/>
    <row r="96463" ht="13.5" customHeight="1" x14ac:dyDescent="0.15"/>
    <row r="96465" ht="13.5" customHeight="1" x14ac:dyDescent="0.15"/>
    <row r="96467" ht="13.5" customHeight="1" x14ac:dyDescent="0.15"/>
    <row r="96469" ht="13.5" customHeight="1" x14ac:dyDescent="0.15"/>
    <row r="96471" ht="13.5" customHeight="1" x14ac:dyDescent="0.15"/>
    <row r="96473" ht="13.5" customHeight="1" x14ac:dyDescent="0.15"/>
    <row r="96475" ht="13.5" customHeight="1" x14ac:dyDescent="0.15"/>
    <row r="96477" ht="13.5" customHeight="1" x14ac:dyDescent="0.15"/>
    <row r="96479" ht="13.5" customHeight="1" x14ac:dyDescent="0.15"/>
    <row r="96481" ht="13.5" customHeight="1" x14ac:dyDescent="0.15"/>
    <row r="96483" ht="13.5" customHeight="1" x14ac:dyDescent="0.15"/>
    <row r="96485" ht="13.5" customHeight="1" x14ac:dyDescent="0.15"/>
    <row r="96487" ht="13.5" customHeight="1" x14ac:dyDescent="0.15"/>
    <row r="96489" ht="13.5" customHeight="1" x14ac:dyDescent="0.15"/>
    <row r="96491" ht="13.5" customHeight="1" x14ac:dyDescent="0.15"/>
    <row r="96493" ht="13.5" customHeight="1" x14ac:dyDescent="0.15"/>
    <row r="96495" ht="13.5" customHeight="1" x14ac:dyDescent="0.15"/>
    <row r="96497" ht="13.5" customHeight="1" x14ac:dyDescent="0.15"/>
    <row r="96499" ht="13.5" customHeight="1" x14ac:dyDescent="0.15"/>
    <row r="96501" ht="13.5" customHeight="1" x14ac:dyDescent="0.15"/>
    <row r="96503" ht="13.5" customHeight="1" x14ac:dyDescent="0.15"/>
    <row r="96505" ht="13.5" customHeight="1" x14ac:dyDescent="0.15"/>
    <row r="96507" ht="13.5" customHeight="1" x14ac:dyDescent="0.15"/>
    <row r="96509" ht="13.5" customHeight="1" x14ac:dyDescent="0.15"/>
    <row r="96511" ht="13.5" customHeight="1" x14ac:dyDescent="0.15"/>
    <row r="96513" ht="13.5" customHeight="1" x14ac:dyDescent="0.15"/>
    <row r="96515" ht="13.5" customHeight="1" x14ac:dyDescent="0.15"/>
    <row r="96517" ht="13.5" customHeight="1" x14ac:dyDescent="0.15"/>
    <row r="96519" ht="13.5" customHeight="1" x14ac:dyDescent="0.15"/>
    <row r="96521" ht="13.5" customHeight="1" x14ac:dyDescent="0.15"/>
    <row r="96523" ht="13.5" customHeight="1" x14ac:dyDescent="0.15"/>
    <row r="96525" ht="13.5" customHeight="1" x14ac:dyDescent="0.15"/>
    <row r="96527" ht="13.5" customHeight="1" x14ac:dyDescent="0.15"/>
    <row r="96529" ht="13.5" customHeight="1" x14ac:dyDescent="0.15"/>
    <row r="96531" ht="13.5" customHeight="1" x14ac:dyDescent="0.15"/>
    <row r="96533" ht="13.5" customHeight="1" x14ac:dyDescent="0.15"/>
    <row r="96535" ht="13.5" customHeight="1" x14ac:dyDescent="0.15"/>
    <row r="96537" ht="13.5" customHeight="1" x14ac:dyDescent="0.15"/>
    <row r="96539" ht="13.5" customHeight="1" x14ac:dyDescent="0.15"/>
    <row r="96541" ht="13.5" customHeight="1" x14ac:dyDescent="0.15"/>
    <row r="96543" ht="13.5" customHeight="1" x14ac:dyDescent="0.15"/>
    <row r="96545" ht="13.5" customHeight="1" x14ac:dyDescent="0.15"/>
    <row r="96547" ht="13.5" customHeight="1" x14ac:dyDescent="0.15"/>
    <row r="96549" ht="13.5" customHeight="1" x14ac:dyDescent="0.15"/>
    <row r="96551" ht="13.5" customHeight="1" x14ac:dyDescent="0.15"/>
    <row r="96553" ht="13.5" customHeight="1" x14ac:dyDescent="0.15"/>
    <row r="96555" ht="13.5" customHeight="1" x14ac:dyDescent="0.15"/>
    <row r="96557" ht="13.5" customHeight="1" x14ac:dyDescent="0.15"/>
    <row r="96559" ht="13.5" customHeight="1" x14ac:dyDescent="0.15"/>
    <row r="96561" ht="13.5" customHeight="1" x14ac:dyDescent="0.15"/>
    <row r="96563" ht="13.5" customHeight="1" x14ac:dyDescent="0.15"/>
    <row r="96565" ht="13.5" customHeight="1" x14ac:dyDescent="0.15"/>
    <row r="96567" ht="13.5" customHeight="1" x14ac:dyDescent="0.15"/>
    <row r="96569" ht="13.5" customHeight="1" x14ac:dyDescent="0.15"/>
    <row r="96571" ht="13.5" customHeight="1" x14ac:dyDescent="0.15"/>
    <row r="96573" ht="13.5" customHeight="1" x14ac:dyDescent="0.15"/>
    <row r="96575" ht="13.5" customHeight="1" x14ac:dyDescent="0.15"/>
    <row r="96577" ht="13.5" customHeight="1" x14ac:dyDescent="0.15"/>
    <row r="96579" ht="13.5" customHeight="1" x14ac:dyDescent="0.15"/>
    <row r="96581" ht="13.5" customHeight="1" x14ac:dyDescent="0.15"/>
    <row r="96583" ht="13.5" customHeight="1" x14ac:dyDescent="0.15"/>
    <row r="96585" ht="13.5" customHeight="1" x14ac:dyDescent="0.15"/>
    <row r="96587" ht="13.5" customHeight="1" x14ac:dyDescent="0.15"/>
    <row r="96589" ht="13.5" customHeight="1" x14ac:dyDescent="0.15"/>
    <row r="96591" ht="13.5" customHeight="1" x14ac:dyDescent="0.15"/>
    <row r="96593" ht="13.5" customHeight="1" x14ac:dyDescent="0.15"/>
    <row r="96595" ht="13.5" customHeight="1" x14ac:dyDescent="0.15"/>
    <row r="96597" ht="13.5" customHeight="1" x14ac:dyDescent="0.15"/>
    <row r="96599" ht="13.5" customHeight="1" x14ac:dyDescent="0.15"/>
    <row r="96601" ht="13.5" customHeight="1" x14ac:dyDescent="0.15"/>
    <row r="96603" ht="13.5" customHeight="1" x14ac:dyDescent="0.15"/>
    <row r="96605" ht="13.5" customHeight="1" x14ac:dyDescent="0.15"/>
    <row r="96607" ht="13.5" customHeight="1" x14ac:dyDescent="0.15"/>
    <row r="96609" ht="13.5" customHeight="1" x14ac:dyDescent="0.15"/>
    <row r="96611" ht="13.5" customHeight="1" x14ac:dyDescent="0.15"/>
    <row r="96613" ht="13.5" customHeight="1" x14ac:dyDescent="0.15"/>
    <row r="96615" ht="13.5" customHeight="1" x14ac:dyDescent="0.15"/>
    <row r="96617" ht="13.5" customHeight="1" x14ac:dyDescent="0.15"/>
    <row r="96619" ht="13.5" customHeight="1" x14ac:dyDescent="0.15"/>
    <row r="96621" ht="13.5" customHeight="1" x14ac:dyDescent="0.15"/>
    <row r="96623" ht="13.5" customHeight="1" x14ac:dyDescent="0.15"/>
    <row r="96625" ht="13.5" customHeight="1" x14ac:dyDescent="0.15"/>
    <row r="96627" ht="13.5" customHeight="1" x14ac:dyDescent="0.15"/>
    <row r="96629" ht="13.5" customHeight="1" x14ac:dyDescent="0.15"/>
    <row r="96631" ht="13.5" customHeight="1" x14ac:dyDescent="0.15"/>
    <row r="96633" ht="13.5" customHeight="1" x14ac:dyDescent="0.15"/>
    <row r="96635" ht="13.5" customHeight="1" x14ac:dyDescent="0.15"/>
    <row r="96637" ht="13.5" customHeight="1" x14ac:dyDescent="0.15"/>
    <row r="96639" ht="13.5" customHeight="1" x14ac:dyDescent="0.15"/>
    <row r="96641" ht="13.5" customHeight="1" x14ac:dyDescent="0.15"/>
    <row r="96643" ht="13.5" customHeight="1" x14ac:dyDescent="0.15"/>
    <row r="96645" ht="13.5" customHeight="1" x14ac:dyDescent="0.15"/>
    <row r="96647" ht="13.5" customHeight="1" x14ac:dyDescent="0.15"/>
    <row r="96649" ht="13.5" customHeight="1" x14ac:dyDescent="0.15"/>
    <row r="96651" ht="13.5" customHeight="1" x14ac:dyDescent="0.15"/>
    <row r="96653" ht="13.5" customHeight="1" x14ac:dyDescent="0.15"/>
    <row r="96655" ht="13.5" customHeight="1" x14ac:dyDescent="0.15"/>
    <row r="96657" ht="13.5" customHeight="1" x14ac:dyDescent="0.15"/>
    <row r="96659" ht="13.5" customHeight="1" x14ac:dyDescent="0.15"/>
    <row r="96661" ht="13.5" customHeight="1" x14ac:dyDescent="0.15"/>
    <row r="96663" ht="13.5" customHeight="1" x14ac:dyDescent="0.15"/>
    <row r="96665" ht="13.5" customHeight="1" x14ac:dyDescent="0.15"/>
    <row r="96667" ht="13.5" customHeight="1" x14ac:dyDescent="0.15"/>
    <row r="96669" ht="13.5" customHeight="1" x14ac:dyDescent="0.15"/>
    <row r="96671" ht="13.5" customHeight="1" x14ac:dyDescent="0.15"/>
    <row r="96673" ht="13.5" customHeight="1" x14ac:dyDescent="0.15"/>
    <row r="96675" ht="13.5" customHeight="1" x14ac:dyDescent="0.15"/>
    <row r="96677" ht="13.5" customHeight="1" x14ac:dyDescent="0.15"/>
    <row r="96679" ht="13.5" customHeight="1" x14ac:dyDescent="0.15"/>
    <row r="96681" ht="13.5" customHeight="1" x14ac:dyDescent="0.15"/>
    <row r="96683" ht="13.5" customHeight="1" x14ac:dyDescent="0.15"/>
    <row r="96685" ht="13.5" customHeight="1" x14ac:dyDescent="0.15"/>
    <row r="96687" ht="13.5" customHeight="1" x14ac:dyDescent="0.15"/>
    <row r="96689" ht="13.5" customHeight="1" x14ac:dyDescent="0.15"/>
    <row r="96691" ht="13.5" customHeight="1" x14ac:dyDescent="0.15"/>
    <row r="96693" ht="13.5" customHeight="1" x14ac:dyDescent="0.15"/>
    <row r="96695" ht="13.5" customHeight="1" x14ac:dyDescent="0.15"/>
    <row r="96697" ht="13.5" customHeight="1" x14ac:dyDescent="0.15"/>
    <row r="96699" ht="13.5" customHeight="1" x14ac:dyDescent="0.15"/>
    <row r="96701" ht="13.5" customHeight="1" x14ac:dyDescent="0.15"/>
    <row r="96703" ht="13.5" customHeight="1" x14ac:dyDescent="0.15"/>
    <row r="96705" ht="13.5" customHeight="1" x14ac:dyDescent="0.15"/>
    <row r="96707" ht="13.5" customHeight="1" x14ac:dyDescent="0.15"/>
    <row r="96709" ht="13.5" customHeight="1" x14ac:dyDescent="0.15"/>
    <row r="96711" ht="13.5" customHeight="1" x14ac:dyDescent="0.15"/>
    <row r="96713" ht="13.5" customHeight="1" x14ac:dyDescent="0.15"/>
    <row r="96715" ht="13.5" customHeight="1" x14ac:dyDescent="0.15"/>
    <row r="96717" ht="13.5" customHeight="1" x14ac:dyDescent="0.15"/>
    <row r="96719" ht="13.5" customHeight="1" x14ac:dyDescent="0.15"/>
    <row r="96721" ht="13.5" customHeight="1" x14ac:dyDescent="0.15"/>
    <row r="96723" ht="13.5" customHeight="1" x14ac:dyDescent="0.15"/>
    <row r="96725" ht="13.5" customHeight="1" x14ac:dyDescent="0.15"/>
    <row r="96727" ht="13.5" customHeight="1" x14ac:dyDescent="0.15"/>
    <row r="96729" ht="13.5" customHeight="1" x14ac:dyDescent="0.15"/>
    <row r="96731" ht="13.5" customHeight="1" x14ac:dyDescent="0.15"/>
    <row r="96733" ht="13.5" customHeight="1" x14ac:dyDescent="0.15"/>
    <row r="96735" ht="13.5" customHeight="1" x14ac:dyDescent="0.15"/>
    <row r="96737" ht="13.5" customHeight="1" x14ac:dyDescent="0.15"/>
    <row r="96739" ht="13.5" customHeight="1" x14ac:dyDescent="0.15"/>
    <row r="96741" ht="13.5" customHeight="1" x14ac:dyDescent="0.15"/>
    <row r="96743" ht="13.5" customHeight="1" x14ac:dyDescent="0.15"/>
    <row r="96745" ht="13.5" customHeight="1" x14ac:dyDescent="0.15"/>
    <row r="96747" ht="13.5" customHeight="1" x14ac:dyDescent="0.15"/>
    <row r="96749" ht="13.5" customHeight="1" x14ac:dyDescent="0.15"/>
    <row r="96751" ht="13.5" customHeight="1" x14ac:dyDescent="0.15"/>
    <row r="96753" ht="13.5" customHeight="1" x14ac:dyDescent="0.15"/>
    <row r="96755" ht="13.5" customHeight="1" x14ac:dyDescent="0.15"/>
    <row r="96757" ht="13.5" customHeight="1" x14ac:dyDescent="0.15"/>
    <row r="96759" ht="13.5" customHeight="1" x14ac:dyDescent="0.15"/>
    <row r="96761" ht="13.5" customHeight="1" x14ac:dyDescent="0.15"/>
    <row r="96763" ht="13.5" customHeight="1" x14ac:dyDescent="0.15"/>
    <row r="96765" ht="13.5" customHeight="1" x14ac:dyDescent="0.15"/>
    <row r="96767" ht="13.5" customHeight="1" x14ac:dyDescent="0.15"/>
    <row r="96769" ht="13.5" customHeight="1" x14ac:dyDescent="0.15"/>
    <row r="96771" ht="13.5" customHeight="1" x14ac:dyDescent="0.15"/>
    <row r="96773" ht="13.5" customHeight="1" x14ac:dyDescent="0.15"/>
    <row r="96775" ht="13.5" customHeight="1" x14ac:dyDescent="0.15"/>
    <row r="96777" ht="13.5" customHeight="1" x14ac:dyDescent="0.15"/>
    <row r="96779" ht="13.5" customHeight="1" x14ac:dyDescent="0.15"/>
    <row r="96781" ht="13.5" customHeight="1" x14ac:dyDescent="0.15"/>
    <row r="96783" ht="13.5" customHeight="1" x14ac:dyDescent="0.15"/>
    <row r="96785" ht="13.5" customHeight="1" x14ac:dyDescent="0.15"/>
    <row r="96787" ht="13.5" customHeight="1" x14ac:dyDescent="0.15"/>
    <row r="96789" ht="13.5" customHeight="1" x14ac:dyDescent="0.15"/>
    <row r="96791" ht="13.5" customHeight="1" x14ac:dyDescent="0.15"/>
    <row r="96793" ht="13.5" customHeight="1" x14ac:dyDescent="0.15"/>
    <row r="96795" ht="13.5" customHeight="1" x14ac:dyDescent="0.15"/>
    <row r="96797" ht="13.5" customHeight="1" x14ac:dyDescent="0.15"/>
    <row r="96799" ht="13.5" customHeight="1" x14ac:dyDescent="0.15"/>
    <row r="96801" ht="13.5" customHeight="1" x14ac:dyDescent="0.15"/>
    <row r="96803" ht="13.5" customHeight="1" x14ac:dyDescent="0.15"/>
    <row r="96805" ht="13.5" customHeight="1" x14ac:dyDescent="0.15"/>
    <row r="96807" ht="13.5" customHeight="1" x14ac:dyDescent="0.15"/>
    <row r="96809" ht="13.5" customHeight="1" x14ac:dyDescent="0.15"/>
    <row r="96811" ht="13.5" customHeight="1" x14ac:dyDescent="0.15"/>
    <row r="96813" ht="13.5" customHeight="1" x14ac:dyDescent="0.15"/>
    <row r="96815" ht="13.5" customHeight="1" x14ac:dyDescent="0.15"/>
    <row r="96817" ht="13.5" customHeight="1" x14ac:dyDescent="0.15"/>
    <row r="96819" ht="13.5" customHeight="1" x14ac:dyDescent="0.15"/>
    <row r="96821" ht="13.5" customHeight="1" x14ac:dyDescent="0.15"/>
    <row r="96823" ht="13.5" customHeight="1" x14ac:dyDescent="0.15"/>
    <row r="96825" ht="13.5" customHeight="1" x14ac:dyDescent="0.15"/>
    <row r="96827" ht="13.5" customHeight="1" x14ac:dyDescent="0.15"/>
    <row r="96829" ht="13.5" customHeight="1" x14ac:dyDescent="0.15"/>
    <row r="96831" ht="13.5" customHeight="1" x14ac:dyDescent="0.15"/>
    <row r="96833" ht="13.5" customHeight="1" x14ac:dyDescent="0.15"/>
    <row r="96835" ht="13.5" customHeight="1" x14ac:dyDescent="0.15"/>
    <row r="96837" ht="13.5" customHeight="1" x14ac:dyDescent="0.15"/>
    <row r="96839" ht="13.5" customHeight="1" x14ac:dyDescent="0.15"/>
    <row r="96841" ht="13.5" customHeight="1" x14ac:dyDescent="0.15"/>
    <row r="96843" ht="13.5" customHeight="1" x14ac:dyDescent="0.15"/>
    <row r="96845" ht="13.5" customHeight="1" x14ac:dyDescent="0.15"/>
    <row r="96847" ht="13.5" customHeight="1" x14ac:dyDescent="0.15"/>
    <row r="96849" ht="13.5" customHeight="1" x14ac:dyDescent="0.15"/>
    <row r="96851" ht="13.5" customHeight="1" x14ac:dyDescent="0.15"/>
    <row r="96853" ht="13.5" customHeight="1" x14ac:dyDescent="0.15"/>
    <row r="96855" ht="13.5" customHeight="1" x14ac:dyDescent="0.15"/>
    <row r="96857" ht="13.5" customHeight="1" x14ac:dyDescent="0.15"/>
    <row r="96859" ht="13.5" customHeight="1" x14ac:dyDescent="0.15"/>
    <row r="96861" ht="13.5" customHeight="1" x14ac:dyDescent="0.15"/>
    <row r="96863" ht="13.5" customHeight="1" x14ac:dyDescent="0.15"/>
    <row r="96865" ht="13.5" customHeight="1" x14ac:dyDescent="0.15"/>
    <row r="96867" ht="13.5" customHeight="1" x14ac:dyDescent="0.15"/>
    <row r="96869" ht="13.5" customHeight="1" x14ac:dyDescent="0.15"/>
    <row r="96871" ht="13.5" customHeight="1" x14ac:dyDescent="0.15"/>
    <row r="96873" ht="13.5" customHeight="1" x14ac:dyDescent="0.15"/>
    <row r="96875" ht="13.5" customHeight="1" x14ac:dyDescent="0.15"/>
    <row r="96877" ht="13.5" customHeight="1" x14ac:dyDescent="0.15"/>
    <row r="96879" ht="13.5" customHeight="1" x14ac:dyDescent="0.15"/>
    <row r="96881" ht="13.5" customHeight="1" x14ac:dyDescent="0.15"/>
    <row r="96883" ht="13.5" customHeight="1" x14ac:dyDescent="0.15"/>
    <row r="96885" ht="13.5" customHeight="1" x14ac:dyDescent="0.15"/>
    <row r="96887" ht="13.5" customHeight="1" x14ac:dyDescent="0.15"/>
    <row r="96889" ht="13.5" customHeight="1" x14ac:dyDescent="0.15"/>
    <row r="96891" ht="13.5" customHeight="1" x14ac:dyDescent="0.15"/>
    <row r="96893" ht="13.5" customHeight="1" x14ac:dyDescent="0.15"/>
    <row r="96895" ht="13.5" customHeight="1" x14ac:dyDescent="0.15"/>
    <row r="96897" ht="13.5" customHeight="1" x14ac:dyDescent="0.15"/>
    <row r="96899" ht="13.5" customHeight="1" x14ac:dyDescent="0.15"/>
    <row r="96901" ht="13.5" customHeight="1" x14ac:dyDescent="0.15"/>
    <row r="96903" ht="13.5" customHeight="1" x14ac:dyDescent="0.15"/>
    <row r="96905" ht="13.5" customHeight="1" x14ac:dyDescent="0.15"/>
    <row r="96907" ht="13.5" customHeight="1" x14ac:dyDescent="0.15"/>
    <row r="96909" ht="13.5" customHeight="1" x14ac:dyDescent="0.15"/>
    <row r="96911" ht="13.5" customHeight="1" x14ac:dyDescent="0.15"/>
    <row r="96913" ht="13.5" customHeight="1" x14ac:dyDescent="0.15"/>
    <row r="96915" ht="13.5" customHeight="1" x14ac:dyDescent="0.15"/>
    <row r="96917" ht="13.5" customHeight="1" x14ac:dyDescent="0.15"/>
    <row r="96919" ht="13.5" customHeight="1" x14ac:dyDescent="0.15"/>
    <row r="96921" ht="13.5" customHeight="1" x14ac:dyDescent="0.15"/>
    <row r="96923" ht="13.5" customHeight="1" x14ac:dyDescent="0.15"/>
    <row r="96925" ht="13.5" customHeight="1" x14ac:dyDescent="0.15"/>
    <row r="96927" ht="13.5" customHeight="1" x14ac:dyDescent="0.15"/>
    <row r="96929" ht="13.5" customHeight="1" x14ac:dyDescent="0.15"/>
    <row r="96931" ht="13.5" customHeight="1" x14ac:dyDescent="0.15"/>
    <row r="96933" ht="13.5" customHeight="1" x14ac:dyDescent="0.15"/>
    <row r="96935" ht="13.5" customHeight="1" x14ac:dyDescent="0.15"/>
    <row r="96937" ht="13.5" customHeight="1" x14ac:dyDescent="0.15"/>
    <row r="96939" ht="13.5" customHeight="1" x14ac:dyDescent="0.15"/>
    <row r="96941" ht="13.5" customHeight="1" x14ac:dyDescent="0.15"/>
    <row r="96943" ht="13.5" customHeight="1" x14ac:dyDescent="0.15"/>
    <row r="96945" ht="13.5" customHeight="1" x14ac:dyDescent="0.15"/>
    <row r="96947" ht="13.5" customHeight="1" x14ac:dyDescent="0.15"/>
    <row r="96949" ht="13.5" customHeight="1" x14ac:dyDescent="0.15"/>
    <row r="96951" ht="13.5" customHeight="1" x14ac:dyDescent="0.15"/>
    <row r="96953" ht="13.5" customHeight="1" x14ac:dyDescent="0.15"/>
    <row r="96955" ht="13.5" customHeight="1" x14ac:dyDescent="0.15"/>
    <row r="96957" ht="13.5" customHeight="1" x14ac:dyDescent="0.15"/>
    <row r="96959" ht="13.5" customHeight="1" x14ac:dyDescent="0.15"/>
    <row r="96961" ht="13.5" customHeight="1" x14ac:dyDescent="0.15"/>
    <row r="96963" ht="13.5" customHeight="1" x14ac:dyDescent="0.15"/>
    <row r="96965" ht="13.5" customHeight="1" x14ac:dyDescent="0.15"/>
    <row r="96967" ht="13.5" customHeight="1" x14ac:dyDescent="0.15"/>
    <row r="96969" ht="13.5" customHeight="1" x14ac:dyDescent="0.15"/>
    <row r="96971" ht="13.5" customHeight="1" x14ac:dyDescent="0.15"/>
    <row r="96973" ht="13.5" customHeight="1" x14ac:dyDescent="0.15"/>
    <row r="96975" ht="13.5" customHeight="1" x14ac:dyDescent="0.15"/>
    <row r="96977" ht="13.5" customHeight="1" x14ac:dyDescent="0.15"/>
    <row r="96979" ht="13.5" customHeight="1" x14ac:dyDescent="0.15"/>
    <row r="96981" ht="13.5" customHeight="1" x14ac:dyDescent="0.15"/>
    <row r="96983" ht="13.5" customHeight="1" x14ac:dyDescent="0.15"/>
    <row r="96985" ht="13.5" customHeight="1" x14ac:dyDescent="0.15"/>
    <row r="96987" ht="13.5" customHeight="1" x14ac:dyDescent="0.15"/>
    <row r="96989" ht="13.5" customHeight="1" x14ac:dyDescent="0.15"/>
    <row r="96991" ht="13.5" customHeight="1" x14ac:dyDescent="0.15"/>
    <row r="96993" ht="13.5" customHeight="1" x14ac:dyDescent="0.15"/>
    <row r="96995" ht="13.5" customHeight="1" x14ac:dyDescent="0.15"/>
    <row r="96997" ht="13.5" customHeight="1" x14ac:dyDescent="0.15"/>
    <row r="96999" ht="13.5" customHeight="1" x14ac:dyDescent="0.15"/>
    <row r="97001" ht="13.5" customHeight="1" x14ac:dyDescent="0.15"/>
    <row r="97003" ht="13.5" customHeight="1" x14ac:dyDescent="0.15"/>
    <row r="97005" ht="13.5" customHeight="1" x14ac:dyDescent="0.15"/>
    <row r="97007" ht="13.5" customHeight="1" x14ac:dyDescent="0.15"/>
    <row r="97009" ht="13.5" customHeight="1" x14ac:dyDescent="0.15"/>
    <row r="97011" ht="13.5" customHeight="1" x14ac:dyDescent="0.15"/>
    <row r="97013" ht="13.5" customHeight="1" x14ac:dyDescent="0.15"/>
    <row r="97015" ht="13.5" customHeight="1" x14ac:dyDescent="0.15"/>
    <row r="97017" ht="13.5" customHeight="1" x14ac:dyDescent="0.15"/>
    <row r="97019" ht="13.5" customHeight="1" x14ac:dyDescent="0.15"/>
    <row r="97021" ht="13.5" customHeight="1" x14ac:dyDescent="0.15"/>
    <row r="97023" ht="13.5" customHeight="1" x14ac:dyDescent="0.15"/>
    <row r="97025" ht="13.5" customHeight="1" x14ac:dyDescent="0.15"/>
    <row r="97027" ht="13.5" customHeight="1" x14ac:dyDescent="0.15"/>
    <row r="97029" ht="13.5" customHeight="1" x14ac:dyDescent="0.15"/>
    <row r="97031" ht="13.5" customHeight="1" x14ac:dyDescent="0.15"/>
    <row r="97033" ht="13.5" customHeight="1" x14ac:dyDescent="0.15"/>
    <row r="97035" ht="13.5" customHeight="1" x14ac:dyDescent="0.15"/>
    <row r="97037" ht="13.5" customHeight="1" x14ac:dyDescent="0.15"/>
    <row r="97039" ht="13.5" customHeight="1" x14ac:dyDescent="0.15"/>
    <row r="97041" ht="13.5" customHeight="1" x14ac:dyDescent="0.15"/>
    <row r="97043" ht="13.5" customHeight="1" x14ac:dyDescent="0.15"/>
    <row r="97045" ht="13.5" customHeight="1" x14ac:dyDescent="0.15"/>
    <row r="97047" ht="13.5" customHeight="1" x14ac:dyDescent="0.15"/>
    <row r="97049" ht="13.5" customHeight="1" x14ac:dyDescent="0.15"/>
    <row r="97051" ht="13.5" customHeight="1" x14ac:dyDescent="0.15"/>
    <row r="97053" ht="13.5" customHeight="1" x14ac:dyDescent="0.15"/>
    <row r="97055" ht="13.5" customHeight="1" x14ac:dyDescent="0.15"/>
    <row r="97057" ht="13.5" customHeight="1" x14ac:dyDescent="0.15"/>
    <row r="97059" ht="13.5" customHeight="1" x14ac:dyDescent="0.15"/>
    <row r="97061" ht="13.5" customHeight="1" x14ac:dyDescent="0.15"/>
    <row r="97063" ht="13.5" customHeight="1" x14ac:dyDescent="0.15"/>
    <row r="97065" ht="13.5" customHeight="1" x14ac:dyDescent="0.15"/>
    <row r="97067" ht="13.5" customHeight="1" x14ac:dyDescent="0.15"/>
    <row r="97069" ht="13.5" customHeight="1" x14ac:dyDescent="0.15"/>
    <row r="97071" ht="13.5" customHeight="1" x14ac:dyDescent="0.15"/>
    <row r="97073" ht="13.5" customHeight="1" x14ac:dyDescent="0.15"/>
    <row r="97075" ht="13.5" customHeight="1" x14ac:dyDescent="0.15"/>
    <row r="97077" ht="13.5" customHeight="1" x14ac:dyDescent="0.15"/>
    <row r="97079" ht="13.5" customHeight="1" x14ac:dyDescent="0.15"/>
    <row r="97081" ht="13.5" customHeight="1" x14ac:dyDescent="0.15"/>
    <row r="97083" ht="13.5" customHeight="1" x14ac:dyDescent="0.15"/>
    <row r="97085" ht="13.5" customHeight="1" x14ac:dyDescent="0.15"/>
    <row r="97087" ht="13.5" customHeight="1" x14ac:dyDescent="0.15"/>
    <row r="97089" ht="13.5" customHeight="1" x14ac:dyDescent="0.15"/>
    <row r="97091" ht="13.5" customHeight="1" x14ac:dyDescent="0.15"/>
    <row r="97093" ht="13.5" customHeight="1" x14ac:dyDescent="0.15"/>
    <row r="97095" ht="13.5" customHeight="1" x14ac:dyDescent="0.15"/>
    <row r="97097" ht="13.5" customHeight="1" x14ac:dyDescent="0.15"/>
    <row r="97099" ht="13.5" customHeight="1" x14ac:dyDescent="0.15"/>
    <row r="97101" ht="13.5" customHeight="1" x14ac:dyDescent="0.15"/>
    <row r="97103" ht="13.5" customHeight="1" x14ac:dyDescent="0.15"/>
    <row r="97105" ht="13.5" customHeight="1" x14ac:dyDescent="0.15"/>
    <row r="97107" ht="13.5" customHeight="1" x14ac:dyDescent="0.15"/>
    <row r="97109" ht="13.5" customHeight="1" x14ac:dyDescent="0.15"/>
    <row r="97111" ht="13.5" customHeight="1" x14ac:dyDescent="0.15"/>
    <row r="97113" ht="13.5" customHeight="1" x14ac:dyDescent="0.15"/>
    <row r="97115" ht="13.5" customHeight="1" x14ac:dyDescent="0.15"/>
    <row r="97117" ht="13.5" customHeight="1" x14ac:dyDescent="0.15"/>
    <row r="97119" ht="13.5" customHeight="1" x14ac:dyDescent="0.15"/>
    <row r="97121" ht="13.5" customHeight="1" x14ac:dyDescent="0.15"/>
    <row r="97123" ht="13.5" customHeight="1" x14ac:dyDescent="0.15"/>
    <row r="97125" ht="13.5" customHeight="1" x14ac:dyDescent="0.15"/>
    <row r="97127" ht="13.5" customHeight="1" x14ac:dyDescent="0.15"/>
    <row r="97129" ht="13.5" customHeight="1" x14ac:dyDescent="0.15"/>
    <row r="97131" ht="13.5" customHeight="1" x14ac:dyDescent="0.15"/>
    <row r="97133" ht="13.5" customHeight="1" x14ac:dyDescent="0.15"/>
    <row r="97135" ht="13.5" customHeight="1" x14ac:dyDescent="0.15"/>
    <row r="97137" ht="13.5" customHeight="1" x14ac:dyDescent="0.15"/>
    <row r="97139" ht="13.5" customHeight="1" x14ac:dyDescent="0.15"/>
    <row r="97141" ht="13.5" customHeight="1" x14ac:dyDescent="0.15"/>
    <row r="97143" ht="13.5" customHeight="1" x14ac:dyDescent="0.15"/>
    <row r="97145" ht="13.5" customHeight="1" x14ac:dyDescent="0.15"/>
    <row r="97147" ht="13.5" customHeight="1" x14ac:dyDescent="0.15"/>
    <row r="97149" ht="13.5" customHeight="1" x14ac:dyDescent="0.15"/>
    <row r="97151" ht="13.5" customHeight="1" x14ac:dyDescent="0.15"/>
    <row r="97153" ht="13.5" customHeight="1" x14ac:dyDescent="0.15"/>
    <row r="97155" ht="13.5" customHeight="1" x14ac:dyDescent="0.15"/>
    <row r="97157" ht="13.5" customHeight="1" x14ac:dyDescent="0.15"/>
    <row r="97159" ht="13.5" customHeight="1" x14ac:dyDescent="0.15"/>
    <row r="97161" ht="13.5" customHeight="1" x14ac:dyDescent="0.15"/>
    <row r="97163" ht="13.5" customHeight="1" x14ac:dyDescent="0.15"/>
    <row r="97165" ht="13.5" customHeight="1" x14ac:dyDescent="0.15"/>
    <row r="97167" ht="13.5" customHeight="1" x14ac:dyDescent="0.15"/>
    <row r="97169" ht="13.5" customHeight="1" x14ac:dyDescent="0.15"/>
    <row r="97171" ht="13.5" customHeight="1" x14ac:dyDescent="0.15"/>
    <row r="97173" ht="13.5" customHeight="1" x14ac:dyDescent="0.15"/>
    <row r="97175" ht="13.5" customHeight="1" x14ac:dyDescent="0.15"/>
    <row r="97177" ht="13.5" customHeight="1" x14ac:dyDescent="0.15"/>
    <row r="97179" ht="13.5" customHeight="1" x14ac:dyDescent="0.15"/>
    <row r="97181" ht="13.5" customHeight="1" x14ac:dyDescent="0.15"/>
    <row r="97183" ht="13.5" customHeight="1" x14ac:dyDescent="0.15"/>
    <row r="97185" ht="13.5" customHeight="1" x14ac:dyDescent="0.15"/>
    <row r="97187" ht="13.5" customHeight="1" x14ac:dyDescent="0.15"/>
    <row r="97189" ht="13.5" customHeight="1" x14ac:dyDescent="0.15"/>
    <row r="97191" ht="13.5" customHeight="1" x14ac:dyDescent="0.15"/>
    <row r="97193" ht="13.5" customHeight="1" x14ac:dyDescent="0.15"/>
    <row r="97195" ht="13.5" customHeight="1" x14ac:dyDescent="0.15"/>
    <row r="97197" ht="13.5" customHeight="1" x14ac:dyDescent="0.15"/>
    <row r="97199" ht="13.5" customHeight="1" x14ac:dyDescent="0.15"/>
    <row r="97201" ht="13.5" customHeight="1" x14ac:dyDescent="0.15"/>
    <row r="97203" ht="13.5" customHeight="1" x14ac:dyDescent="0.15"/>
    <row r="97205" ht="13.5" customHeight="1" x14ac:dyDescent="0.15"/>
    <row r="97207" ht="13.5" customHeight="1" x14ac:dyDescent="0.15"/>
    <row r="97209" ht="13.5" customHeight="1" x14ac:dyDescent="0.15"/>
    <row r="97211" ht="13.5" customHeight="1" x14ac:dyDescent="0.15"/>
    <row r="97213" ht="13.5" customHeight="1" x14ac:dyDescent="0.15"/>
    <row r="97215" ht="13.5" customHeight="1" x14ac:dyDescent="0.15"/>
    <row r="97217" ht="13.5" customHeight="1" x14ac:dyDescent="0.15"/>
    <row r="97219" ht="13.5" customHeight="1" x14ac:dyDescent="0.15"/>
    <row r="97221" ht="13.5" customHeight="1" x14ac:dyDescent="0.15"/>
    <row r="97223" ht="13.5" customHeight="1" x14ac:dyDescent="0.15"/>
    <row r="97225" ht="13.5" customHeight="1" x14ac:dyDescent="0.15"/>
    <row r="97227" ht="13.5" customHeight="1" x14ac:dyDescent="0.15"/>
    <row r="97229" ht="13.5" customHeight="1" x14ac:dyDescent="0.15"/>
    <row r="97231" ht="13.5" customHeight="1" x14ac:dyDescent="0.15"/>
    <row r="97233" ht="13.5" customHeight="1" x14ac:dyDescent="0.15"/>
    <row r="97235" ht="13.5" customHeight="1" x14ac:dyDescent="0.15"/>
    <row r="97237" ht="13.5" customHeight="1" x14ac:dyDescent="0.15"/>
    <row r="97239" ht="13.5" customHeight="1" x14ac:dyDescent="0.15"/>
    <row r="97241" ht="13.5" customHeight="1" x14ac:dyDescent="0.15"/>
    <row r="97243" ht="13.5" customHeight="1" x14ac:dyDescent="0.15"/>
    <row r="97245" ht="13.5" customHeight="1" x14ac:dyDescent="0.15"/>
    <row r="97247" ht="13.5" customHeight="1" x14ac:dyDescent="0.15"/>
    <row r="97249" ht="13.5" customHeight="1" x14ac:dyDescent="0.15"/>
    <row r="97251" ht="13.5" customHeight="1" x14ac:dyDescent="0.15"/>
    <row r="97253" ht="13.5" customHeight="1" x14ac:dyDescent="0.15"/>
    <row r="97255" ht="13.5" customHeight="1" x14ac:dyDescent="0.15"/>
    <row r="97257" ht="13.5" customHeight="1" x14ac:dyDescent="0.15"/>
    <row r="97259" ht="13.5" customHeight="1" x14ac:dyDescent="0.15"/>
    <row r="97261" ht="13.5" customHeight="1" x14ac:dyDescent="0.15"/>
    <row r="97263" ht="13.5" customHeight="1" x14ac:dyDescent="0.15"/>
    <row r="97265" ht="13.5" customHeight="1" x14ac:dyDescent="0.15"/>
    <row r="97267" ht="13.5" customHeight="1" x14ac:dyDescent="0.15"/>
    <row r="97269" ht="13.5" customHeight="1" x14ac:dyDescent="0.15"/>
    <row r="97271" ht="13.5" customHeight="1" x14ac:dyDescent="0.15"/>
    <row r="97273" ht="13.5" customHeight="1" x14ac:dyDescent="0.15"/>
    <row r="97275" ht="13.5" customHeight="1" x14ac:dyDescent="0.15"/>
    <row r="97277" ht="13.5" customHeight="1" x14ac:dyDescent="0.15"/>
    <row r="97279" ht="13.5" customHeight="1" x14ac:dyDescent="0.15"/>
    <row r="97281" ht="13.5" customHeight="1" x14ac:dyDescent="0.15"/>
    <row r="97283" ht="13.5" customHeight="1" x14ac:dyDescent="0.15"/>
    <row r="97285" ht="13.5" customHeight="1" x14ac:dyDescent="0.15"/>
    <row r="97287" ht="13.5" customHeight="1" x14ac:dyDescent="0.15"/>
    <row r="97289" ht="13.5" customHeight="1" x14ac:dyDescent="0.15"/>
    <row r="97291" ht="13.5" customHeight="1" x14ac:dyDescent="0.15"/>
    <row r="97293" ht="13.5" customHeight="1" x14ac:dyDescent="0.15"/>
    <row r="97295" ht="13.5" customHeight="1" x14ac:dyDescent="0.15"/>
    <row r="97297" ht="13.5" customHeight="1" x14ac:dyDescent="0.15"/>
    <row r="97299" ht="13.5" customHeight="1" x14ac:dyDescent="0.15"/>
    <row r="97301" ht="13.5" customHeight="1" x14ac:dyDescent="0.15"/>
    <row r="97303" ht="13.5" customHeight="1" x14ac:dyDescent="0.15"/>
    <row r="97305" ht="13.5" customHeight="1" x14ac:dyDescent="0.15"/>
    <row r="97307" ht="13.5" customHeight="1" x14ac:dyDescent="0.15"/>
    <row r="97309" ht="13.5" customHeight="1" x14ac:dyDescent="0.15"/>
    <row r="97311" ht="13.5" customHeight="1" x14ac:dyDescent="0.15"/>
    <row r="97313" ht="13.5" customHeight="1" x14ac:dyDescent="0.15"/>
    <row r="97315" ht="13.5" customHeight="1" x14ac:dyDescent="0.15"/>
    <row r="97317" ht="13.5" customHeight="1" x14ac:dyDescent="0.15"/>
    <row r="97319" ht="13.5" customHeight="1" x14ac:dyDescent="0.15"/>
    <row r="97321" ht="13.5" customHeight="1" x14ac:dyDescent="0.15"/>
    <row r="97323" ht="13.5" customHeight="1" x14ac:dyDescent="0.15"/>
    <row r="97325" ht="13.5" customHeight="1" x14ac:dyDescent="0.15"/>
    <row r="97327" ht="13.5" customHeight="1" x14ac:dyDescent="0.15"/>
    <row r="97329" ht="13.5" customHeight="1" x14ac:dyDescent="0.15"/>
    <row r="97331" ht="13.5" customHeight="1" x14ac:dyDescent="0.15"/>
    <row r="97333" ht="13.5" customHeight="1" x14ac:dyDescent="0.15"/>
    <row r="97335" ht="13.5" customHeight="1" x14ac:dyDescent="0.15"/>
    <row r="97337" ht="13.5" customHeight="1" x14ac:dyDescent="0.15"/>
    <row r="97339" ht="13.5" customHeight="1" x14ac:dyDescent="0.15"/>
    <row r="97341" ht="13.5" customHeight="1" x14ac:dyDescent="0.15"/>
    <row r="97343" ht="13.5" customHeight="1" x14ac:dyDescent="0.15"/>
    <row r="97345" ht="13.5" customHeight="1" x14ac:dyDescent="0.15"/>
    <row r="97347" ht="13.5" customHeight="1" x14ac:dyDescent="0.15"/>
    <row r="97349" ht="13.5" customHeight="1" x14ac:dyDescent="0.15"/>
    <row r="97351" ht="13.5" customHeight="1" x14ac:dyDescent="0.15"/>
    <row r="97353" ht="13.5" customHeight="1" x14ac:dyDescent="0.15"/>
    <row r="97355" ht="13.5" customHeight="1" x14ac:dyDescent="0.15"/>
    <row r="97357" ht="13.5" customHeight="1" x14ac:dyDescent="0.15"/>
    <row r="97359" ht="13.5" customHeight="1" x14ac:dyDescent="0.15"/>
    <row r="97361" ht="13.5" customHeight="1" x14ac:dyDescent="0.15"/>
    <row r="97363" ht="13.5" customHeight="1" x14ac:dyDescent="0.15"/>
    <row r="97365" ht="13.5" customHeight="1" x14ac:dyDescent="0.15"/>
    <row r="97367" ht="13.5" customHeight="1" x14ac:dyDescent="0.15"/>
    <row r="97369" ht="13.5" customHeight="1" x14ac:dyDescent="0.15"/>
    <row r="97371" ht="13.5" customHeight="1" x14ac:dyDescent="0.15"/>
    <row r="97373" ht="13.5" customHeight="1" x14ac:dyDescent="0.15"/>
    <row r="97375" ht="13.5" customHeight="1" x14ac:dyDescent="0.15"/>
    <row r="97377" ht="13.5" customHeight="1" x14ac:dyDescent="0.15"/>
    <row r="97379" ht="13.5" customHeight="1" x14ac:dyDescent="0.15"/>
    <row r="97381" ht="13.5" customHeight="1" x14ac:dyDescent="0.15"/>
    <row r="97383" ht="13.5" customHeight="1" x14ac:dyDescent="0.15"/>
    <row r="97385" ht="13.5" customHeight="1" x14ac:dyDescent="0.15"/>
    <row r="97387" ht="13.5" customHeight="1" x14ac:dyDescent="0.15"/>
    <row r="97389" ht="13.5" customHeight="1" x14ac:dyDescent="0.15"/>
    <row r="97391" ht="13.5" customHeight="1" x14ac:dyDescent="0.15"/>
    <row r="97393" ht="13.5" customHeight="1" x14ac:dyDescent="0.15"/>
    <row r="97395" ht="13.5" customHeight="1" x14ac:dyDescent="0.15"/>
    <row r="97397" ht="13.5" customHeight="1" x14ac:dyDescent="0.15"/>
    <row r="97399" ht="13.5" customHeight="1" x14ac:dyDescent="0.15"/>
    <row r="97401" ht="13.5" customHeight="1" x14ac:dyDescent="0.15"/>
    <row r="97403" ht="13.5" customHeight="1" x14ac:dyDescent="0.15"/>
    <row r="97405" ht="13.5" customHeight="1" x14ac:dyDescent="0.15"/>
    <row r="97407" ht="13.5" customHeight="1" x14ac:dyDescent="0.15"/>
    <row r="97409" ht="13.5" customHeight="1" x14ac:dyDescent="0.15"/>
    <row r="97411" ht="13.5" customHeight="1" x14ac:dyDescent="0.15"/>
    <row r="97413" ht="13.5" customHeight="1" x14ac:dyDescent="0.15"/>
    <row r="97415" ht="13.5" customHeight="1" x14ac:dyDescent="0.15"/>
    <row r="97417" ht="13.5" customHeight="1" x14ac:dyDescent="0.15"/>
    <row r="97419" ht="13.5" customHeight="1" x14ac:dyDescent="0.15"/>
    <row r="97421" ht="13.5" customHeight="1" x14ac:dyDescent="0.15"/>
    <row r="97423" ht="13.5" customHeight="1" x14ac:dyDescent="0.15"/>
    <row r="97425" ht="13.5" customHeight="1" x14ac:dyDescent="0.15"/>
    <row r="97427" ht="13.5" customHeight="1" x14ac:dyDescent="0.15"/>
    <row r="97429" ht="13.5" customHeight="1" x14ac:dyDescent="0.15"/>
    <row r="97431" ht="13.5" customHeight="1" x14ac:dyDescent="0.15"/>
    <row r="97433" ht="13.5" customHeight="1" x14ac:dyDescent="0.15"/>
    <row r="97435" ht="13.5" customHeight="1" x14ac:dyDescent="0.15"/>
    <row r="97437" ht="13.5" customHeight="1" x14ac:dyDescent="0.15"/>
    <row r="97439" ht="13.5" customHeight="1" x14ac:dyDescent="0.15"/>
    <row r="97441" ht="13.5" customHeight="1" x14ac:dyDescent="0.15"/>
    <row r="97443" ht="13.5" customHeight="1" x14ac:dyDescent="0.15"/>
    <row r="97445" ht="13.5" customHeight="1" x14ac:dyDescent="0.15"/>
    <row r="97447" ht="13.5" customHeight="1" x14ac:dyDescent="0.15"/>
    <row r="97449" ht="13.5" customHeight="1" x14ac:dyDescent="0.15"/>
    <row r="97451" ht="13.5" customHeight="1" x14ac:dyDescent="0.15"/>
    <row r="97453" ht="13.5" customHeight="1" x14ac:dyDescent="0.15"/>
    <row r="97455" ht="13.5" customHeight="1" x14ac:dyDescent="0.15"/>
    <row r="97457" ht="13.5" customHeight="1" x14ac:dyDescent="0.15"/>
    <row r="97459" ht="13.5" customHeight="1" x14ac:dyDescent="0.15"/>
    <row r="97461" ht="13.5" customHeight="1" x14ac:dyDescent="0.15"/>
    <row r="97463" ht="13.5" customHeight="1" x14ac:dyDescent="0.15"/>
    <row r="97465" ht="13.5" customHeight="1" x14ac:dyDescent="0.15"/>
    <row r="97467" ht="13.5" customHeight="1" x14ac:dyDescent="0.15"/>
    <row r="97469" ht="13.5" customHeight="1" x14ac:dyDescent="0.15"/>
    <row r="97471" ht="13.5" customHeight="1" x14ac:dyDescent="0.15"/>
    <row r="97473" ht="13.5" customHeight="1" x14ac:dyDescent="0.15"/>
    <row r="97475" ht="13.5" customHeight="1" x14ac:dyDescent="0.15"/>
    <row r="97477" ht="13.5" customHeight="1" x14ac:dyDescent="0.15"/>
    <row r="97479" ht="13.5" customHeight="1" x14ac:dyDescent="0.15"/>
    <row r="97481" ht="13.5" customHeight="1" x14ac:dyDescent="0.15"/>
    <row r="97483" ht="13.5" customHeight="1" x14ac:dyDescent="0.15"/>
    <row r="97485" ht="13.5" customHeight="1" x14ac:dyDescent="0.15"/>
    <row r="97487" ht="13.5" customHeight="1" x14ac:dyDescent="0.15"/>
    <row r="97489" ht="13.5" customHeight="1" x14ac:dyDescent="0.15"/>
    <row r="97491" ht="13.5" customHeight="1" x14ac:dyDescent="0.15"/>
    <row r="97493" ht="13.5" customHeight="1" x14ac:dyDescent="0.15"/>
    <row r="97495" ht="13.5" customHeight="1" x14ac:dyDescent="0.15"/>
    <row r="97497" ht="13.5" customHeight="1" x14ac:dyDescent="0.15"/>
    <row r="97499" ht="13.5" customHeight="1" x14ac:dyDescent="0.15"/>
    <row r="97501" ht="13.5" customHeight="1" x14ac:dyDescent="0.15"/>
    <row r="97503" ht="13.5" customHeight="1" x14ac:dyDescent="0.15"/>
    <row r="97505" ht="13.5" customHeight="1" x14ac:dyDescent="0.15"/>
    <row r="97507" ht="13.5" customHeight="1" x14ac:dyDescent="0.15"/>
    <row r="97509" ht="13.5" customHeight="1" x14ac:dyDescent="0.15"/>
    <row r="97511" ht="13.5" customHeight="1" x14ac:dyDescent="0.15"/>
    <row r="97513" ht="13.5" customHeight="1" x14ac:dyDescent="0.15"/>
    <row r="97515" ht="13.5" customHeight="1" x14ac:dyDescent="0.15"/>
    <row r="97517" ht="13.5" customHeight="1" x14ac:dyDescent="0.15"/>
    <row r="97519" ht="13.5" customHeight="1" x14ac:dyDescent="0.15"/>
    <row r="97521" ht="13.5" customHeight="1" x14ac:dyDescent="0.15"/>
    <row r="97523" ht="13.5" customHeight="1" x14ac:dyDescent="0.15"/>
    <row r="97525" ht="13.5" customHeight="1" x14ac:dyDescent="0.15"/>
    <row r="97527" ht="13.5" customHeight="1" x14ac:dyDescent="0.15"/>
    <row r="97529" ht="13.5" customHeight="1" x14ac:dyDescent="0.15"/>
    <row r="97531" ht="13.5" customHeight="1" x14ac:dyDescent="0.15"/>
    <row r="97533" ht="13.5" customHeight="1" x14ac:dyDescent="0.15"/>
    <row r="97535" ht="13.5" customHeight="1" x14ac:dyDescent="0.15"/>
    <row r="97537" ht="13.5" customHeight="1" x14ac:dyDescent="0.15"/>
    <row r="97539" ht="13.5" customHeight="1" x14ac:dyDescent="0.15"/>
    <row r="97541" ht="13.5" customHeight="1" x14ac:dyDescent="0.15"/>
    <row r="97543" ht="13.5" customHeight="1" x14ac:dyDescent="0.15"/>
    <row r="97545" ht="13.5" customHeight="1" x14ac:dyDescent="0.15"/>
    <row r="97547" ht="13.5" customHeight="1" x14ac:dyDescent="0.15"/>
    <row r="97549" ht="13.5" customHeight="1" x14ac:dyDescent="0.15"/>
    <row r="97551" ht="13.5" customHeight="1" x14ac:dyDescent="0.15"/>
    <row r="97553" ht="13.5" customHeight="1" x14ac:dyDescent="0.15"/>
    <row r="97555" ht="13.5" customHeight="1" x14ac:dyDescent="0.15"/>
    <row r="97557" ht="13.5" customHeight="1" x14ac:dyDescent="0.15"/>
    <row r="97559" ht="13.5" customHeight="1" x14ac:dyDescent="0.15"/>
    <row r="97561" ht="13.5" customHeight="1" x14ac:dyDescent="0.15"/>
    <row r="97563" ht="13.5" customHeight="1" x14ac:dyDescent="0.15"/>
    <row r="97565" ht="13.5" customHeight="1" x14ac:dyDescent="0.15"/>
    <row r="97567" ht="13.5" customHeight="1" x14ac:dyDescent="0.15"/>
    <row r="97569" ht="13.5" customHeight="1" x14ac:dyDescent="0.15"/>
    <row r="97571" ht="13.5" customHeight="1" x14ac:dyDescent="0.15"/>
    <row r="97573" ht="13.5" customHeight="1" x14ac:dyDescent="0.15"/>
    <row r="97575" ht="13.5" customHeight="1" x14ac:dyDescent="0.15"/>
    <row r="97577" ht="13.5" customHeight="1" x14ac:dyDescent="0.15"/>
    <row r="97579" ht="13.5" customHeight="1" x14ac:dyDescent="0.15"/>
    <row r="97581" ht="13.5" customHeight="1" x14ac:dyDescent="0.15"/>
    <row r="97583" ht="13.5" customHeight="1" x14ac:dyDescent="0.15"/>
    <row r="97585" ht="13.5" customHeight="1" x14ac:dyDescent="0.15"/>
    <row r="97587" ht="13.5" customHeight="1" x14ac:dyDescent="0.15"/>
    <row r="97589" ht="13.5" customHeight="1" x14ac:dyDescent="0.15"/>
    <row r="97591" ht="13.5" customHeight="1" x14ac:dyDescent="0.15"/>
    <row r="97593" ht="13.5" customHeight="1" x14ac:dyDescent="0.15"/>
    <row r="97595" ht="13.5" customHeight="1" x14ac:dyDescent="0.15"/>
    <row r="97597" ht="13.5" customHeight="1" x14ac:dyDescent="0.15"/>
    <row r="97599" ht="13.5" customHeight="1" x14ac:dyDescent="0.15"/>
    <row r="97601" ht="13.5" customHeight="1" x14ac:dyDescent="0.15"/>
    <row r="97603" ht="13.5" customHeight="1" x14ac:dyDescent="0.15"/>
    <row r="97605" ht="13.5" customHeight="1" x14ac:dyDescent="0.15"/>
    <row r="97607" ht="13.5" customHeight="1" x14ac:dyDescent="0.15"/>
    <row r="97609" ht="13.5" customHeight="1" x14ac:dyDescent="0.15"/>
    <row r="97611" ht="13.5" customHeight="1" x14ac:dyDescent="0.15"/>
    <row r="97613" ht="13.5" customHeight="1" x14ac:dyDescent="0.15"/>
    <row r="97615" ht="13.5" customHeight="1" x14ac:dyDescent="0.15"/>
    <row r="97617" ht="13.5" customHeight="1" x14ac:dyDescent="0.15"/>
    <row r="97619" ht="13.5" customHeight="1" x14ac:dyDescent="0.15"/>
    <row r="97621" ht="13.5" customHeight="1" x14ac:dyDescent="0.15"/>
    <row r="97623" ht="13.5" customHeight="1" x14ac:dyDescent="0.15"/>
    <row r="97625" ht="13.5" customHeight="1" x14ac:dyDescent="0.15"/>
    <row r="97627" ht="13.5" customHeight="1" x14ac:dyDescent="0.15"/>
    <row r="97629" ht="13.5" customHeight="1" x14ac:dyDescent="0.15"/>
    <row r="97631" ht="13.5" customHeight="1" x14ac:dyDescent="0.15"/>
    <row r="97633" ht="13.5" customHeight="1" x14ac:dyDescent="0.15"/>
    <row r="97635" ht="13.5" customHeight="1" x14ac:dyDescent="0.15"/>
    <row r="97637" ht="13.5" customHeight="1" x14ac:dyDescent="0.15"/>
    <row r="97639" ht="13.5" customHeight="1" x14ac:dyDescent="0.15"/>
    <row r="97641" ht="13.5" customHeight="1" x14ac:dyDescent="0.15"/>
    <row r="97643" ht="13.5" customHeight="1" x14ac:dyDescent="0.15"/>
    <row r="97645" ht="13.5" customHeight="1" x14ac:dyDescent="0.15"/>
    <row r="97647" ht="13.5" customHeight="1" x14ac:dyDescent="0.15"/>
    <row r="97649" ht="13.5" customHeight="1" x14ac:dyDescent="0.15"/>
    <row r="97651" ht="13.5" customHeight="1" x14ac:dyDescent="0.15"/>
    <row r="97653" ht="13.5" customHeight="1" x14ac:dyDescent="0.15"/>
    <row r="97655" ht="13.5" customHeight="1" x14ac:dyDescent="0.15"/>
    <row r="97657" ht="13.5" customHeight="1" x14ac:dyDescent="0.15"/>
    <row r="97659" ht="13.5" customHeight="1" x14ac:dyDescent="0.15"/>
    <row r="97661" ht="13.5" customHeight="1" x14ac:dyDescent="0.15"/>
    <row r="97663" ht="13.5" customHeight="1" x14ac:dyDescent="0.15"/>
    <row r="97665" ht="13.5" customHeight="1" x14ac:dyDescent="0.15"/>
    <row r="97667" ht="13.5" customHeight="1" x14ac:dyDescent="0.15"/>
    <row r="97669" ht="13.5" customHeight="1" x14ac:dyDescent="0.15"/>
    <row r="97671" ht="13.5" customHeight="1" x14ac:dyDescent="0.15"/>
    <row r="97673" ht="13.5" customHeight="1" x14ac:dyDescent="0.15"/>
    <row r="97675" ht="13.5" customHeight="1" x14ac:dyDescent="0.15"/>
    <row r="97677" ht="13.5" customHeight="1" x14ac:dyDescent="0.15"/>
    <row r="97679" ht="13.5" customHeight="1" x14ac:dyDescent="0.15"/>
    <row r="97681" ht="13.5" customHeight="1" x14ac:dyDescent="0.15"/>
    <row r="97683" ht="13.5" customHeight="1" x14ac:dyDescent="0.15"/>
    <row r="97685" ht="13.5" customHeight="1" x14ac:dyDescent="0.15"/>
    <row r="97687" ht="13.5" customHeight="1" x14ac:dyDescent="0.15"/>
    <row r="97689" ht="13.5" customHeight="1" x14ac:dyDescent="0.15"/>
    <row r="97691" ht="13.5" customHeight="1" x14ac:dyDescent="0.15"/>
    <row r="97693" ht="13.5" customHeight="1" x14ac:dyDescent="0.15"/>
    <row r="97695" ht="13.5" customHeight="1" x14ac:dyDescent="0.15"/>
    <row r="97697" ht="13.5" customHeight="1" x14ac:dyDescent="0.15"/>
    <row r="97699" ht="13.5" customHeight="1" x14ac:dyDescent="0.15"/>
    <row r="97701" ht="13.5" customHeight="1" x14ac:dyDescent="0.15"/>
    <row r="97703" ht="13.5" customHeight="1" x14ac:dyDescent="0.15"/>
    <row r="97705" ht="13.5" customHeight="1" x14ac:dyDescent="0.15"/>
    <row r="97707" ht="13.5" customHeight="1" x14ac:dyDescent="0.15"/>
    <row r="97709" ht="13.5" customHeight="1" x14ac:dyDescent="0.15"/>
    <row r="97711" ht="13.5" customHeight="1" x14ac:dyDescent="0.15"/>
    <row r="97713" ht="13.5" customHeight="1" x14ac:dyDescent="0.15"/>
    <row r="97715" ht="13.5" customHeight="1" x14ac:dyDescent="0.15"/>
    <row r="97717" ht="13.5" customHeight="1" x14ac:dyDescent="0.15"/>
    <row r="97719" ht="13.5" customHeight="1" x14ac:dyDescent="0.15"/>
    <row r="97721" ht="13.5" customHeight="1" x14ac:dyDescent="0.15"/>
    <row r="97723" ht="13.5" customHeight="1" x14ac:dyDescent="0.15"/>
    <row r="97725" ht="13.5" customHeight="1" x14ac:dyDescent="0.15"/>
    <row r="97727" ht="13.5" customHeight="1" x14ac:dyDescent="0.15"/>
    <row r="97729" ht="13.5" customHeight="1" x14ac:dyDescent="0.15"/>
    <row r="97731" ht="13.5" customHeight="1" x14ac:dyDescent="0.15"/>
    <row r="97733" ht="13.5" customHeight="1" x14ac:dyDescent="0.15"/>
    <row r="97735" ht="13.5" customHeight="1" x14ac:dyDescent="0.15"/>
    <row r="97737" ht="13.5" customHeight="1" x14ac:dyDescent="0.15"/>
    <row r="97739" ht="13.5" customHeight="1" x14ac:dyDescent="0.15"/>
    <row r="97741" ht="13.5" customHeight="1" x14ac:dyDescent="0.15"/>
    <row r="97743" ht="13.5" customHeight="1" x14ac:dyDescent="0.15"/>
    <row r="97745" ht="13.5" customHeight="1" x14ac:dyDescent="0.15"/>
    <row r="97747" ht="13.5" customHeight="1" x14ac:dyDescent="0.15"/>
    <row r="97749" ht="13.5" customHeight="1" x14ac:dyDescent="0.15"/>
    <row r="97751" ht="13.5" customHeight="1" x14ac:dyDescent="0.15"/>
    <row r="97753" ht="13.5" customHeight="1" x14ac:dyDescent="0.15"/>
    <row r="97755" ht="13.5" customHeight="1" x14ac:dyDescent="0.15"/>
    <row r="97757" ht="13.5" customHeight="1" x14ac:dyDescent="0.15"/>
    <row r="97759" ht="13.5" customHeight="1" x14ac:dyDescent="0.15"/>
    <row r="97761" ht="13.5" customHeight="1" x14ac:dyDescent="0.15"/>
    <row r="97763" ht="13.5" customHeight="1" x14ac:dyDescent="0.15"/>
    <row r="97765" ht="13.5" customHeight="1" x14ac:dyDescent="0.15"/>
    <row r="97767" ht="13.5" customHeight="1" x14ac:dyDescent="0.15"/>
    <row r="97769" ht="13.5" customHeight="1" x14ac:dyDescent="0.15"/>
    <row r="97771" ht="13.5" customHeight="1" x14ac:dyDescent="0.15"/>
    <row r="97773" ht="13.5" customHeight="1" x14ac:dyDescent="0.15"/>
    <row r="97775" ht="13.5" customHeight="1" x14ac:dyDescent="0.15"/>
    <row r="97777" ht="13.5" customHeight="1" x14ac:dyDescent="0.15"/>
    <row r="97779" ht="13.5" customHeight="1" x14ac:dyDescent="0.15"/>
    <row r="97781" ht="13.5" customHeight="1" x14ac:dyDescent="0.15"/>
    <row r="97783" ht="13.5" customHeight="1" x14ac:dyDescent="0.15"/>
    <row r="97785" ht="13.5" customHeight="1" x14ac:dyDescent="0.15"/>
    <row r="97787" ht="13.5" customHeight="1" x14ac:dyDescent="0.15"/>
    <row r="97789" ht="13.5" customHeight="1" x14ac:dyDescent="0.15"/>
    <row r="97791" ht="13.5" customHeight="1" x14ac:dyDescent="0.15"/>
    <row r="97793" ht="13.5" customHeight="1" x14ac:dyDescent="0.15"/>
    <row r="97795" ht="13.5" customHeight="1" x14ac:dyDescent="0.15"/>
    <row r="97797" ht="13.5" customHeight="1" x14ac:dyDescent="0.15"/>
    <row r="97799" ht="13.5" customHeight="1" x14ac:dyDescent="0.15"/>
    <row r="97801" ht="13.5" customHeight="1" x14ac:dyDescent="0.15"/>
    <row r="97803" ht="13.5" customHeight="1" x14ac:dyDescent="0.15"/>
    <row r="97805" ht="13.5" customHeight="1" x14ac:dyDescent="0.15"/>
    <row r="97807" ht="13.5" customHeight="1" x14ac:dyDescent="0.15"/>
    <row r="97809" ht="13.5" customHeight="1" x14ac:dyDescent="0.15"/>
    <row r="97811" ht="13.5" customHeight="1" x14ac:dyDescent="0.15"/>
    <row r="97813" ht="13.5" customHeight="1" x14ac:dyDescent="0.15"/>
    <row r="97815" ht="13.5" customHeight="1" x14ac:dyDescent="0.15"/>
    <row r="97817" ht="13.5" customHeight="1" x14ac:dyDescent="0.15"/>
    <row r="97819" ht="13.5" customHeight="1" x14ac:dyDescent="0.15"/>
    <row r="97821" ht="13.5" customHeight="1" x14ac:dyDescent="0.15"/>
    <row r="97823" ht="13.5" customHeight="1" x14ac:dyDescent="0.15"/>
    <row r="97825" ht="13.5" customHeight="1" x14ac:dyDescent="0.15"/>
    <row r="97827" ht="13.5" customHeight="1" x14ac:dyDescent="0.15"/>
    <row r="97829" ht="13.5" customHeight="1" x14ac:dyDescent="0.15"/>
    <row r="97831" ht="13.5" customHeight="1" x14ac:dyDescent="0.15"/>
    <row r="97833" ht="13.5" customHeight="1" x14ac:dyDescent="0.15"/>
    <row r="97835" ht="13.5" customHeight="1" x14ac:dyDescent="0.15"/>
    <row r="97837" ht="13.5" customHeight="1" x14ac:dyDescent="0.15"/>
    <row r="97839" ht="13.5" customHeight="1" x14ac:dyDescent="0.15"/>
    <row r="97841" ht="13.5" customHeight="1" x14ac:dyDescent="0.15"/>
    <row r="97843" ht="13.5" customHeight="1" x14ac:dyDescent="0.15"/>
    <row r="97845" ht="13.5" customHeight="1" x14ac:dyDescent="0.15"/>
    <row r="97847" ht="13.5" customHeight="1" x14ac:dyDescent="0.15"/>
    <row r="97849" ht="13.5" customHeight="1" x14ac:dyDescent="0.15"/>
    <row r="97851" ht="13.5" customHeight="1" x14ac:dyDescent="0.15"/>
    <row r="97853" ht="13.5" customHeight="1" x14ac:dyDescent="0.15"/>
    <row r="97855" ht="13.5" customHeight="1" x14ac:dyDescent="0.15"/>
    <row r="97857" ht="13.5" customHeight="1" x14ac:dyDescent="0.15"/>
    <row r="97859" ht="13.5" customHeight="1" x14ac:dyDescent="0.15"/>
    <row r="97861" ht="13.5" customHeight="1" x14ac:dyDescent="0.15"/>
    <row r="97863" ht="13.5" customHeight="1" x14ac:dyDescent="0.15"/>
    <row r="97865" ht="13.5" customHeight="1" x14ac:dyDescent="0.15"/>
    <row r="97867" ht="13.5" customHeight="1" x14ac:dyDescent="0.15"/>
    <row r="97869" ht="13.5" customHeight="1" x14ac:dyDescent="0.15"/>
    <row r="97871" ht="13.5" customHeight="1" x14ac:dyDescent="0.15"/>
    <row r="97873" ht="13.5" customHeight="1" x14ac:dyDescent="0.15"/>
    <row r="97875" ht="13.5" customHeight="1" x14ac:dyDescent="0.15"/>
    <row r="97877" ht="13.5" customHeight="1" x14ac:dyDescent="0.15"/>
    <row r="97879" ht="13.5" customHeight="1" x14ac:dyDescent="0.15"/>
    <row r="97881" ht="13.5" customHeight="1" x14ac:dyDescent="0.15"/>
    <row r="97883" ht="13.5" customHeight="1" x14ac:dyDescent="0.15"/>
    <row r="97885" ht="13.5" customHeight="1" x14ac:dyDescent="0.15"/>
    <row r="97887" ht="13.5" customHeight="1" x14ac:dyDescent="0.15"/>
    <row r="97889" ht="13.5" customHeight="1" x14ac:dyDescent="0.15"/>
    <row r="97891" ht="13.5" customHeight="1" x14ac:dyDescent="0.15"/>
    <row r="97893" ht="13.5" customHeight="1" x14ac:dyDescent="0.15"/>
    <row r="97895" ht="13.5" customHeight="1" x14ac:dyDescent="0.15"/>
    <row r="97897" ht="13.5" customHeight="1" x14ac:dyDescent="0.15"/>
    <row r="97899" ht="13.5" customHeight="1" x14ac:dyDescent="0.15"/>
    <row r="97901" ht="13.5" customHeight="1" x14ac:dyDescent="0.15"/>
    <row r="97903" ht="13.5" customHeight="1" x14ac:dyDescent="0.15"/>
    <row r="97905" ht="13.5" customHeight="1" x14ac:dyDescent="0.15"/>
    <row r="97907" ht="13.5" customHeight="1" x14ac:dyDescent="0.15"/>
    <row r="97909" ht="13.5" customHeight="1" x14ac:dyDescent="0.15"/>
    <row r="97911" ht="13.5" customHeight="1" x14ac:dyDescent="0.15"/>
    <row r="97913" ht="13.5" customHeight="1" x14ac:dyDescent="0.15"/>
    <row r="97915" ht="13.5" customHeight="1" x14ac:dyDescent="0.15"/>
    <row r="97917" ht="13.5" customHeight="1" x14ac:dyDescent="0.15"/>
    <row r="97919" ht="13.5" customHeight="1" x14ac:dyDescent="0.15"/>
    <row r="97921" ht="13.5" customHeight="1" x14ac:dyDescent="0.15"/>
    <row r="97923" ht="13.5" customHeight="1" x14ac:dyDescent="0.15"/>
    <row r="97925" ht="13.5" customHeight="1" x14ac:dyDescent="0.15"/>
    <row r="97927" ht="13.5" customHeight="1" x14ac:dyDescent="0.15"/>
    <row r="97929" ht="13.5" customHeight="1" x14ac:dyDescent="0.15"/>
    <row r="97931" ht="13.5" customHeight="1" x14ac:dyDescent="0.15"/>
    <row r="97933" ht="13.5" customHeight="1" x14ac:dyDescent="0.15"/>
    <row r="97935" ht="13.5" customHeight="1" x14ac:dyDescent="0.15"/>
    <row r="97937" ht="13.5" customHeight="1" x14ac:dyDescent="0.15"/>
    <row r="97939" ht="13.5" customHeight="1" x14ac:dyDescent="0.15"/>
    <row r="97941" ht="13.5" customHeight="1" x14ac:dyDescent="0.15"/>
    <row r="97943" ht="13.5" customHeight="1" x14ac:dyDescent="0.15"/>
    <row r="97945" ht="13.5" customHeight="1" x14ac:dyDescent="0.15"/>
    <row r="97947" ht="13.5" customHeight="1" x14ac:dyDescent="0.15"/>
    <row r="97949" ht="13.5" customHeight="1" x14ac:dyDescent="0.15"/>
    <row r="97951" ht="13.5" customHeight="1" x14ac:dyDescent="0.15"/>
    <row r="97953" ht="13.5" customHeight="1" x14ac:dyDescent="0.15"/>
    <row r="97955" ht="13.5" customHeight="1" x14ac:dyDescent="0.15"/>
    <row r="97957" ht="13.5" customHeight="1" x14ac:dyDescent="0.15"/>
    <row r="97959" ht="13.5" customHeight="1" x14ac:dyDescent="0.15"/>
    <row r="97961" ht="13.5" customHeight="1" x14ac:dyDescent="0.15"/>
    <row r="97963" ht="13.5" customHeight="1" x14ac:dyDescent="0.15"/>
    <row r="97965" ht="13.5" customHeight="1" x14ac:dyDescent="0.15"/>
    <row r="97967" ht="13.5" customHeight="1" x14ac:dyDescent="0.15"/>
    <row r="97969" ht="13.5" customHeight="1" x14ac:dyDescent="0.15"/>
    <row r="97971" ht="13.5" customHeight="1" x14ac:dyDescent="0.15"/>
    <row r="97973" ht="13.5" customHeight="1" x14ac:dyDescent="0.15"/>
    <row r="97975" ht="13.5" customHeight="1" x14ac:dyDescent="0.15"/>
    <row r="97977" ht="13.5" customHeight="1" x14ac:dyDescent="0.15"/>
    <row r="97979" ht="13.5" customHeight="1" x14ac:dyDescent="0.15"/>
    <row r="97981" ht="13.5" customHeight="1" x14ac:dyDescent="0.15"/>
    <row r="97983" ht="13.5" customHeight="1" x14ac:dyDescent="0.15"/>
    <row r="97985" ht="13.5" customHeight="1" x14ac:dyDescent="0.15"/>
    <row r="97987" ht="13.5" customHeight="1" x14ac:dyDescent="0.15"/>
    <row r="97989" ht="13.5" customHeight="1" x14ac:dyDescent="0.15"/>
    <row r="97991" ht="13.5" customHeight="1" x14ac:dyDescent="0.15"/>
    <row r="97993" ht="13.5" customHeight="1" x14ac:dyDescent="0.15"/>
    <row r="97995" ht="13.5" customHeight="1" x14ac:dyDescent="0.15"/>
    <row r="97997" ht="13.5" customHeight="1" x14ac:dyDescent="0.15"/>
    <row r="97999" ht="13.5" customHeight="1" x14ac:dyDescent="0.15"/>
    <row r="98001" ht="13.5" customHeight="1" x14ac:dyDescent="0.15"/>
    <row r="98003" ht="13.5" customHeight="1" x14ac:dyDescent="0.15"/>
    <row r="98005" ht="13.5" customHeight="1" x14ac:dyDescent="0.15"/>
    <row r="98007" ht="13.5" customHeight="1" x14ac:dyDescent="0.15"/>
    <row r="98009" ht="13.5" customHeight="1" x14ac:dyDescent="0.15"/>
    <row r="98011" ht="13.5" customHeight="1" x14ac:dyDescent="0.15"/>
    <row r="98013" ht="13.5" customHeight="1" x14ac:dyDescent="0.15"/>
    <row r="98015" ht="13.5" customHeight="1" x14ac:dyDescent="0.15"/>
    <row r="98017" ht="13.5" customHeight="1" x14ac:dyDescent="0.15"/>
    <row r="98019" ht="13.5" customHeight="1" x14ac:dyDescent="0.15"/>
    <row r="98021" ht="13.5" customHeight="1" x14ac:dyDescent="0.15"/>
    <row r="98023" ht="13.5" customHeight="1" x14ac:dyDescent="0.15"/>
    <row r="98025" ht="13.5" customHeight="1" x14ac:dyDescent="0.15"/>
    <row r="98027" ht="13.5" customHeight="1" x14ac:dyDescent="0.15"/>
    <row r="98029" ht="13.5" customHeight="1" x14ac:dyDescent="0.15"/>
    <row r="98031" ht="13.5" customHeight="1" x14ac:dyDescent="0.15"/>
    <row r="98033" ht="13.5" customHeight="1" x14ac:dyDescent="0.15"/>
    <row r="98035" ht="13.5" customHeight="1" x14ac:dyDescent="0.15"/>
    <row r="98037" ht="13.5" customHeight="1" x14ac:dyDescent="0.15"/>
    <row r="98039" ht="13.5" customHeight="1" x14ac:dyDescent="0.15"/>
    <row r="98041" ht="13.5" customHeight="1" x14ac:dyDescent="0.15"/>
    <row r="98043" ht="13.5" customHeight="1" x14ac:dyDescent="0.15"/>
    <row r="98045" ht="13.5" customHeight="1" x14ac:dyDescent="0.15"/>
    <row r="98047" ht="13.5" customHeight="1" x14ac:dyDescent="0.15"/>
    <row r="98049" ht="13.5" customHeight="1" x14ac:dyDescent="0.15"/>
    <row r="98051" ht="13.5" customHeight="1" x14ac:dyDescent="0.15"/>
    <row r="98053" ht="13.5" customHeight="1" x14ac:dyDescent="0.15"/>
    <row r="98055" ht="13.5" customHeight="1" x14ac:dyDescent="0.15"/>
    <row r="98057" ht="13.5" customHeight="1" x14ac:dyDescent="0.15"/>
    <row r="98059" ht="13.5" customHeight="1" x14ac:dyDescent="0.15"/>
    <row r="98061" ht="13.5" customHeight="1" x14ac:dyDescent="0.15"/>
    <row r="98063" ht="13.5" customHeight="1" x14ac:dyDescent="0.15"/>
    <row r="98065" ht="13.5" customHeight="1" x14ac:dyDescent="0.15"/>
    <row r="98067" ht="13.5" customHeight="1" x14ac:dyDescent="0.15"/>
    <row r="98069" ht="13.5" customHeight="1" x14ac:dyDescent="0.15"/>
    <row r="98071" ht="13.5" customHeight="1" x14ac:dyDescent="0.15"/>
    <row r="98073" ht="13.5" customHeight="1" x14ac:dyDescent="0.15"/>
    <row r="98075" ht="13.5" customHeight="1" x14ac:dyDescent="0.15"/>
    <row r="98077" ht="13.5" customHeight="1" x14ac:dyDescent="0.15"/>
    <row r="98079" ht="13.5" customHeight="1" x14ac:dyDescent="0.15"/>
    <row r="98081" ht="13.5" customHeight="1" x14ac:dyDescent="0.15"/>
    <row r="98083" ht="13.5" customHeight="1" x14ac:dyDescent="0.15"/>
    <row r="98085" ht="13.5" customHeight="1" x14ac:dyDescent="0.15"/>
    <row r="98087" ht="13.5" customHeight="1" x14ac:dyDescent="0.15"/>
    <row r="98089" ht="13.5" customHeight="1" x14ac:dyDescent="0.15"/>
    <row r="98091" ht="13.5" customHeight="1" x14ac:dyDescent="0.15"/>
    <row r="98093" ht="13.5" customHeight="1" x14ac:dyDescent="0.15"/>
    <row r="98095" ht="13.5" customHeight="1" x14ac:dyDescent="0.15"/>
    <row r="98097" ht="13.5" customHeight="1" x14ac:dyDescent="0.15"/>
    <row r="98099" ht="13.5" customHeight="1" x14ac:dyDescent="0.15"/>
    <row r="98101" ht="13.5" customHeight="1" x14ac:dyDescent="0.15"/>
    <row r="98103" ht="13.5" customHeight="1" x14ac:dyDescent="0.15"/>
    <row r="98105" ht="13.5" customHeight="1" x14ac:dyDescent="0.15"/>
    <row r="98107" ht="13.5" customHeight="1" x14ac:dyDescent="0.15"/>
    <row r="98109" ht="13.5" customHeight="1" x14ac:dyDescent="0.15"/>
    <row r="98111" ht="13.5" customHeight="1" x14ac:dyDescent="0.15"/>
    <row r="98113" ht="13.5" customHeight="1" x14ac:dyDescent="0.15"/>
    <row r="98115" ht="13.5" customHeight="1" x14ac:dyDescent="0.15"/>
    <row r="98117" ht="13.5" customHeight="1" x14ac:dyDescent="0.15"/>
    <row r="98119" ht="13.5" customHeight="1" x14ac:dyDescent="0.15"/>
    <row r="98121" ht="13.5" customHeight="1" x14ac:dyDescent="0.15"/>
    <row r="98123" ht="13.5" customHeight="1" x14ac:dyDescent="0.15"/>
    <row r="98125" ht="13.5" customHeight="1" x14ac:dyDescent="0.15"/>
    <row r="98127" ht="13.5" customHeight="1" x14ac:dyDescent="0.15"/>
    <row r="98129" ht="13.5" customHeight="1" x14ac:dyDescent="0.15"/>
    <row r="98131" ht="13.5" customHeight="1" x14ac:dyDescent="0.15"/>
    <row r="98133" ht="13.5" customHeight="1" x14ac:dyDescent="0.15"/>
    <row r="98135" ht="13.5" customHeight="1" x14ac:dyDescent="0.15"/>
    <row r="98137" ht="13.5" customHeight="1" x14ac:dyDescent="0.15"/>
    <row r="98139" ht="13.5" customHeight="1" x14ac:dyDescent="0.15"/>
    <row r="98141" ht="13.5" customHeight="1" x14ac:dyDescent="0.15"/>
    <row r="98143" ht="13.5" customHeight="1" x14ac:dyDescent="0.15"/>
    <row r="98145" ht="13.5" customHeight="1" x14ac:dyDescent="0.15"/>
    <row r="98147" ht="13.5" customHeight="1" x14ac:dyDescent="0.15"/>
    <row r="98149" ht="13.5" customHeight="1" x14ac:dyDescent="0.15"/>
    <row r="98151" ht="13.5" customHeight="1" x14ac:dyDescent="0.15"/>
    <row r="98153" ht="13.5" customHeight="1" x14ac:dyDescent="0.15"/>
    <row r="98155" ht="13.5" customHeight="1" x14ac:dyDescent="0.15"/>
    <row r="98157" ht="13.5" customHeight="1" x14ac:dyDescent="0.15"/>
    <row r="98159" ht="13.5" customHeight="1" x14ac:dyDescent="0.15"/>
    <row r="98161" ht="13.5" customHeight="1" x14ac:dyDescent="0.15"/>
    <row r="98163" ht="13.5" customHeight="1" x14ac:dyDescent="0.15"/>
    <row r="98165" ht="13.5" customHeight="1" x14ac:dyDescent="0.15"/>
    <row r="98167" ht="13.5" customHeight="1" x14ac:dyDescent="0.15"/>
    <row r="98169" ht="13.5" customHeight="1" x14ac:dyDescent="0.15"/>
    <row r="98171" ht="13.5" customHeight="1" x14ac:dyDescent="0.15"/>
    <row r="98173" ht="13.5" customHeight="1" x14ac:dyDescent="0.15"/>
    <row r="98175" ht="13.5" customHeight="1" x14ac:dyDescent="0.15"/>
    <row r="98177" ht="13.5" customHeight="1" x14ac:dyDescent="0.15"/>
    <row r="98179" ht="13.5" customHeight="1" x14ac:dyDescent="0.15"/>
    <row r="98181" ht="13.5" customHeight="1" x14ac:dyDescent="0.15"/>
    <row r="98183" ht="13.5" customHeight="1" x14ac:dyDescent="0.15"/>
    <row r="98185" ht="13.5" customHeight="1" x14ac:dyDescent="0.15"/>
    <row r="98187" ht="13.5" customHeight="1" x14ac:dyDescent="0.15"/>
    <row r="98189" ht="13.5" customHeight="1" x14ac:dyDescent="0.15"/>
    <row r="98191" ht="13.5" customHeight="1" x14ac:dyDescent="0.15"/>
    <row r="98193" ht="13.5" customHeight="1" x14ac:dyDescent="0.15"/>
    <row r="98195" ht="13.5" customHeight="1" x14ac:dyDescent="0.15"/>
    <row r="98197" ht="13.5" customHeight="1" x14ac:dyDescent="0.15"/>
    <row r="98199" ht="13.5" customHeight="1" x14ac:dyDescent="0.15"/>
    <row r="98201" ht="13.5" customHeight="1" x14ac:dyDescent="0.15"/>
    <row r="98203" ht="13.5" customHeight="1" x14ac:dyDescent="0.15"/>
    <row r="98205" ht="13.5" customHeight="1" x14ac:dyDescent="0.15"/>
    <row r="98207" ht="13.5" customHeight="1" x14ac:dyDescent="0.15"/>
    <row r="98209" ht="13.5" customHeight="1" x14ac:dyDescent="0.15"/>
    <row r="98211" ht="13.5" customHeight="1" x14ac:dyDescent="0.15"/>
    <row r="98213" ht="13.5" customHeight="1" x14ac:dyDescent="0.15"/>
    <row r="98215" ht="13.5" customHeight="1" x14ac:dyDescent="0.15"/>
    <row r="98217" ht="13.5" customHeight="1" x14ac:dyDescent="0.15"/>
    <row r="98219" ht="13.5" customHeight="1" x14ac:dyDescent="0.15"/>
    <row r="98221" ht="13.5" customHeight="1" x14ac:dyDescent="0.15"/>
    <row r="98223" ht="13.5" customHeight="1" x14ac:dyDescent="0.15"/>
    <row r="98225" ht="13.5" customHeight="1" x14ac:dyDescent="0.15"/>
    <row r="98227" ht="13.5" customHeight="1" x14ac:dyDescent="0.15"/>
    <row r="98229" ht="13.5" customHeight="1" x14ac:dyDescent="0.15"/>
    <row r="98231" ht="13.5" customHeight="1" x14ac:dyDescent="0.15"/>
    <row r="98233" ht="13.5" customHeight="1" x14ac:dyDescent="0.15"/>
    <row r="98235" ht="13.5" customHeight="1" x14ac:dyDescent="0.15"/>
    <row r="98237" ht="13.5" customHeight="1" x14ac:dyDescent="0.15"/>
    <row r="98239" ht="13.5" customHeight="1" x14ac:dyDescent="0.15"/>
    <row r="98241" ht="13.5" customHeight="1" x14ac:dyDescent="0.15"/>
    <row r="98243" ht="13.5" customHeight="1" x14ac:dyDescent="0.15"/>
    <row r="98245" ht="13.5" customHeight="1" x14ac:dyDescent="0.15"/>
    <row r="98247" ht="13.5" customHeight="1" x14ac:dyDescent="0.15"/>
    <row r="98249" ht="13.5" customHeight="1" x14ac:dyDescent="0.15"/>
    <row r="98251" ht="13.5" customHeight="1" x14ac:dyDescent="0.15"/>
    <row r="98253" ht="13.5" customHeight="1" x14ac:dyDescent="0.15"/>
    <row r="98255" ht="13.5" customHeight="1" x14ac:dyDescent="0.15"/>
    <row r="98257" ht="13.5" customHeight="1" x14ac:dyDescent="0.15"/>
    <row r="98259" ht="13.5" customHeight="1" x14ac:dyDescent="0.15"/>
    <row r="98261" ht="13.5" customHeight="1" x14ac:dyDescent="0.15"/>
    <row r="98263" ht="13.5" customHeight="1" x14ac:dyDescent="0.15"/>
    <row r="98265" ht="13.5" customHeight="1" x14ac:dyDescent="0.15"/>
    <row r="98267" ht="13.5" customHeight="1" x14ac:dyDescent="0.15"/>
    <row r="98269" ht="13.5" customHeight="1" x14ac:dyDescent="0.15"/>
    <row r="98271" ht="13.5" customHeight="1" x14ac:dyDescent="0.15"/>
    <row r="98273" ht="13.5" customHeight="1" x14ac:dyDescent="0.15"/>
    <row r="98275" ht="13.5" customHeight="1" x14ac:dyDescent="0.15"/>
    <row r="98277" ht="13.5" customHeight="1" x14ac:dyDescent="0.15"/>
    <row r="98279" ht="13.5" customHeight="1" x14ac:dyDescent="0.15"/>
    <row r="98281" ht="13.5" customHeight="1" x14ac:dyDescent="0.15"/>
    <row r="98283" ht="13.5" customHeight="1" x14ac:dyDescent="0.15"/>
    <row r="98285" ht="13.5" customHeight="1" x14ac:dyDescent="0.15"/>
    <row r="98287" ht="13.5" customHeight="1" x14ac:dyDescent="0.15"/>
    <row r="98289" ht="13.5" customHeight="1" x14ac:dyDescent="0.15"/>
    <row r="98291" ht="13.5" customHeight="1" x14ac:dyDescent="0.15"/>
    <row r="98293" ht="13.5" customHeight="1" x14ac:dyDescent="0.15"/>
    <row r="98295" ht="13.5" customHeight="1" x14ac:dyDescent="0.15"/>
    <row r="98297" ht="13.5" customHeight="1" x14ac:dyDescent="0.15"/>
    <row r="98299" ht="13.5" customHeight="1" x14ac:dyDescent="0.15"/>
    <row r="98301" ht="13.5" customHeight="1" x14ac:dyDescent="0.15"/>
    <row r="98303" ht="13.5" customHeight="1" x14ac:dyDescent="0.15"/>
    <row r="98305" ht="13.5" customHeight="1" x14ac:dyDescent="0.15"/>
    <row r="98307" ht="13.5" customHeight="1" x14ac:dyDescent="0.15"/>
    <row r="98309" ht="13.5" customHeight="1" x14ac:dyDescent="0.15"/>
    <row r="98311" ht="13.5" customHeight="1" x14ac:dyDescent="0.15"/>
    <row r="98313" ht="13.5" customHeight="1" x14ac:dyDescent="0.15"/>
    <row r="98315" ht="13.5" customHeight="1" x14ac:dyDescent="0.15"/>
    <row r="98317" ht="13.5" customHeight="1" x14ac:dyDescent="0.15"/>
    <row r="98319" ht="13.5" customHeight="1" x14ac:dyDescent="0.15"/>
    <row r="98321" ht="13.5" customHeight="1" x14ac:dyDescent="0.15"/>
    <row r="98323" ht="13.5" customHeight="1" x14ac:dyDescent="0.15"/>
    <row r="98325" ht="13.5" customHeight="1" x14ac:dyDescent="0.15"/>
    <row r="98327" ht="13.5" customHeight="1" x14ac:dyDescent="0.15"/>
    <row r="98329" ht="13.5" customHeight="1" x14ac:dyDescent="0.15"/>
    <row r="98331" ht="13.5" customHeight="1" x14ac:dyDescent="0.15"/>
    <row r="98333" ht="13.5" customHeight="1" x14ac:dyDescent="0.15"/>
    <row r="98335" ht="13.5" customHeight="1" x14ac:dyDescent="0.15"/>
    <row r="98337" ht="13.5" customHeight="1" x14ac:dyDescent="0.15"/>
    <row r="98339" ht="13.5" customHeight="1" x14ac:dyDescent="0.15"/>
    <row r="98341" ht="13.5" customHeight="1" x14ac:dyDescent="0.15"/>
    <row r="98343" ht="13.5" customHeight="1" x14ac:dyDescent="0.15"/>
    <row r="98345" ht="13.5" customHeight="1" x14ac:dyDescent="0.15"/>
    <row r="98347" ht="13.5" customHeight="1" x14ac:dyDescent="0.15"/>
    <row r="98349" ht="13.5" customHeight="1" x14ac:dyDescent="0.15"/>
    <row r="98351" ht="13.5" customHeight="1" x14ac:dyDescent="0.15"/>
    <row r="98353" ht="13.5" customHeight="1" x14ac:dyDescent="0.15"/>
    <row r="98355" ht="13.5" customHeight="1" x14ac:dyDescent="0.15"/>
    <row r="98357" ht="13.5" customHeight="1" x14ac:dyDescent="0.15"/>
    <row r="98359" ht="13.5" customHeight="1" x14ac:dyDescent="0.15"/>
    <row r="98361" ht="13.5" customHeight="1" x14ac:dyDescent="0.15"/>
    <row r="98363" ht="13.5" customHeight="1" x14ac:dyDescent="0.15"/>
    <row r="98365" ht="13.5" customHeight="1" x14ac:dyDescent="0.15"/>
    <row r="98367" ht="13.5" customHeight="1" x14ac:dyDescent="0.15"/>
    <row r="98369" ht="13.5" customHeight="1" x14ac:dyDescent="0.15"/>
    <row r="98371" ht="13.5" customHeight="1" x14ac:dyDescent="0.15"/>
    <row r="98373" ht="13.5" customHeight="1" x14ac:dyDescent="0.15"/>
    <row r="98375" ht="13.5" customHeight="1" x14ac:dyDescent="0.15"/>
    <row r="98377" ht="13.5" customHeight="1" x14ac:dyDescent="0.15"/>
    <row r="98379" ht="13.5" customHeight="1" x14ac:dyDescent="0.15"/>
    <row r="98381" ht="13.5" customHeight="1" x14ac:dyDescent="0.15"/>
    <row r="98383" ht="13.5" customHeight="1" x14ac:dyDescent="0.15"/>
    <row r="98385" ht="13.5" customHeight="1" x14ac:dyDescent="0.15"/>
    <row r="98387" ht="13.5" customHeight="1" x14ac:dyDescent="0.15"/>
    <row r="98389" ht="13.5" customHeight="1" x14ac:dyDescent="0.15"/>
    <row r="98391" ht="13.5" customHeight="1" x14ac:dyDescent="0.15"/>
    <row r="98393" ht="13.5" customHeight="1" x14ac:dyDescent="0.15"/>
    <row r="98395" ht="13.5" customHeight="1" x14ac:dyDescent="0.15"/>
    <row r="98397" ht="13.5" customHeight="1" x14ac:dyDescent="0.15"/>
    <row r="98399" ht="13.5" customHeight="1" x14ac:dyDescent="0.15"/>
    <row r="98401" ht="13.5" customHeight="1" x14ac:dyDescent="0.15"/>
    <row r="98403" ht="13.5" customHeight="1" x14ac:dyDescent="0.15"/>
    <row r="98405" ht="13.5" customHeight="1" x14ac:dyDescent="0.15"/>
    <row r="98407" ht="13.5" customHeight="1" x14ac:dyDescent="0.15"/>
    <row r="98409" ht="13.5" customHeight="1" x14ac:dyDescent="0.15"/>
    <row r="98411" ht="13.5" customHeight="1" x14ac:dyDescent="0.15"/>
    <row r="98413" ht="13.5" customHeight="1" x14ac:dyDescent="0.15"/>
    <row r="98415" ht="13.5" customHeight="1" x14ac:dyDescent="0.15"/>
    <row r="98417" ht="13.5" customHeight="1" x14ac:dyDescent="0.15"/>
    <row r="98419" ht="13.5" customHeight="1" x14ac:dyDescent="0.15"/>
    <row r="98421" ht="13.5" customHeight="1" x14ac:dyDescent="0.15"/>
    <row r="98423" ht="13.5" customHeight="1" x14ac:dyDescent="0.15"/>
    <row r="98425" ht="13.5" customHeight="1" x14ac:dyDescent="0.15"/>
    <row r="98427" ht="13.5" customHeight="1" x14ac:dyDescent="0.15"/>
    <row r="98429" ht="13.5" customHeight="1" x14ac:dyDescent="0.15"/>
    <row r="98431" ht="13.5" customHeight="1" x14ac:dyDescent="0.15"/>
    <row r="98433" ht="13.5" customHeight="1" x14ac:dyDescent="0.15"/>
    <row r="98435" ht="13.5" customHeight="1" x14ac:dyDescent="0.15"/>
    <row r="98437" ht="13.5" customHeight="1" x14ac:dyDescent="0.15"/>
    <row r="98439" ht="13.5" customHeight="1" x14ac:dyDescent="0.15"/>
    <row r="98441" ht="13.5" customHeight="1" x14ac:dyDescent="0.15"/>
    <row r="98443" ht="13.5" customHeight="1" x14ac:dyDescent="0.15"/>
    <row r="98445" ht="13.5" customHeight="1" x14ac:dyDescent="0.15"/>
    <row r="98447" ht="13.5" customHeight="1" x14ac:dyDescent="0.15"/>
    <row r="98449" ht="13.5" customHeight="1" x14ac:dyDescent="0.15"/>
    <row r="98451" ht="13.5" customHeight="1" x14ac:dyDescent="0.15"/>
    <row r="98453" ht="13.5" customHeight="1" x14ac:dyDescent="0.15"/>
    <row r="98455" ht="13.5" customHeight="1" x14ac:dyDescent="0.15"/>
    <row r="98457" ht="13.5" customHeight="1" x14ac:dyDescent="0.15"/>
    <row r="98459" ht="13.5" customHeight="1" x14ac:dyDescent="0.15"/>
    <row r="98461" ht="13.5" customHeight="1" x14ac:dyDescent="0.15"/>
    <row r="98463" ht="13.5" customHeight="1" x14ac:dyDescent="0.15"/>
    <row r="98465" ht="13.5" customHeight="1" x14ac:dyDescent="0.15"/>
    <row r="98467" ht="13.5" customHeight="1" x14ac:dyDescent="0.15"/>
    <row r="98469" ht="13.5" customHeight="1" x14ac:dyDescent="0.15"/>
    <row r="98471" ht="13.5" customHeight="1" x14ac:dyDescent="0.15"/>
    <row r="98473" ht="13.5" customHeight="1" x14ac:dyDescent="0.15"/>
    <row r="98475" ht="13.5" customHeight="1" x14ac:dyDescent="0.15"/>
    <row r="98477" ht="13.5" customHeight="1" x14ac:dyDescent="0.15"/>
    <row r="98479" ht="13.5" customHeight="1" x14ac:dyDescent="0.15"/>
    <row r="98481" ht="13.5" customHeight="1" x14ac:dyDescent="0.15"/>
    <row r="98483" ht="13.5" customHeight="1" x14ac:dyDescent="0.15"/>
    <row r="98485" ht="13.5" customHeight="1" x14ac:dyDescent="0.15"/>
    <row r="98487" ht="13.5" customHeight="1" x14ac:dyDescent="0.15"/>
    <row r="98489" ht="13.5" customHeight="1" x14ac:dyDescent="0.15"/>
    <row r="98491" ht="13.5" customHeight="1" x14ac:dyDescent="0.15"/>
    <row r="98493" ht="13.5" customHeight="1" x14ac:dyDescent="0.15"/>
    <row r="98495" ht="13.5" customHeight="1" x14ac:dyDescent="0.15"/>
    <row r="98497" ht="13.5" customHeight="1" x14ac:dyDescent="0.15"/>
    <row r="98499" ht="13.5" customHeight="1" x14ac:dyDescent="0.15"/>
    <row r="98501" ht="13.5" customHeight="1" x14ac:dyDescent="0.15"/>
    <row r="98503" ht="13.5" customHeight="1" x14ac:dyDescent="0.15"/>
    <row r="98505" ht="13.5" customHeight="1" x14ac:dyDescent="0.15"/>
    <row r="98507" ht="13.5" customHeight="1" x14ac:dyDescent="0.15"/>
    <row r="98509" ht="13.5" customHeight="1" x14ac:dyDescent="0.15"/>
    <row r="98511" ht="13.5" customHeight="1" x14ac:dyDescent="0.15"/>
    <row r="98513" ht="13.5" customHeight="1" x14ac:dyDescent="0.15"/>
    <row r="98515" ht="13.5" customHeight="1" x14ac:dyDescent="0.15"/>
    <row r="98517" ht="13.5" customHeight="1" x14ac:dyDescent="0.15"/>
    <row r="98519" ht="13.5" customHeight="1" x14ac:dyDescent="0.15"/>
    <row r="98521" ht="13.5" customHeight="1" x14ac:dyDescent="0.15"/>
    <row r="98523" ht="13.5" customHeight="1" x14ac:dyDescent="0.15"/>
    <row r="98525" ht="13.5" customHeight="1" x14ac:dyDescent="0.15"/>
    <row r="98527" ht="13.5" customHeight="1" x14ac:dyDescent="0.15"/>
    <row r="98529" ht="13.5" customHeight="1" x14ac:dyDescent="0.15"/>
    <row r="98531" ht="13.5" customHeight="1" x14ac:dyDescent="0.15"/>
    <row r="98533" ht="13.5" customHeight="1" x14ac:dyDescent="0.15"/>
    <row r="98535" ht="13.5" customHeight="1" x14ac:dyDescent="0.15"/>
    <row r="98537" ht="13.5" customHeight="1" x14ac:dyDescent="0.15"/>
    <row r="98539" ht="13.5" customHeight="1" x14ac:dyDescent="0.15"/>
    <row r="98541" ht="13.5" customHeight="1" x14ac:dyDescent="0.15"/>
    <row r="98543" ht="13.5" customHeight="1" x14ac:dyDescent="0.15"/>
    <row r="98545" ht="13.5" customHeight="1" x14ac:dyDescent="0.15"/>
    <row r="98547" ht="13.5" customHeight="1" x14ac:dyDescent="0.15"/>
    <row r="98549" ht="13.5" customHeight="1" x14ac:dyDescent="0.15"/>
    <row r="98551" ht="13.5" customHeight="1" x14ac:dyDescent="0.15"/>
    <row r="98553" ht="13.5" customHeight="1" x14ac:dyDescent="0.15"/>
    <row r="98555" ht="13.5" customHeight="1" x14ac:dyDescent="0.15"/>
    <row r="98557" ht="13.5" customHeight="1" x14ac:dyDescent="0.15"/>
    <row r="98559" ht="13.5" customHeight="1" x14ac:dyDescent="0.15"/>
    <row r="98561" ht="13.5" customHeight="1" x14ac:dyDescent="0.15"/>
    <row r="98563" ht="13.5" customHeight="1" x14ac:dyDescent="0.15"/>
    <row r="98565" ht="13.5" customHeight="1" x14ac:dyDescent="0.15"/>
    <row r="98567" ht="13.5" customHeight="1" x14ac:dyDescent="0.15"/>
    <row r="98569" ht="13.5" customHeight="1" x14ac:dyDescent="0.15"/>
    <row r="98571" ht="13.5" customHeight="1" x14ac:dyDescent="0.15"/>
    <row r="98573" ht="13.5" customHeight="1" x14ac:dyDescent="0.15"/>
    <row r="98575" ht="13.5" customHeight="1" x14ac:dyDescent="0.15"/>
    <row r="98577" ht="13.5" customHeight="1" x14ac:dyDescent="0.15"/>
    <row r="98579" ht="13.5" customHeight="1" x14ac:dyDescent="0.15"/>
    <row r="98581" ht="13.5" customHeight="1" x14ac:dyDescent="0.15"/>
    <row r="98583" ht="13.5" customHeight="1" x14ac:dyDescent="0.15"/>
    <row r="98585" ht="13.5" customHeight="1" x14ac:dyDescent="0.15"/>
    <row r="98587" ht="13.5" customHeight="1" x14ac:dyDescent="0.15"/>
    <row r="98589" ht="13.5" customHeight="1" x14ac:dyDescent="0.15"/>
    <row r="98591" ht="13.5" customHeight="1" x14ac:dyDescent="0.15"/>
    <row r="98593" ht="13.5" customHeight="1" x14ac:dyDescent="0.15"/>
    <row r="98595" ht="13.5" customHeight="1" x14ac:dyDescent="0.15"/>
    <row r="98597" ht="13.5" customHeight="1" x14ac:dyDescent="0.15"/>
    <row r="98599" ht="13.5" customHeight="1" x14ac:dyDescent="0.15"/>
    <row r="98601" ht="13.5" customHeight="1" x14ac:dyDescent="0.15"/>
    <row r="98603" ht="13.5" customHeight="1" x14ac:dyDescent="0.15"/>
    <row r="98605" ht="13.5" customHeight="1" x14ac:dyDescent="0.15"/>
    <row r="98607" ht="13.5" customHeight="1" x14ac:dyDescent="0.15"/>
    <row r="98609" ht="13.5" customHeight="1" x14ac:dyDescent="0.15"/>
    <row r="98611" ht="13.5" customHeight="1" x14ac:dyDescent="0.15"/>
    <row r="98613" ht="13.5" customHeight="1" x14ac:dyDescent="0.15"/>
    <row r="98615" ht="13.5" customHeight="1" x14ac:dyDescent="0.15"/>
    <row r="98617" ht="13.5" customHeight="1" x14ac:dyDescent="0.15"/>
    <row r="98619" ht="13.5" customHeight="1" x14ac:dyDescent="0.15"/>
    <row r="98621" ht="13.5" customHeight="1" x14ac:dyDescent="0.15"/>
    <row r="98623" ht="13.5" customHeight="1" x14ac:dyDescent="0.15"/>
    <row r="98625" ht="13.5" customHeight="1" x14ac:dyDescent="0.15"/>
    <row r="98627" ht="13.5" customHeight="1" x14ac:dyDescent="0.15"/>
    <row r="98629" ht="13.5" customHeight="1" x14ac:dyDescent="0.15"/>
    <row r="98631" ht="13.5" customHeight="1" x14ac:dyDescent="0.15"/>
    <row r="98633" ht="13.5" customHeight="1" x14ac:dyDescent="0.15"/>
    <row r="98635" ht="13.5" customHeight="1" x14ac:dyDescent="0.15"/>
    <row r="98637" ht="13.5" customHeight="1" x14ac:dyDescent="0.15"/>
    <row r="98639" ht="13.5" customHeight="1" x14ac:dyDescent="0.15"/>
    <row r="98641" ht="13.5" customHeight="1" x14ac:dyDescent="0.15"/>
    <row r="98643" ht="13.5" customHeight="1" x14ac:dyDescent="0.15"/>
    <row r="98645" ht="13.5" customHeight="1" x14ac:dyDescent="0.15"/>
    <row r="98647" ht="13.5" customHeight="1" x14ac:dyDescent="0.15"/>
    <row r="98649" ht="13.5" customHeight="1" x14ac:dyDescent="0.15"/>
    <row r="98651" ht="13.5" customHeight="1" x14ac:dyDescent="0.15"/>
    <row r="98653" ht="13.5" customHeight="1" x14ac:dyDescent="0.15"/>
    <row r="98655" ht="13.5" customHeight="1" x14ac:dyDescent="0.15"/>
    <row r="98657" ht="13.5" customHeight="1" x14ac:dyDescent="0.15"/>
    <row r="98659" ht="13.5" customHeight="1" x14ac:dyDescent="0.15"/>
    <row r="98661" ht="13.5" customHeight="1" x14ac:dyDescent="0.15"/>
    <row r="98663" ht="13.5" customHeight="1" x14ac:dyDescent="0.15"/>
    <row r="98665" ht="13.5" customHeight="1" x14ac:dyDescent="0.15"/>
    <row r="98667" ht="13.5" customHeight="1" x14ac:dyDescent="0.15"/>
    <row r="98669" ht="13.5" customHeight="1" x14ac:dyDescent="0.15"/>
    <row r="98671" ht="13.5" customHeight="1" x14ac:dyDescent="0.15"/>
    <row r="98673" ht="13.5" customHeight="1" x14ac:dyDescent="0.15"/>
    <row r="98675" ht="13.5" customHeight="1" x14ac:dyDescent="0.15"/>
    <row r="98677" ht="13.5" customHeight="1" x14ac:dyDescent="0.15"/>
    <row r="98679" ht="13.5" customHeight="1" x14ac:dyDescent="0.15"/>
    <row r="98681" ht="13.5" customHeight="1" x14ac:dyDescent="0.15"/>
    <row r="98683" ht="13.5" customHeight="1" x14ac:dyDescent="0.15"/>
    <row r="98685" ht="13.5" customHeight="1" x14ac:dyDescent="0.15"/>
    <row r="98687" ht="13.5" customHeight="1" x14ac:dyDescent="0.15"/>
    <row r="98689" ht="13.5" customHeight="1" x14ac:dyDescent="0.15"/>
    <row r="98691" ht="13.5" customHeight="1" x14ac:dyDescent="0.15"/>
    <row r="98693" ht="13.5" customHeight="1" x14ac:dyDescent="0.15"/>
    <row r="98695" ht="13.5" customHeight="1" x14ac:dyDescent="0.15"/>
    <row r="98697" ht="13.5" customHeight="1" x14ac:dyDescent="0.15"/>
    <row r="98699" ht="13.5" customHeight="1" x14ac:dyDescent="0.15"/>
    <row r="98701" ht="13.5" customHeight="1" x14ac:dyDescent="0.15"/>
    <row r="98703" ht="13.5" customHeight="1" x14ac:dyDescent="0.15"/>
    <row r="98705" ht="13.5" customHeight="1" x14ac:dyDescent="0.15"/>
    <row r="98707" ht="13.5" customHeight="1" x14ac:dyDescent="0.15"/>
    <row r="98709" ht="13.5" customHeight="1" x14ac:dyDescent="0.15"/>
    <row r="98711" ht="13.5" customHeight="1" x14ac:dyDescent="0.15"/>
    <row r="98713" ht="13.5" customHeight="1" x14ac:dyDescent="0.15"/>
    <row r="98715" ht="13.5" customHeight="1" x14ac:dyDescent="0.15"/>
    <row r="98717" ht="13.5" customHeight="1" x14ac:dyDescent="0.15"/>
    <row r="98719" ht="13.5" customHeight="1" x14ac:dyDescent="0.15"/>
    <row r="98721" ht="13.5" customHeight="1" x14ac:dyDescent="0.15"/>
    <row r="98723" ht="13.5" customHeight="1" x14ac:dyDescent="0.15"/>
    <row r="98725" ht="13.5" customHeight="1" x14ac:dyDescent="0.15"/>
    <row r="98727" ht="13.5" customHeight="1" x14ac:dyDescent="0.15"/>
    <row r="98729" ht="13.5" customHeight="1" x14ac:dyDescent="0.15"/>
    <row r="98731" ht="13.5" customHeight="1" x14ac:dyDescent="0.15"/>
    <row r="98733" ht="13.5" customHeight="1" x14ac:dyDescent="0.15"/>
    <row r="98735" ht="13.5" customHeight="1" x14ac:dyDescent="0.15"/>
    <row r="98737" ht="13.5" customHeight="1" x14ac:dyDescent="0.15"/>
    <row r="98739" ht="13.5" customHeight="1" x14ac:dyDescent="0.15"/>
    <row r="98741" ht="13.5" customHeight="1" x14ac:dyDescent="0.15"/>
    <row r="98743" ht="13.5" customHeight="1" x14ac:dyDescent="0.15"/>
    <row r="98745" ht="13.5" customHeight="1" x14ac:dyDescent="0.15"/>
    <row r="98747" ht="13.5" customHeight="1" x14ac:dyDescent="0.15"/>
    <row r="98749" ht="13.5" customHeight="1" x14ac:dyDescent="0.15"/>
    <row r="98751" ht="13.5" customHeight="1" x14ac:dyDescent="0.15"/>
    <row r="98753" ht="13.5" customHeight="1" x14ac:dyDescent="0.15"/>
    <row r="98755" ht="13.5" customHeight="1" x14ac:dyDescent="0.15"/>
    <row r="98757" ht="13.5" customHeight="1" x14ac:dyDescent="0.15"/>
    <row r="98759" ht="13.5" customHeight="1" x14ac:dyDescent="0.15"/>
    <row r="98761" ht="13.5" customHeight="1" x14ac:dyDescent="0.15"/>
    <row r="98763" ht="13.5" customHeight="1" x14ac:dyDescent="0.15"/>
    <row r="98765" ht="13.5" customHeight="1" x14ac:dyDescent="0.15"/>
    <row r="98767" ht="13.5" customHeight="1" x14ac:dyDescent="0.15"/>
    <row r="98769" ht="13.5" customHeight="1" x14ac:dyDescent="0.15"/>
    <row r="98771" ht="13.5" customHeight="1" x14ac:dyDescent="0.15"/>
    <row r="98773" ht="13.5" customHeight="1" x14ac:dyDescent="0.15"/>
    <row r="98775" ht="13.5" customHeight="1" x14ac:dyDescent="0.15"/>
    <row r="98777" ht="13.5" customHeight="1" x14ac:dyDescent="0.15"/>
    <row r="98779" ht="13.5" customHeight="1" x14ac:dyDescent="0.15"/>
    <row r="98781" ht="13.5" customHeight="1" x14ac:dyDescent="0.15"/>
    <row r="98783" ht="13.5" customHeight="1" x14ac:dyDescent="0.15"/>
    <row r="98785" ht="13.5" customHeight="1" x14ac:dyDescent="0.15"/>
    <row r="98787" ht="13.5" customHeight="1" x14ac:dyDescent="0.15"/>
    <row r="98789" ht="13.5" customHeight="1" x14ac:dyDescent="0.15"/>
    <row r="98791" ht="13.5" customHeight="1" x14ac:dyDescent="0.15"/>
    <row r="98793" ht="13.5" customHeight="1" x14ac:dyDescent="0.15"/>
    <row r="98795" ht="13.5" customHeight="1" x14ac:dyDescent="0.15"/>
    <row r="98797" ht="13.5" customHeight="1" x14ac:dyDescent="0.15"/>
    <row r="98799" ht="13.5" customHeight="1" x14ac:dyDescent="0.15"/>
    <row r="98801" ht="13.5" customHeight="1" x14ac:dyDescent="0.15"/>
    <row r="98803" ht="13.5" customHeight="1" x14ac:dyDescent="0.15"/>
    <row r="98805" ht="13.5" customHeight="1" x14ac:dyDescent="0.15"/>
    <row r="98807" ht="13.5" customHeight="1" x14ac:dyDescent="0.15"/>
    <row r="98809" ht="13.5" customHeight="1" x14ac:dyDescent="0.15"/>
    <row r="98811" ht="13.5" customHeight="1" x14ac:dyDescent="0.15"/>
    <row r="98813" ht="13.5" customHeight="1" x14ac:dyDescent="0.15"/>
    <row r="98815" ht="13.5" customHeight="1" x14ac:dyDescent="0.15"/>
    <row r="98817" ht="13.5" customHeight="1" x14ac:dyDescent="0.15"/>
    <row r="98819" ht="13.5" customHeight="1" x14ac:dyDescent="0.15"/>
    <row r="98821" ht="13.5" customHeight="1" x14ac:dyDescent="0.15"/>
    <row r="98823" ht="13.5" customHeight="1" x14ac:dyDescent="0.15"/>
    <row r="98825" ht="13.5" customHeight="1" x14ac:dyDescent="0.15"/>
    <row r="98827" ht="13.5" customHeight="1" x14ac:dyDescent="0.15"/>
    <row r="98829" ht="13.5" customHeight="1" x14ac:dyDescent="0.15"/>
    <row r="98831" ht="13.5" customHeight="1" x14ac:dyDescent="0.15"/>
    <row r="98833" ht="13.5" customHeight="1" x14ac:dyDescent="0.15"/>
    <row r="98835" ht="13.5" customHeight="1" x14ac:dyDescent="0.15"/>
    <row r="98837" ht="13.5" customHeight="1" x14ac:dyDescent="0.15"/>
    <row r="98839" ht="13.5" customHeight="1" x14ac:dyDescent="0.15"/>
    <row r="98841" ht="13.5" customHeight="1" x14ac:dyDescent="0.15"/>
    <row r="98843" ht="13.5" customHeight="1" x14ac:dyDescent="0.15"/>
    <row r="98845" ht="13.5" customHeight="1" x14ac:dyDescent="0.15"/>
    <row r="98847" ht="13.5" customHeight="1" x14ac:dyDescent="0.15"/>
    <row r="98849" ht="13.5" customHeight="1" x14ac:dyDescent="0.15"/>
    <row r="98851" ht="13.5" customHeight="1" x14ac:dyDescent="0.15"/>
    <row r="98853" ht="13.5" customHeight="1" x14ac:dyDescent="0.15"/>
    <row r="98855" ht="13.5" customHeight="1" x14ac:dyDescent="0.15"/>
    <row r="98857" ht="13.5" customHeight="1" x14ac:dyDescent="0.15"/>
    <row r="98859" ht="13.5" customHeight="1" x14ac:dyDescent="0.15"/>
    <row r="98861" ht="13.5" customHeight="1" x14ac:dyDescent="0.15"/>
    <row r="98863" ht="13.5" customHeight="1" x14ac:dyDescent="0.15"/>
    <row r="98865" ht="13.5" customHeight="1" x14ac:dyDescent="0.15"/>
    <row r="98867" ht="13.5" customHeight="1" x14ac:dyDescent="0.15"/>
    <row r="98869" ht="13.5" customHeight="1" x14ac:dyDescent="0.15"/>
    <row r="98871" ht="13.5" customHeight="1" x14ac:dyDescent="0.15"/>
    <row r="98873" ht="13.5" customHeight="1" x14ac:dyDescent="0.15"/>
    <row r="98875" ht="13.5" customHeight="1" x14ac:dyDescent="0.15"/>
    <row r="98877" ht="13.5" customHeight="1" x14ac:dyDescent="0.15"/>
    <row r="98879" ht="13.5" customHeight="1" x14ac:dyDescent="0.15"/>
    <row r="98881" ht="13.5" customHeight="1" x14ac:dyDescent="0.15"/>
    <row r="98883" ht="13.5" customHeight="1" x14ac:dyDescent="0.15"/>
    <row r="98885" ht="13.5" customHeight="1" x14ac:dyDescent="0.15"/>
    <row r="98887" ht="13.5" customHeight="1" x14ac:dyDescent="0.15"/>
    <row r="98889" ht="13.5" customHeight="1" x14ac:dyDescent="0.15"/>
    <row r="98891" ht="13.5" customHeight="1" x14ac:dyDescent="0.15"/>
    <row r="98893" ht="13.5" customHeight="1" x14ac:dyDescent="0.15"/>
    <row r="98895" ht="13.5" customHeight="1" x14ac:dyDescent="0.15"/>
    <row r="98897" ht="13.5" customHeight="1" x14ac:dyDescent="0.15"/>
    <row r="98899" ht="13.5" customHeight="1" x14ac:dyDescent="0.15"/>
    <row r="98901" ht="13.5" customHeight="1" x14ac:dyDescent="0.15"/>
    <row r="98903" ht="13.5" customHeight="1" x14ac:dyDescent="0.15"/>
    <row r="98905" ht="13.5" customHeight="1" x14ac:dyDescent="0.15"/>
    <row r="98907" ht="13.5" customHeight="1" x14ac:dyDescent="0.15"/>
    <row r="98909" ht="13.5" customHeight="1" x14ac:dyDescent="0.15"/>
    <row r="98911" ht="13.5" customHeight="1" x14ac:dyDescent="0.15"/>
    <row r="98913" ht="13.5" customHeight="1" x14ac:dyDescent="0.15"/>
    <row r="98915" ht="13.5" customHeight="1" x14ac:dyDescent="0.15"/>
    <row r="98917" ht="13.5" customHeight="1" x14ac:dyDescent="0.15"/>
    <row r="98919" ht="13.5" customHeight="1" x14ac:dyDescent="0.15"/>
    <row r="98921" ht="13.5" customHeight="1" x14ac:dyDescent="0.15"/>
    <row r="98923" ht="13.5" customHeight="1" x14ac:dyDescent="0.15"/>
    <row r="98925" ht="13.5" customHeight="1" x14ac:dyDescent="0.15"/>
    <row r="98927" ht="13.5" customHeight="1" x14ac:dyDescent="0.15"/>
    <row r="98929" ht="13.5" customHeight="1" x14ac:dyDescent="0.15"/>
    <row r="98931" ht="13.5" customHeight="1" x14ac:dyDescent="0.15"/>
    <row r="98933" ht="13.5" customHeight="1" x14ac:dyDescent="0.15"/>
    <row r="98935" ht="13.5" customHeight="1" x14ac:dyDescent="0.15"/>
    <row r="98937" ht="13.5" customHeight="1" x14ac:dyDescent="0.15"/>
    <row r="98939" ht="13.5" customHeight="1" x14ac:dyDescent="0.15"/>
    <row r="98941" ht="13.5" customHeight="1" x14ac:dyDescent="0.15"/>
    <row r="98943" ht="13.5" customHeight="1" x14ac:dyDescent="0.15"/>
    <row r="98945" ht="13.5" customHeight="1" x14ac:dyDescent="0.15"/>
    <row r="98947" ht="13.5" customHeight="1" x14ac:dyDescent="0.15"/>
    <row r="98949" ht="13.5" customHeight="1" x14ac:dyDescent="0.15"/>
    <row r="98951" ht="13.5" customHeight="1" x14ac:dyDescent="0.15"/>
    <row r="98953" ht="13.5" customHeight="1" x14ac:dyDescent="0.15"/>
    <row r="98955" ht="13.5" customHeight="1" x14ac:dyDescent="0.15"/>
    <row r="98957" ht="13.5" customHeight="1" x14ac:dyDescent="0.15"/>
    <row r="98959" ht="13.5" customHeight="1" x14ac:dyDescent="0.15"/>
    <row r="98961" ht="13.5" customHeight="1" x14ac:dyDescent="0.15"/>
    <row r="98963" ht="13.5" customHeight="1" x14ac:dyDescent="0.15"/>
    <row r="98965" ht="13.5" customHeight="1" x14ac:dyDescent="0.15"/>
    <row r="98967" ht="13.5" customHeight="1" x14ac:dyDescent="0.15"/>
    <row r="98969" ht="13.5" customHeight="1" x14ac:dyDescent="0.15"/>
    <row r="98971" ht="13.5" customHeight="1" x14ac:dyDescent="0.15"/>
    <row r="98973" ht="13.5" customHeight="1" x14ac:dyDescent="0.15"/>
    <row r="98975" ht="13.5" customHeight="1" x14ac:dyDescent="0.15"/>
    <row r="98977" ht="13.5" customHeight="1" x14ac:dyDescent="0.15"/>
    <row r="98979" ht="13.5" customHeight="1" x14ac:dyDescent="0.15"/>
    <row r="98981" ht="13.5" customHeight="1" x14ac:dyDescent="0.15"/>
    <row r="98983" ht="13.5" customHeight="1" x14ac:dyDescent="0.15"/>
    <row r="98985" ht="13.5" customHeight="1" x14ac:dyDescent="0.15"/>
    <row r="98987" ht="13.5" customHeight="1" x14ac:dyDescent="0.15"/>
    <row r="98989" ht="13.5" customHeight="1" x14ac:dyDescent="0.15"/>
    <row r="98991" ht="13.5" customHeight="1" x14ac:dyDescent="0.15"/>
    <row r="98993" ht="13.5" customHeight="1" x14ac:dyDescent="0.15"/>
    <row r="98995" ht="13.5" customHeight="1" x14ac:dyDescent="0.15"/>
    <row r="98997" ht="13.5" customHeight="1" x14ac:dyDescent="0.15"/>
    <row r="98999" ht="13.5" customHeight="1" x14ac:dyDescent="0.15"/>
    <row r="99001" ht="13.5" customHeight="1" x14ac:dyDescent="0.15"/>
    <row r="99003" ht="13.5" customHeight="1" x14ac:dyDescent="0.15"/>
    <row r="99005" ht="13.5" customHeight="1" x14ac:dyDescent="0.15"/>
    <row r="99007" ht="13.5" customHeight="1" x14ac:dyDescent="0.15"/>
    <row r="99009" ht="13.5" customHeight="1" x14ac:dyDescent="0.15"/>
    <row r="99011" ht="13.5" customHeight="1" x14ac:dyDescent="0.15"/>
    <row r="99013" ht="13.5" customHeight="1" x14ac:dyDescent="0.15"/>
    <row r="99015" ht="13.5" customHeight="1" x14ac:dyDescent="0.15"/>
    <row r="99017" ht="13.5" customHeight="1" x14ac:dyDescent="0.15"/>
    <row r="99019" ht="13.5" customHeight="1" x14ac:dyDescent="0.15"/>
    <row r="99021" ht="13.5" customHeight="1" x14ac:dyDescent="0.15"/>
    <row r="99023" ht="13.5" customHeight="1" x14ac:dyDescent="0.15"/>
    <row r="99025" ht="13.5" customHeight="1" x14ac:dyDescent="0.15"/>
    <row r="99027" ht="13.5" customHeight="1" x14ac:dyDescent="0.15"/>
    <row r="99029" ht="13.5" customHeight="1" x14ac:dyDescent="0.15"/>
    <row r="99031" ht="13.5" customHeight="1" x14ac:dyDescent="0.15"/>
    <row r="99033" ht="13.5" customHeight="1" x14ac:dyDescent="0.15"/>
    <row r="99035" ht="13.5" customHeight="1" x14ac:dyDescent="0.15"/>
    <row r="99037" ht="13.5" customHeight="1" x14ac:dyDescent="0.15"/>
    <row r="99039" ht="13.5" customHeight="1" x14ac:dyDescent="0.15"/>
    <row r="99041" ht="13.5" customHeight="1" x14ac:dyDescent="0.15"/>
    <row r="99043" ht="13.5" customHeight="1" x14ac:dyDescent="0.15"/>
    <row r="99045" ht="13.5" customHeight="1" x14ac:dyDescent="0.15"/>
    <row r="99047" ht="13.5" customHeight="1" x14ac:dyDescent="0.15"/>
    <row r="99049" ht="13.5" customHeight="1" x14ac:dyDescent="0.15"/>
    <row r="99051" ht="13.5" customHeight="1" x14ac:dyDescent="0.15"/>
    <row r="99053" ht="13.5" customHeight="1" x14ac:dyDescent="0.15"/>
    <row r="99055" ht="13.5" customHeight="1" x14ac:dyDescent="0.15"/>
    <row r="99057" ht="13.5" customHeight="1" x14ac:dyDescent="0.15"/>
    <row r="99059" ht="13.5" customHeight="1" x14ac:dyDescent="0.15"/>
    <row r="99061" ht="13.5" customHeight="1" x14ac:dyDescent="0.15"/>
    <row r="99063" ht="13.5" customHeight="1" x14ac:dyDescent="0.15"/>
    <row r="99065" ht="13.5" customHeight="1" x14ac:dyDescent="0.15"/>
    <row r="99067" ht="13.5" customHeight="1" x14ac:dyDescent="0.15"/>
    <row r="99069" ht="13.5" customHeight="1" x14ac:dyDescent="0.15"/>
    <row r="99071" ht="13.5" customHeight="1" x14ac:dyDescent="0.15"/>
    <row r="99073" ht="13.5" customHeight="1" x14ac:dyDescent="0.15"/>
    <row r="99075" ht="13.5" customHeight="1" x14ac:dyDescent="0.15"/>
    <row r="99077" ht="13.5" customHeight="1" x14ac:dyDescent="0.15"/>
    <row r="99079" ht="13.5" customHeight="1" x14ac:dyDescent="0.15"/>
    <row r="99081" ht="13.5" customHeight="1" x14ac:dyDescent="0.15"/>
    <row r="99083" ht="13.5" customHeight="1" x14ac:dyDescent="0.15"/>
    <row r="99085" ht="13.5" customHeight="1" x14ac:dyDescent="0.15"/>
    <row r="99087" ht="13.5" customHeight="1" x14ac:dyDescent="0.15"/>
    <row r="99089" ht="13.5" customHeight="1" x14ac:dyDescent="0.15"/>
    <row r="99091" ht="13.5" customHeight="1" x14ac:dyDescent="0.15"/>
    <row r="99093" ht="13.5" customHeight="1" x14ac:dyDescent="0.15"/>
    <row r="99095" ht="13.5" customHeight="1" x14ac:dyDescent="0.15"/>
    <row r="99097" ht="13.5" customHeight="1" x14ac:dyDescent="0.15"/>
    <row r="99099" ht="13.5" customHeight="1" x14ac:dyDescent="0.15"/>
    <row r="99101" ht="13.5" customHeight="1" x14ac:dyDescent="0.15"/>
    <row r="99103" ht="13.5" customHeight="1" x14ac:dyDescent="0.15"/>
    <row r="99105" ht="13.5" customHeight="1" x14ac:dyDescent="0.15"/>
    <row r="99107" ht="13.5" customHeight="1" x14ac:dyDescent="0.15"/>
    <row r="99109" ht="13.5" customHeight="1" x14ac:dyDescent="0.15"/>
    <row r="99111" ht="13.5" customHeight="1" x14ac:dyDescent="0.15"/>
    <row r="99113" ht="13.5" customHeight="1" x14ac:dyDescent="0.15"/>
    <row r="99115" ht="13.5" customHeight="1" x14ac:dyDescent="0.15"/>
    <row r="99117" ht="13.5" customHeight="1" x14ac:dyDescent="0.15"/>
    <row r="99119" ht="13.5" customHeight="1" x14ac:dyDescent="0.15"/>
    <row r="99121" ht="13.5" customHeight="1" x14ac:dyDescent="0.15"/>
    <row r="99123" ht="13.5" customHeight="1" x14ac:dyDescent="0.15"/>
    <row r="99125" ht="13.5" customHeight="1" x14ac:dyDescent="0.15"/>
    <row r="99127" ht="13.5" customHeight="1" x14ac:dyDescent="0.15"/>
    <row r="99129" ht="13.5" customHeight="1" x14ac:dyDescent="0.15"/>
    <row r="99131" ht="13.5" customHeight="1" x14ac:dyDescent="0.15"/>
    <row r="99133" ht="13.5" customHeight="1" x14ac:dyDescent="0.15"/>
    <row r="99135" ht="13.5" customHeight="1" x14ac:dyDescent="0.15"/>
    <row r="99137" ht="13.5" customHeight="1" x14ac:dyDescent="0.15"/>
    <row r="99139" ht="13.5" customHeight="1" x14ac:dyDescent="0.15"/>
    <row r="99141" ht="13.5" customHeight="1" x14ac:dyDescent="0.15"/>
    <row r="99143" ht="13.5" customHeight="1" x14ac:dyDescent="0.15"/>
    <row r="99145" ht="13.5" customHeight="1" x14ac:dyDescent="0.15"/>
    <row r="99147" ht="13.5" customHeight="1" x14ac:dyDescent="0.15"/>
    <row r="99149" ht="13.5" customHeight="1" x14ac:dyDescent="0.15"/>
    <row r="99151" ht="13.5" customHeight="1" x14ac:dyDescent="0.15"/>
    <row r="99153" ht="13.5" customHeight="1" x14ac:dyDescent="0.15"/>
    <row r="99155" ht="13.5" customHeight="1" x14ac:dyDescent="0.15"/>
    <row r="99157" ht="13.5" customHeight="1" x14ac:dyDescent="0.15"/>
    <row r="99159" ht="13.5" customHeight="1" x14ac:dyDescent="0.15"/>
    <row r="99161" ht="13.5" customHeight="1" x14ac:dyDescent="0.15"/>
    <row r="99163" ht="13.5" customHeight="1" x14ac:dyDescent="0.15"/>
    <row r="99165" ht="13.5" customHeight="1" x14ac:dyDescent="0.15"/>
    <row r="99167" ht="13.5" customHeight="1" x14ac:dyDescent="0.15"/>
    <row r="99169" ht="13.5" customHeight="1" x14ac:dyDescent="0.15"/>
    <row r="99171" ht="13.5" customHeight="1" x14ac:dyDescent="0.15"/>
    <row r="99173" ht="13.5" customHeight="1" x14ac:dyDescent="0.15"/>
    <row r="99175" ht="13.5" customHeight="1" x14ac:dyDescent="0.15"/>
    <row r="99177" ht="13.5" customHeight="1" x14ac:dyDescent="0.15"/>
    <row r="99179" ht="13.5" customHeight="1" x14ac:dyDescent="0.15"/>
    <row r="99181" ht="13.5" customHeight="1" x14ac:dyDescent="0.15"/>
    <row r="99183" ht="13.5" customHeight="1" x14ac:dyDescent="0.15"/>
    <row r="99185" ht="13.5" customHeight="1" x14ac:dyDescent="0.15"/>
    <row r="99187" ht="13.5" customHeight="1" x14ac:dyDescent="0.15"/>
    <row r="99189" ht="13.5" customHeight="1" x14ac:dyDescent="0.15"/>
    <row r="99191" ht="13.5" customHeight="1" x14ac:dyDescent="0.15"/>
    <row r="99193" ht="13.5" customHeight="1" x14ac:dyDescent="0.15"/>
    <row r="99195" ht="13.5" customHeight="1" x14ac:dyDescent="0.15"/>
    <row r="99197" ht="13.5" customHeight="1" x14ac:dyDescent="0.15"/>
    <row r="99199" ht="13.5" customHeight="1" x14ac:dyDescent="0.15"/>
    <row r="99201" ht="13.5" customHeight="1" x14ac:dyDescent="0.15"/>
    <row r="99203" ht="13.5" customHeight="1" x14ac:dyDescent="0.15"/>
    <row r="99205" ht="13.5" customHeight="1" x14ac:dyDescent="0.15"/>
    <row r="99207" ht="13.5" customHeight="1" x14ac:dyDescent="0.15"/>
    <row r="99209" ht="13.5" customHeight="1" x14ac:dyDescent="0.15"/>
    <row r="99211" ht="13.5" customHeight="1" x14ac:dyDescent="0.15"/>
    <row r="99213" ht="13.5" customHeight="1" x14ac:dyDescent="0.15"/>
    <row r="99215" ht="13.5" customHeight="1" x14ac:dyDescent="0.15"/>
    <row r="99217" ht="13.5" customHeight="1" x14ac:dyDescent="0.15"/>
    <row r="99219" ht="13.5" customHeight="1" x14ac:dyDescent="0.15"/>
    <row r="99221" ht="13.5" customHeight="1" x14ac:dyDescent="0.15"/>
    <row r="99223" ht="13.5" customHeight="1" x14ac:dyDescent="0.15"/>
    <row r="99225" ht="13.5" customHeight="1" x14ac:dyDescent="0.15"/>
    <row r="99227" ht="13.5" customHeight="1" x14ac:dyDescent="0.15"/>
    <row r="99229" ht="13.5" customHeight="1" x14ac:dyDescent="0.15"/>
    <row r="99231" ht="13.5" customHeight="1" x14ac:dyDescent="0.15"/>
    <row r="99233" ht="13.5" customHeight="1" x14ac:dyDescent="0.15"/>
    <row r="99235" ht="13.5" customHeight="1" x14ac:dyDescent="0.15"/>
    <row r="99237" ht="13.5" customHeight="1" x14ac:dyDescent="0.15"/>
    <row r="99239" ht="13.5" customHeight="1" x14ac:dyDescent="0.15"/>
    <row r="99241" ht="13.5" customHeight="1" x14ac:dyDescent="0.15"/>
    <row r="99243" ht="13.5" customHeight="1" x14ac:dyDescent="0.15"/>
    <row r="99245" ht="13.5" customHeight="1" x14ac:dyDescent="0.15"/>
    <row r="99247" ht="13.5" customHeight="1" x14ac:dyDescent="0.15"/>
    <row r="99249" ht="13.5" customHeight="1" x14ac:dyDescent="0.15"/>
    <row r="99251" ht="13.5" customHeight="1" x14ac:dyDescent="0.15"/>
    <row r="99253" ht="13.5" customHeight="1" x14ac:dyDescent="0.15"/>
    <row r="99255" ht="13.5" customHeight="1" x14ac:dyDescent="0.15"/>
    <row r="99257" ht="13.5" customHeight="1" x14ac:dyDescent="0.15"/>
    <row r="99259" ht="13.5" customHeight="1" x14ac:dyDescent="0.15"/>
    <row r="99261" ht="13.5" customHeight="1" x14ac:dyDescent="0.15"/>
    <row r="99263" ht="13.5" customHeight="1" x14ac:dyDescent="0.15"/>
    <row r="99265" ht="13.5" customHeight="1" x14ac:dyDescent="0.15"/>
    <row r="99267" ht="13.5" customHeight="1" x14ac:dyDescent="0.15"/>
    <row r="99269" ht="13.5" customHeight="1" x14ac:dyDescent="0.15"/>
    <row r="99271" ht="13.5" customHeight="1" x14ac:dyDescent="0.15"/>
    <row r="99273" ht="13.5" customHeight="1" x14ac:dyDescent="0.15"/>
    <row r="99275" ht="13.5" customHeight="1" x14ac:dyDescent="0.15"/>
    <row r="99277" ht="13.5" customHeight="1" x14ac:dyDescent="0.15"/>
    <row r="99279" ht="13.5" customHeight="1" x14ac:dyDescent="0.15"/>
    <row r="99281" ht="13.5" customHeight="1" x14ac:dyDescent="0.15"/>
    <row r="99283" ht="13.5" customHeight="1" x14ac:dyDescent="0.15"/>
    <row r="99285" ht="13.5" customHeight="1" x14ac:dyDescent="0.15"/>
    <row r="99287" ht="13.5" customHeight="1" x14ac:dyDescent="0.15"/>
    <row r="99289" ht="13.5" customHeight="1" x14ac:dyDescent="0.15"/>
    <row r="99291" ht="13.5" customHeight="1" x14ac:dyDescent="0.15"/>
    <row r="99293" ht="13.5" customHeight="1" x14ac:dyDescent="0.15"/>
    <row r="99295" ht="13.5" customHeight="1" x14ac:dyDescent="0.15"/>
    <row r="99297" ht="13.5" customHeight="1" x14ac:dyDescent="0.15"/>
    <row r="99299" ht="13.5" customHeight="1" x14ac:dyDescent="0.15"/>
    <row r="99301" ht="13.5" customHeight="1" x14ac:dyDescent="0.15"/>
    <row r="99303" ht="13.5" customHeight="1" x14ac:dyDescent="0.15"/>
    <row r="99305" ht="13.5" customHeight="1" x14ac:dyDescent="0.15"/>
    <row r="99307" ht="13.5" customHeight="1" x14ac:dyDescent="0.15"/>
    <row r="99309" ht="13.5" customHeight="1" x14ac:dyDescent="0.15"/>
    <row r="99311" ht="13.5" customHeight="1" x14ac:dyDescent="0.15"/>
    <row r="99313" ht="13.5" customHeight="1" x14ac:dyDescent="0.15"/>
    <row r="99315" ht="13.5" customHeight="1" x14ac:dyDescent="0.15"/>
    <row r="99317" ht="13.5" customHeight="1" x14ac:dyDescent="0.15"/>
    <row r="99319" ht="13.5" customHeight="1" x14ac:dyDescent="0.15"/>
    <row r="99321" ht="13.5" customHeight="1" x14ac:dyDescent="0.15"/>
    <row r="99323" ht="13.5" customHeight="1" x14ac:dyDescent="0.15"/>
    <row r="99325" ht="13.5" customHeight="1" x14ac:dyDescent="0.15"/>
    <row r="99327" ht="13.5" customHeight="1" x14ac:dyDescent="0.15"/>
    <row r="99329" ht="13.5" customHeight="1" x14ac:dyDescent="0.15"/>
    <row r="99331" ht="13.5" customHeight="1" x14ac:dyDescent="0.15"/>
    <row r="99333" ht="13.5" customHeight="1" x14ac:dyDescent="0.15"/>
    <row r="99335" ht="13.5" customHeight="1" x14ac:dyDescent="0.15"/>
    <row r="99337" ht="13.5" customHeight="1" x14ac:dyDescent="0.15"/>
    <row r="99339" ht="13.5" customHeight="1" x14ac:dyDescent="0.15"/>
    <row r="99341" ht="13.5" customHeight="1" x14ac:dyDescent="0.15"/>
    <row r="99343" ht="13.5" customHeight="1" x14ac:dyDescent="0.15"/>
    <row r="99345" ht="13.5" customHeight="1" x14ac:dyDescent="0.15"/>
    <row r="99347" ht="13.5" customHeight="1" x14ac:dyDescent="0.15"/>
    <row r="99349" ht="13.5" customHeight="1" x14ac:dyDescent="0.15"/>
    <row r="99351" ht="13.5" customHeight="1" x14ac:dyDescent="0.15"/>
    <row r="99353" ht="13.5" customHeight="1" x14ac:dyDescent="0.15"/>
    <row r="99355" ht="13.5" customHeight="1" x14ac:dyDescent="0.15"/>
    <row r="99357" ht="13.5" customHeight="1" x14ac:dyDescent="0.15"/>
    <row r="99359" ht="13.5" customHeight="1" x14ac:dyDescent="0.15"/>
    <row r="99361" ht="13.5" customHeight="1" x14ac:dyDescent="0.15"/>
    <row r="99363" ht="13.5" customHeight="1" x14ac:dyDescent="0.15"/>
    <row r="99365" ht="13.5" customHeight="1" x14ac:dyDescent="0.15"/>
    <row r="99367" ht="13.5" customHeight="1" x14ac:dyDescent="0.15"/>
    <row r="99369" ht="13.5" customHeight="1" x14ac:dyDescent="0.15"/>
    <row r="99371" ht="13.5" customHeight="1" x14ac:dyDescent="0.15"/>
    <row r="99373" ht="13.5" customHeight="1" x14ac:dyDescent="0.15"/>
    <row r="99375" ht="13.5" customHeight="1" x14ac:dyDescent="0.15"/>
    <row r="99377" ht="13.5" customHeight="1" x14ac:dyDescent="0.15"/>
    <row r="99379" ht="13.5" customHeight="1" x14ac:dyDescent="0.15"/>
    <row r="99381" ht="13.5" customHeight="1" x14ac:dyDescent="0.15"/>
    <row r="99383" ht="13.5" customHeight="1" x14ac:dyDescent="0.15"/>
    <row r="99385" ht="13.5" customHeight="1" x14ac:dyDescent="0.15"/>
    <row r="99387" ht="13.5" customHeight="1" x14ac:dyDescent="0.15"/>
    <row r="99389" ht="13.5" customHeight="1" x14ac:dyDescent="0.15"/>
    <row r="99391" ht="13.5" customHeight="1" x14ac:dyDescent="0.15"/>
    <row r="99393" ht="13.5" customHeight="1" x14ac:dyDescent="0.15"/>
    <row r="99395" ht="13.5" customHeight="1" x14ac:dyDescent="0.15"/>
    <row r="99397" ht="13.5" customHeight="1" x14ac:dyDescent="0.15"/>
    <row r="99399" ht="13.5" customHeight="1" x14ac:dyDescent="0.15"/>
    <row r="99401" ht="13.5" customHeight="1" x14ac:dyDescent="0.15"/>
    <row r="99403" ht="13.5" customHeight="1" x14ac:dyDescent="0.15"/>
    <row r="99405" ht="13.5" customHeight="1" x14ac:dyDescent="0.15"/>
    <row r="99407" ht="13.5" customHeight="1" x14ac:dyDescent="0.15"/>
    <row r="99409" ht="13.5" customHeight="1" x14ac:dyDescent="0.15"/>
    <row r="99411" ht="13.5" customHeight="1" x14ac:dyDescent="0.15"/>
    <row r="99413" ht="13.5" customHeight="1" x14ac:dyDescent="0.15"/>
    <row r="99415" ht="13.5" customHeight="1" x14ac:dyDescent="0.15"/>
    <row r="99417" ht="13.5" customHeight="1" x14ac:dyDescent="0.15"/>
    <row r="99419" ht="13.5" customHeight="1" x14ac:dyDescent="0.15"/>
    <row r="99421" ht="13.5" customHeight="1" x14ac:dyDescent="0.15"/>
    <row r="99423" ht="13.5" customHeight="1" x14ac:dyDescent="0.15"/>
    <row r="99425" ht="13.5" customHeight="1" x14ac:dyDescent="0.15"/>
    <row r="99427" ht="13.5" customHeight="1" x14ac:dyDescent="0.15"/>
    <row r="99429" ht="13.5" customHeight="1" x14ac:dyDescent="0.15"/>
    <row r="99431" ht="13.5" customHeight="1" x14ac:dyDescent="0.15"/>
    <row r="99433" ht="13.5" customHeight="1" x14ac:dyDescent="0.15"/>
    <row r="99435" ht="13.5" customHeight="1" x14ac:dyDescent="0.15"/>
    <row r="99437" ht="13.5" customHeight="1" x14ac:dyDescent="0.15"/>
    <row r="99439" ht="13.5" customHeight="1" x14ac:dyDescent="0.15"/>
    <row r="99441" ht="13.5" customHeight="1" x14ac:dyDescent="0.15"/>
    <row r="99443" ht="13.5" customHeight="1" x14ac:dyDescent="0.15"/>
    <row r="99445" ht="13.5" customHeight="1" x14ac:dyDescent="0.15"/>
    <row r="99447" ht="13.5" customHeight="1" x14ac:dyDescent="0.15"/>
    <row r="99449" ht="13.5" customHeight="1" x14ac:dyDescent="0.15"/>
    <row r="99451" ht="13.5" customHeight="1" x14ac:dyDescent="0.15"/>
    <row r="99453" ht="13.5" customHeight="1" x14ac:dyDescent="0.15"/>
    <row r="99455" ht="13.5" customHeight="1" x14ac:dyDescent="0.15"/>
    <row r="99457" ht="13.5" customHeight="1" x14ac:dyDescent="0.15"/>
    <row r="99459" ht="13.5" customHeight="1" x14ac:dyDescent="0.15"/>
    <row r="99461" ht="13.5" customHeight="1" x14ac:dyDescent="0.15"/>
    <row r="99463" ht="13.5" customHeight="1" x14ac:dyDescent="0.15"/>
    <row r="99465" ht="13.5" customHeight="1" x14ac:dyDescent="0.15"/>
    <row r="99467" ht="13.5" customHeight="1" x14ac:dyDescent="0.15"/>
    <row r="99469" ht="13.5" customHeight="1" x14ac:dyDescent="0.15"/>
    <row r="99471" ht="13.5" customHeight="1" x14ac:dyDescent="0.15"/>
    <row r="99473" ht="13.5" customHeight="1" x14ac:dyDescent="0.15"/>
    <row r="99475" ht="13.5" customHeight="1" x14ac:dyDescent="0.15"/>
    <row r="99477" ht="13.5" customHeight="1" x14ac:dyDescent="0.15"/>
    <row r="99479" ht="13.5" customHeight="1" x14ac:dyDescent="0.15"/>
    <row r="99481" ht="13.5" customHeight="1" x14ac:dyDescent="0.15"/>
    <row r="99483" ht="13.5" customHeight="1" x14ac:dyDescent="0.15"/>
    <row r="99485" ht="13.5" customHeight="1" x14ac:dyDescent="0.15"/>
    <row r="99487" ht="13.5" customHeight="1" x14ac:dyDescent="0.15"/>
    <row r="99489" ht="13.5" customHeight="1" x14ac:dyDescent="0.15"/>
    <row r="99491" ht="13.5" customHeight="1" x14ac:dyDescent="0.15"/>
    <row r="99493" ht="13.5" customHeight="1" x14ac:dyDescent="0.15"/>
    <row r="99495" ht="13.5" customHeight="1" x14ac:dyDescent="0.15"/>
    <row r="99497" ht="13.5" customHeight="1" x14ac:dyDescent="0.15"/>
    <row r="99499" ht="13.5" customHeight="1" x14ac:dyDescent="0.15"/>
    <row r="99501" ht="13.5" customHeight="1" x14ac:dyDescent="0.15"/>
    <row r="99503" ht="13.5" customHeight="1" x14ac:dyDescent="0.15"/>
    <row r="99505" ht="13.5" customHeight="1" x14ac:dyDescent="0.15"/>
    <row r="99507" ht="13.5" customHeight="1" x14ac:dyDescent="0.15"/>
    <row r="99509" ht="13.5" customHeight="1" x14ac:dyDescent="0.15"/>
    <row r="99511" ht="13.5" customHeight="1" x14ac:dyDescent="0.15"/>
    <row r="99513" ht="13.5" customHeight="1" x14ac:dyDescent="0.15"/>
    <row r="99515" ht="13.5" customHeight="1" x14ac:dyDescent="0.15"/>
    <row r="99517" ht="13.5" customHeight="1" x14ac:dyDescent="0.15"/>
    <row r="99519" ht="13.5" customHeight="1" x14ac:dyDescent="0.15"/>
    <row r="99521" ht="13.5" customHeight="1" x14ac:dyDescent="0.15"/>
    <row r="99523" ht="13.5" customHeight="1" x14ac:dyDescent="0.15"/>
    <row r="99525" ht="13.5" customHeight="1" x14ac:dyDescent="0.15"/>
    <row r="99527" ht="13.5" customHeight="1" x14ac:dyDescent="0.15"/>
    <row r="99529" ht="13.5" customHeight="1" x14ac:dyDescent="0.15"/>
    <row r="99531" ht="13.5" customHeight="1" x14ac:dyDescent="0.15"/>
    <row r="99533" ht="13.5" customHeight="1" x14ac:dyDescent="0.15"/>
    <row r="99535" ht="13.5" customHeight="1" x14ac:dyDescent="0.15"/>
    <row r="99537" ht="13.5" customHeight="1" x14ac:dyDescent="0.15"/>
    <row r="99539" ht="13.5" customHeight="1" x14ac:dyDescent="0.15"/>
    <row r="99541" ht="13.5" customHeight="1" x14ac:dyDescent="0.15"/>
    <row r="99543" ht="13.5" customHeight="1" x14ac:dyDescent="0.15"/>
    <row r="99545" ht="13.5" customHeight="1" x14ac:dyDescent="0.15"/>
    <row r="99547" ht="13.5" customHeight="1" x14ac:dyDescent="0.15"/>
    <row r="99549" ht="13.5" customHeight="1" x14ac:dyDescent="0.15"/>
    <row r="99551" ht="13.5" customHeight="1" x14ac:dyDescent="0.15"/>
    <row r="99553" ht="13.5" customHeight="1" x14ac:dyDescent="0.15"/>
    <row r="99555" ht="13.5" customHeight="1" x14ac:dyDescent="0.15"/>
    <row r="99557" ht="13.5" customHeight="1" x14ac:dyDescent="0.15"/>
    <row r="99559" ht="13.5" customHeight="1" x14ac:dyDescent="0.15"/>
    <row r="99561" ht="13.5" customHeight="1" x14ac:dyDescent="0.15"/>
    <row r="99563" ht="13.5" customHeight="1" x14ac:dyDescent="0.15"/>
    <row r="99565" ht="13.5" customHeight="1" x14ac:dyDescent="0.15"/>
    <row r="99567" ht="13.5" customHeight="1" x14ac:dyDescent="0.15"/>
    <row r="99569" ht="13.5" customHeight="1" x14ac:dyDescent="0.15"/>
    <row r="99571" ht="13.5" customHeight="1" x14ac:dyDescent="0.15"/>
    <row r="99573" ht="13.5" customHeight="1" x14ac:dyDescent="0.15"/>
    <row r="99575" ht="13.5" customHeight="1" x14ac:dyDescent="0.15"/>
    <row r="99577" ht="13.5" customHeight="1" x14ac:dyDescent="0.15"/>
    <row r="99579" ht="13.5" customHeight="1" x14ac:dyDescent="0.15"/>
    <row r="99581" ht="13.5" customHeight="1" x14ac:dyDescent="0.15"/>
    <row r="99583" ht="13.5" customHeight="1" x14ac:dyDescent="0.15"/>
    <row r="99585" ht="13.5" customHeight="1" x14ac:dyDescent="0.15"/>
    <row r="99587" ht="13.5" customHeight="1" x14ac:dyDescent="0.15"/>
    <row r="99589" ht="13.5" customHeight="1" x14ac:dyDescent="0.15"/>
    <row r="99591" ht="13.5" customHeight="1" x14ac:dyDescent="0.15"/>
    <row r="99593" ht="13.5" customHeight="1" x14ac:dyDescent="0.15"/>
    <row r="99595" ht="13.5" customHeight="1" x14ac:dyDescent="0.15"/>
    <row r="99597" ht="13.5" customHeight="1" x14ac:dyDescent="0.15"/>
    <row r="99599" ht="13.5" customHeight="1" x14ac:dyDescent="0.15"/>
    <row r="99601" ht="13.5" customHeight="1" x14ac:dyDescent="0.15"/>
    <row r="99603" ht="13.5" customHeight="1" x14ac:dyDescent="0.15"/>
    <row r="99605" ht="13.5" customHeight="1" x14ac:dyDescent="0.15"/>
    <row r="99607" ht="13.5" customHeight="1" x14ac:dyDescent="0.15"/>
    <row r="99609" ht="13.5" customHeight="1" x14ac:dyDescent="0.15"/>
    <row r="99611" ht="13.5" customHeight="1" x14ac:dyDescent="0.15"/>
    <row r="99613" ht="13.5" customHeight="1" x14ac:dyDescent="0.15"/>
    <row r="99615" ht="13.5" customHeight="1" x14ac:dyDescent="0.15"/>
    <row r="99617" ht="13.5" customHeight="1" x14ac:dyDescent="0.15"/>
    <row r="99619" ht="13.5" customHeight="1" x14ac:dyDescent="0.15"/>
    <row r="99621" ht="13.5" customHeight="1" x14ac:dyDescent="0.15"/>
    <row r="99623" ht="13.5" customHeight="1" x14ac:dyDescent="0.15"/>
    <row r="99625" ht="13.5" customHeight="1" x14ac:dyDescent="0.15"/>
    <row r="99627" ht="13.5" customHeight="1" x14ac:dyDescent="0.15"/>
    <row r="99629" ht="13.5" customHeight="1" x14ac:dyDescent="0.15"/>
    <row r="99631" ht="13.5" customHeight="1" x14ac:dyDescent="0.15"/>
    <row r="99633" ht="13.5" customHeight="1" x14ac:dyDescent="0.15"/>
    <row r="99635" ht="13.5" customHeight="1" x14ac:dyDescent="0.15"/>
    <row r="99637" ht="13.5" customHeight="1" x14ac:dyDescent="0.15"/>
    <row r="99639" ht="13.5" customHeight="1" x14ac:dyDescent="0.15"/>
    <row r="99641" ht="13.5" customHeight="1" x14ac:dyDescent="0.15"/>
    <row r="99643" ht="13.5" customHeight="1" x14ac:dyDescent="0.15"/>
    <row r="99645" ht="13.5" customHeight="1" x14ac:dyDescent="0.15"/>
    <row r="99647" ht="13.5" customHeight="1" x14ac:dyDescent="0.15"/>
    <row r="99649" ht="13.5" customHeight="1" x14ac:dyDescent="0.15"/>
    <row r="99651" ht="13.5" customHeight="1" x14ac:dyDescent="0.15"/>
    <row r="99653" ht="13.5" customHeight="1" x14ac:dyDescent="0.15"/>
    <row r="99655" ht="13.5" customHeight="1" x14ac:dyDescent="0.15"/>
    <row r="99657" ht="13.5" customHeight="1" x14ac:dyDescent="0.15"/>
    <row r="99659" ht="13.5" customHeight="1" x14ac:dyDescent="0.15"/>
    <row r="99661" ht="13.5" customHeight="1" x14ac:dyDescent="0.15"/>
    <row r="99663" ht="13.5" customHeight="1" x14ac:dyDescent="0.15"/>
    <row r="99665" ht="13.5" customHeight="1" x14ac:dyDescent="0.15"/>
    <row r="99667" ht="13.5" customHeight="1" x14ac:dyDescent="0.15"/>
    <row r="99669" ht="13.5" customHeight="1" x14ac:dyDescent="0.15"/>
    <row r="99671" ht="13.5" customHeight="1" x14ac:dyDescent="0.15"/>
    <row r="99673" ht="13.5" customHeight="1" x14ac:dyDescent="0.15"/>
    <row r="99675" ht="13.5" customHeight="1" x14ac:dyDescent="0.15"/>
    <row r="99677" ht="13.5" customHeight="1" x14ac:dyDescent="0.15"/>
    <row r="99679" ht="13.5" customHeight="1" x14ac:dyDescent="0.15"/>
    <row r="99681" ht="13.5" customHeight="1" x14ac:dyDescent="0.15"/>
    <row r="99683" ht="13.5" customHeight="1" x14ac:dyDescent="0.15"/>
    <row r="99685" ht="13.5" customHeight="1" x14ac:dyDescent="0.15"/>
    <row r="99687" ht="13.5" customHeight="1" x14ac:dyDescent="0.15"/>
    <row r="99689" ht="13.5" customHeight="1" x14ac:dyDescent="0.15"/>
    <row r="99691" ht="13.5" customHeight="1" x14ac:dyDescent="0.15"/>
    <row r="99693" ht="13.5" customHeight="1" x14ac:dyDescent="0.15"/>
    <row r="99695" ht="13.5" customHeight="1" x14ac:dyDescent="0.15"/>
    <row r="99697" ht="13.5" customHeight="1" x14ac:dyDescent="0.15"/>
    <row r="99699" ht="13.5" customHeight="1" x14ac:dyDescent="0.15"/>
    <row r="99701" ht="13.5" customHeight="1" x14ac:dyDescent="0.15"/>
    <row r="99703" ht="13.5" customHeight="1" x14ac:dyDescent="0.15"/>
    <row r="99705" ht="13.5" customHeight="1" x14ac:dyDescent="0.15"/>
    <row r="99707" ht="13.5" customHeight="1" x14ac:dyDescent="0.15"/>
    <row r="99709" ht="13.5" customHeight="1" x14ac:dyDescent="0.15"/>
    <row r="99711" ht="13.5" customHeight="1" x14ac:dyDescent="0.15"/>
    <row r="99713" ht="13.5" customHeight="1" x14ac:dyDescent="0.15"/>
    <row r="99715" ht="13.5" customHeight="1" x14ac:dyDescent="0.15"/>
    <row r="99717" ht="13.5" customHeight="1" x14ac:dyDescent="0.15"/>
    <row r="99719" ht="13.5" customHeight="1" x14ac:dyDescent="0.15"/>
    <row r="99721" ht="13.5" customHeight="1" x14ac:dyDescent="0.15"/>
    <row r="99723" ht="13.5" customHeight="1" x14ac:dyDescent="0.15"/>
    <row r="99725" ht="13.5" customHeight="1" x14ac:dyDescent="0.15"/>
    <row r="99727" ht="13.5" customHeight="1" x14ac:dyDescent="0.15"/>
    <row r="99729" ht="13.5" customHeight="1" x14ac:dyDescent="0.15"/>
    <row r="99731" ht="13.5" customHeight="1" x14ac:dyDescent="0.15"/>
    <row r="99733" ht="13.5" customHeight="1" x14ac:dyDescent="0.15"/>
    <row r="99735" ht="13.5" customHeight="1" x14ac:dyDescent="0.15"/>
    <row r="99737" ht="13.5" customHeight="1" x14ac:dyDescent="0.15"/>
    <row r="99739" ht="13.5" customHeight="1" x14ac:dyDescent="0.15"/>
    <row r="99741" ht="13.5" customHeight="1" x14ac:dyDescent="0.15"/>
    <row r="99743" ht="13.5" customHeight="1" x14ac:dyDescent="0.15"/>
    <row r="99745" ht="13.5" customHeight="1" x14ac:dyDescent="0.15"/>
    <row r="99747" ht="13.5" customHeight="1" x14ac:dyDescent="0.15"/>
    <row r="99749" ht="13.5" customHeight="1" x14ac:dyDescent="0.15"/>
    <row r="99751" ht="13.5" customHeight="1" x14ac:dyDescent="0.15"/>
    <row r="99753" ht="13.5" customHeight="1" x14ac:dyDescent="0.15"/>
    <row r="99755" ht="13.5" customHeight="1" x14ac:dyDescent="0.15"/>
    <row r="99757" ht="13.5" customHeight="1" x14ac:dyDescent="0.15"/>
    <row r="99759" ht="13.5" customHeight="1" x14ac:dyDescent="0.15"/>
    <row r="99761" ht="13.5" customHeight="1" x14ac:dyDescent="0.15"/>
    <row r="99763" ht="13.5" customHeight="1" x14ac:dyDescent="0.15"/>
    <row r="99765" ht="13.5" customHeight="1" x14ac:dyDescent="0.15"/>
    <row r="99767" ht="13.5" customHeight="1" x14ac:dyDescent="0.15"/>
    <row r="99769" ht="13.5" customHeight="1" x14ac:dyDescent="0.15"/>
    <row r="99771" ht="13.5" customHeight="1" x14ac:dyDescent="0.15"/>
    <row r="99773" ht="13.5" customHeight="1" x14ac:dyDescent="0.15"/>
    <row r="99775" ht="13.5" customHeight="1" x14ac:dyDescent="0.15"/>
    <row r="99777" ht="13.5" customHeight="1" x14ac:dyDescent="0.15"/>
    <row r="99779" ht="13.5" customHeight="1" x14ac:dyDescent="0.15"/>
    <row r="99781" ht="13.5" customHeight="1" x14ac:dyDescent="0.15"/>
    <row r="99783" ht="13.5" customHeight="1" x14ac:dyDescent="0.15"/>
    <row r="99785" ht="13.5" customHeight="1" x14ac:dyDescent="0.15"/>
    <row r="99787" ht="13.5" customHeight="1" x14ac:dyDescent="0.15"/>
    <row r="99789" ht="13.5" customHeight="1" x14ac:dyDescent="0.15"/>
    <row r="99791" ht="13.5" customHeight="1" x14ac:dyDescent="0.15"/>
    <row r="99793" ht="13.5" customHeight="1" x14ac:dyDescent="0.15"/>
    <row r="99795" ht="13.5" customHeight="1" x14ac:dyDescent="0.15"/>
    <row r="99797" ht="13.5" customHeight="1" x14ac:dyDescent="0.15"/>
    <row r="99799" ht="13.5" customHeight="1" x14ac:dyDescent="0.15"/>
    <row r="99801" ht="13.5" customHeight="1" x14ac:dyDescent="0.15"/>
    <row r="99803" ht="13.5" customHeight="1" x14ac:dyDescent="0.15"/>
    <row r="99805" ht="13.5" customHeight="1" x14ac:dyDescent="0.15"/>
    <row r="99807" ht="13.5" customHeight="1" x14ac:dyDescent="0.15"/>
    <row r="99809" ht="13.5" customHeight="1" x14ac:dyDescent="0.15"/>
    <row r="99811" ht="13.5" customHeight="1" x14ac:dyDescent="0.15"/>
    <row r="99813" ht="13.5" customHeight="1" x14ac:dyDescent="0.15"/>
    <row r="99815" ht="13.5" customHeight="1" x14ac:dyDescent="0.15"/>
    <row r="99817" ht="13.5" customHeight="1" x14ac:dyDescent="0.15"/>
    <row r="99819" ht="13.5" customHeight="1" x14ac:dyDescent="0.15"/>
    <row r="99821" ht="13.5" customHeight="1" x14ac:dyDescent="0.15"/>
    <row r="99823" ht="13.5" customHeight="1" x14ac:dyDescent="0.15"/>
    <row r="99825" ht="13.5" customHeight="1" x14ac:dyDescent="0.15"/>
    <row r="99827" ht="13.5" customHeight="1" x14ac:dyDescent="0.15"/>
    <row r="99829" ht="13.5" customHeight="1" x14ac:dyDescent="0.15"/>
    <row r="99831" ht="13.5" customHeight="1" x14ac:dyDescent="0.15"/>
    <row r="99833" ht="13.5" customHeight="1" x14ac:dyDescent="0.15"/>
    <row r="99835" ht="13.5" customHeight="1" x14ac:dyDescent="0.15"/>
    <row r="99837" ht="13.5" customHeight="1" x14ac:dyDescent="0.15"/>
    <row r="99839" ht="13.5" customHeight="1" x14ac:dyDescent="0.15"/>
    <row r="99841" ht="13.5" customHeight="1" x14ac:dyDescent="0.15"/>
    <row r="99843" ht="13.5" customHeight="1" x14ac:dyDescent="0.15"/>
    <row r="99845" ht="13.5" customHeight="1" x14ac:dyDescent="0.15"/>
    <row r="99847" ht="13.5" customHeight="1" x14ac:dyDescent="0.15"/>
    <row r="99849" ht="13.5" customHeight="1" x14ac:dyDescent="0.15"/>
    <row r="99851" ht="13.5" customHeight="1" x14ac:dyDescent="0.15"/>
    <row r="99853" ht="13.5" customHeight="1" x14ac:dyDescent="0.15"/>
    <row r="99855" ht="13.5" customHeight="1" x14ac:dyDescent="0.15"/>
    <row r="99857" ht="13.5" customHeight="1" x14ac:dyDescent="0.15"/>
    <row r="99859" ht="13.5" customHeight="1" x14ac:dyDescent="0.15"/>
    <row r="99861" ht="13.5" customHeight="1" x14ac:dyDescent="0.15"/>
    <row r="99863" ht="13.5" customHeight="1" x14ac:dyDescent="0.15"/>
    <row r="99865" ht="13.5" customHeight="1" x14ac:dyDescent="0.15"/>
    <row r="99867" ht="13.5" customHeight="1" x14ac:dyDescent="0.15"/>
    <row r="99869" ht="13.5" customHeight="1" x14ac:dyDescent="0.15"/>
    <row r="99871" ht="13.5" customHeight="1" x14ac:dyDescent="0.15"/>
    <row r="99873" ht="13.5" customHeight="1" x14ac:dyDescent="0.15"/>
    <row r="99875" ht="13.5" customHeight="1" x14ac:dyDescent="0.15"/>
    <row r="99877" ht="13.5" customHeight="1" x14ac:dyDescent="0.15"/>
    <row r="99879" ht="13.5" customHeight="1" x14ac:dyDescent="0.15"/>
    <row r="99881" ht="13.5" customHeight="1" x14ac:dyDescent="0.15"/>
    <row r="99883" ht="13.5" customHeight="1" x14ac:dyDescent="0.15"/>
    <row r="99885" ht="13.5" customHeight="1" x14ac:dyDescent="0.15"/>
    <row r="99887" ht="13.5" customHeight="1" x14ac:dyDescent="0.15"/>
    <row r="99889" ht="13.5" customHeight="1" x14ac:dyDescent="0.15"/>
    <row r="99891" ht="13.5" customHeight="1" x14ac:dyDescent="0.15"/>
    <row r="99893" ht="13.5" customHeight="1" x14ac:dyDescent="0.15"/>
    <row r="99895" ht="13.5" customHeight="1" x14ac:dyDescent="0.15"/>
    <row r="99897" ht="13.5" customHeight="1" x14ac:dyDescent="0.15"/>
    <row r="99899" ht="13.5" customHeight="1" x14ac:dyDescent="0.15"/>
    <row r="99901" ht="13.5" customHeight="1" x14ac:dyDescent="0.15"/>
    <row r="99903" ht="13.5" customHeight="1" x14ac:dyDescent="0.15"/>
    <row r="99905" ht="13.5" customHeight="1" x14ac:dyDescent="0.15"/>
    <row r="99907" ht="13.5" customHeight="1" x14ac:dyDescent="0.15"/>
    <row r="99909" ht="13.5" customHeight="1" x14ac:dyDescent="0.15"/>
    <row r="99911" ht="13.5" customHeight="1" x14ac:dyDescent="0.15"/>
    <row r="99913" ht="13.5" customHeight="1" x14ac:dyDescent="0.15"/>
    <row r="99915" ht="13.5" customHeight="1" x14ac:dyDescent="0.15"/>
    <row r="99917" ht="13.5" customHeight="1" x14ac:dyDescent="0.15"/>
    <row r="99919" ht="13.5" customHeight="1" x14ac:dyDescent="0.15"/>
    <row r="99921" ht="13.5" customHeight="1" x14ac:dyDescent="0.15"/>
    <row r="99923" ht="13.5" customHeight="1" x14ac:dyDescent="0.15"/>
    <row r="99925" ht="13.5" customHeight="1" x14ac:dyDescent="0.15"/>
    <row r="99927" ht="13.5" customHeight="1" x14ac:dyDescent="0.15"/>
    <row r="99929" ht="13.5" customHeight="1" x14ac:dyDescent="0.15"/>
    <row r="99931" ht="13.5" customHeight="1" x14ac:dyDescent="0.15"/>
    <row r="99933" ht="13.5" customHeight="1" x14ac:dyDescent="0.15"/>
    <row r="99935" ht="13.5" customHeight="1" x14ac:dyDescent="0.15"/>
    <row r="99937" ht="13.5" customHeight="1" x14ac:dyDescent="0.15"/>
    <row r="99939" ht="13.5" customHeight="1" x14ac:dyDescent="0.15"/>
    <row r="99941" ht="13.5" customHeight="1" x14ac:dyDescent="0.15"/>
    <row r="99943" ht="13.5" customHeight="1" x14ac:dyDescent="0.15"/>
    <row r="99945" ht="13.5" customHeight="1" x14ac:dyDescent="0.15"/>
    <row r="99947" ht="13.5" customHeight="1" x14ac:dyDescent="0.15"/>
    <row r="99949" ht="13.5" customHeight="1" x14ac:dyDescent="0.15"/>
    <row r="99951" ht="13.5" customHeight="1" x14ac:dyDescent="0.15"/>
    <row r="99953" ht="13.5" customHeight="1" x14ac:dyDescent="0.15"/>
    <row r="99955" ht="13.5" customHeight="1" x14ac:dyDescent="0.15"/>
    <row r="99957" ht="13.5" customHeight="1" x14ac:dyDescent="0.15"/>
    <row r="99959" ht="13.5" customHeight="1" x14ac:dyDescent="0.15"/>
    <row r="99961" ht="13.5" customHeight="1" x14ac:dyDescent="0.15"/>
    <row r="99963" ht="13.5" customHeight="1" x14ac:dyDescent="0.15"/>
    <row r="99965" ht="13.5" customHeight="1" x14ac:dyDescent="0.15"/>
    <row r="99967" ht="13.5" customHeight="1" x14ac:dyDescent="0.15"/>
    <row r="99969" ht="13.5" customHeight="1" x14ac:dyDescent="0.15"/>
    <row r="99971" ht="13.5" customHeight="1" x14ac:dyDescent="0.15"/>
    <row r="99973" ht="13.5" customHeight="1" x14ac:dyDescent="0.15"/>
    <row r="99975" ht="13.5" customHeight="1" x14ac:dyDescent="0.15"/>
    <row r="99977" ht="13.5" customHeight="1" x14ac:dyDescent="0.15"/>
    <row r="99979" ht="13.5" customHeight="1" x14ac:dyDescent="0.15"/>
    <row r="99981" ht="13.5" customHeight="1" x14ac:dyDescent="0.15"/>
    <row r="99983" ht="13.5" customHeight="1" x14ac:dyDescent="0.15"/>
    <row r="99985" ht="13.5" customHeight="1" x14ac:dyDescent="0.15"/>
    <row r="99987" ht="13.5" customHeight="1" x14ac:dyDescent="0.15"/>
    <row r="99989" ht="13.5" customHeight="1" x14ac:dyDescent="0.15"/>
    <row r="99991" ht="13.5" customHeight="1" x14ac:dyDescent="0.15"/>
    <row r="99993" ht="13.5" customHeight="1" x14ac:dyDescent="0.15"/>
    <row r="99995" ht="13.5" customHeight="1" x14ac:dyDescent="0.15"/>
    <row r="99997" ht="13.5" customHeight="1" x14ac:dyDescent="0.15"/>
    <row r="99999" ht="13.5" customHeight="1" x14ac:dyDescent="0.15"/>
    <row r="100001" ht="13.5" customHeight="1" x14ac:dyDescent="0.15"/>
    <row r="100003" ht="13.5" customHeight="1" x14ac:dyDescent="0.15"/>
    <row r="100005" ht="13.5" customHeight="1" x14ac:dyDescent="0.15"/>
    <row r="100007" ht="13.5" customHeight="1" x14ac:dyDescent="0.15"/>
    <row r="100009" ht="13.5" customHeight="1" x14ac:dyDescent="0.15"/>
    <row r="100011" ht="13.5" customHeight="1" x14ac:dyDescent="0.15"/>
    <row r="100013" ht="13.5" customHeight="1" x14ac:dyDescent="0.15"/>
    <row r="100015" ht="13.5" customHeight="1" x14ac:dyDescent="0.15"/>
    <row r="100017" ht="13.5" customHeight="1" x14ac:dyDescent="0.15"/>
    <row r="100019" ht="13.5" customHeight="1" x14ac:dyDescent="0.15"/>
    <row r="100021" ht="13.5" customHeight="1" x14ac:dyDescent="0.15"/>
    <row r="100023" ht="13.5" customHeight="1" x14ac:dyDescent="0.15"/>
    <row r="100025" ht="13.5" customHeight="1" x14ac:dyDescent="0.15"/>
    <row r="100027" ht="13.5" customHeight="1" x14ac:dyDescent="0.15"/>
    <row r="100029" ht="13.5" customHeight="1" x14ac:dyDescent="0.15"/>
    <row r="100031" ht="13.5" customHeight="1" x14ac:dyDescent="0.15"/>
    <row r="100033" ht="13.5" customHeight="1" x14ac:dyDescent="0.15"/>
    <row r="100035" ht="13.5" customHeight="1" x14ac:dyDescent="0.15"/>
    <row r="100037" ht="13.5" customHeight="1" x14ac:dyDescent="0.15"/>
    <row r="100039" ht="13.5" customHeight="1" x14ac:dyDescent="0.15"/>
    <row r="100041" ht="13.5" customHeight="1" x14ac:dyDescent="0.15"/>
    <row r="100043" ht="13.5" customHeight="1" x14ac:dyDescent="0.15"/>
    <row r="100045" ht="13.5" customHeight="1" x14ac:dyDescent="0.15"/>
    <row r="100047" ht="13.5" customHeight="1" x14ac:dyDescent="0.15"/>
    <row r="100049" ht="13.5" customHeight="1" x14ac:dyDescent="0.15"/>
    <row r="100051" ht="13.5" customHeight="1" x14ac:dyDescent="0.15"/>
    <row r="100053" ht="13.5" customHeight="1" x14ac:dyDescent="0.15"/>
    <row r="100055" ht="13.5" customHeight="1" x14ac:dyDescent="0.15"/>
    <row r="100057" ht="13.5" customHeight="1" x14ac:dyDescent="0.15"/>
    <row r="100059" ht="13.5" customHeight="1" x14ac:dyDescent="0.15"/>
    <row r="100061" ht="13.5" customHeight="1" x14ac:dyDescent="0.15"/>
    <row r="100063" ht="13.5" customHeight="1" x14ac:dyDescent="0.15"/>
    <row r="100065" ht="13.5" customHeight="1" x14ac:dyDescent="0.15"/>
    <row r="100067" ht="13.5" customHeight="1" x14ac:dyDescent="0.15"/>
    <row r="100069" ht="13.5" customHeight="1" x14ac:dyDescent="0.15"/>
    <row r="100071" ht="13.5" customHeight="1" x14ac:dyDescent="0.15"/>
    <row r="100073" ht="13.5" customHeight="1" x14ac:dyDescent="0.15"/>
    <row r="100075" ht="13.5" customHeight="1" x14ac:dyDescent="0.15"/>
    <row r="100077" ht="13.5" customHeight="1" x14ac:dyDescent="0.15"/>
    <row r="100079" ht="13.5" customHeight="1" x14ac:dyDescent="0.15"/>
    <row r="100081" ht="13.5" customHeight="1" x14ac:dyDescent="0.15"/>
    <row r="100083" ht="13.5" customHeight="1" x14ac:dyDescent="0.15"/>
    <row r="100085" ht="13.5" customHeight="1" x14ac:dyDescent="0.15"/>
    <row r="100087" ht="13.5" customHeight="1" x14ac:dyDescent="0.15"/>
    <row r="100089" ht="13.5" customHeight="1" x14ac:dyDescent="0.15"/>
    <row r="100091" ht="13.5" customHeight="1" x14ac:dyDescent="0.15"/>
    <row r="100093" ht="13.5" customHeight="1" x14ac:dyDescent="0.15"/>
    <row r="100095" ht="13.5" customHeight="1" x14ac:dyDescent="0.15"/>
    <row r="100097" ht="13.5" customHeight="1" x14ac:dyDescent="0.15"/>
    <row r="100099" ht="13.5" customHeight="1" x14ac:dyDescent="0.15"/>
    <row r="100101" ht="13.5" customHeight="1" x14ac:dyDescent="0.15"/>
    <row r="100103" ht="13.5" customHeight="1" x14ac:dyDescent="0.15"/>
    <row r="100105" ht="13.5" customHeight="1" x14ac:dyDescent="0.15"/>
    <row r="100107" ht="13.5" customHeight="1" x14ac:dyDescent="0.15"/>
    <row r="100109" ht="13.5" customHeight="1" x14ac:dyDescent="0.15"/>
    <row r="100111" ht="13.5" customHeight="1" x14ac:dyDescent="0.15"/>
    <row r="100113" ht="13.5" customHeight="1" x14ac:dyDescent="0.15"/>
    <row r="100115" ht="13.5" customHeight="1" x14ac:dyDescent="0.15"/>
    <row r="100117" ht="13.5" customHeight="1" x14ac:dyDescent="0.15"/>
    <row r="100119" ht="13.5" customHeight="1" x14ac:dyDescent="0.15"/>
    <row r="100121" ht="13.5" customHeight="1" x14ac:dyDescent="0.15"/>
    <row r="100123" ht="13.5" customHeight="1" x14ac:dyDescent="0.15"/>
    <row r="100125" ht="13.5" customHeight="1" x14ac:dyDescent="0.15"/>
    <row r="100127" ht="13.5" customHeight="1" x14ac:dyDescent="0.15"/>
    <row r="100129" ht="13.5" customHeight="1" x14ac:dyDescent="0.15"/>
    <row r="100131" ht="13.5" customHeight="1" x14ac:dyDescent="0.15"/>
    <row r="100133" ht="13.5" customHeight="1" x14ac:dyDescent="0.15"/>
    <row r="100135" ht="13.5" customHeight="1" x14ac:dyDescent="0.15"/>
    <row r="100137" ht="13.5" customHeight="1" x14ac:dyDescent="0.15"/>
    <row r="100139" ht="13.5" customHeight="1" x14ac:dyDescent="0.15"/>
    <row r="100141" ht="13.5" customHeight="1" x14ac:dyDescent="0.15"/>
    <row r="100143" ht="13.5" customHeight="1" x14ac:dyDescent="0.15"/>
    <row r="100145" ht="13.5" customHeight="1" x14ac:dyDescent="0.15"/>
    <row r="100147" ht="13.5" customHeight="1" x14ac:dyDescent="0.15"/>
    <row r="100149" ht="13.5" customHeight="1" x14ac:dyDescent="0.15"/>
    <row r="100151" ht="13.5" customHeight="1" x14ac:dyDescent="0.15"/>
    <row r="100153" ht="13.5" customHeight="1" x14ac:dyDescent="0.15"/>
    <row r="100155" ht="13.5" customHeight="1" x14ac:dyDescent="0.15"/>
    <row r="100157" ht="13.5" customHeight="1" x14ac:dyDescent="0.15"/>
    <row r="100159" ht="13.5" customHeight="1" x14ac:dyDescent="0.15"/>
    <row r="100161" ht="13.5" customHeight="1" x14ac:dyDescent="0.15"/>
    <row r="100163" ht="13.5" customHeight="1" x14ac:dyDescent="0.15"/>
    <row r="100165" ht="13.5" customHeight="1" x14ac:dyDescent="0.15"/>
    <row r="100167" ht="13.5" customHeight="1" x14ac:dyDescent="0.15"/>
    <row r="100169" ht="13.5" customHeight="1" x14ac:dyDescent="0.15"/>
    <row r="100171" ht="13.5" customHeight="1" x14ac:dyDescent="0.15"/>
    <row r="100173" ht="13.5" customHeight="1" x14ac:dyDescent="0.15"/>
    <row r="100175" ht="13.5" customHeight="1" x14ac:dyDescent="0.15"/>
    <row r="100177" ht="13.5" customHeight="1" x14ac:dyDescent="0.15"/>
    <row r="100179" ht="13.5" customHeight="1" x14ac:dyDescent="0.15"/>
    <row r="100181" ht="13.5" customHeight="1" x14ac:dyDescent="0.15"/>
    <row r="100183" ht="13.5" customHeight="1" x14ac:dyDescent="0.15"/>
    <row r="100185" ht="13.5" customHeight="1" x14ac:dyDescent="0.15"/>
    <row r="100187" ht="13.5" customHeight="1" x14ac:dyDescent="0.15"/>
    <row r="100189" ht="13.5" customHeight="1" x14ac:dyDescent="0.15"/>
    <row r="100191" ht="13.5" customHeight="1" x14ac:dyDescent="0.15"/>
    <row r="100193" ht="13.5" customHeight="1" x14ac:dyDescent="0.15"/>
    <row r="100195" ht="13.5" customHeight="1" x14ac:dyDescent="0.15"/>
    <row r="100197" ht="13.5" customHeight="1" x14ac:dyDescent="0.15"/>
    <row r="100199" ht="13.5" customHeight="1" x14ac:dyDescent="0.15"/>
    <row r="100201" ht="13.5" customHeight="1" x14ac:dyDescent="0.15"/>
    <row r="100203" ht="13.5" customHeight="1" x14ac:dyDescent="0.15"/>
    <row r="100205" ht="13.5" customHeight="1" x14ac:dyDescent="0.15"/>
    <row r="100207" ht="13.5" customHeight="1" x14ac:dyDescent="0.15"/>
    <row r="100209" ht="13.5" customHeight="1" x14ac:dyDescent="0.15"/>
    <row r="100211" ht="13.5" customHeight="1" x14ac:dyDescent="0.15"/>
    <row r="100213" ht="13.5" customHeight="1" x14ac:dyDescent="0.15"/>
    <row r="100215" ht="13.5" customHeight="1" x14ac:dyDescent="0.15"/>
    <row r="100217" ht="13.5" customHeight="1" x14ac:dyDescent="0.15"/>
    <row r="100219" ht="13.5" customHeight="1" x14ac:dyDescent="0.15"/>
    <row r="100221" ht="13.5" customHeight="1" x14ac:dyDescent="0.15"/>
    <row r="100223" ht="13.5" customHeight="1" x14ac:dyDescent="0.15"/>
    <row r="100225" ht="13.5" customHeight="1" x14ac:dyDescent="0.15"/>
    <row r="100227" ht="13.5" customHeight="1" x14ac:dyDescent="0.15"/>
    <row r="100229" ht="13.5" customHeight="1" x14ac:dyDescent="0.15"/>
    <row r="100231" ht="13.5" customHeight="1" x14ac:dyDescent="0.15"/>
    <row r="100233" ht="13.5" customHeight="1" x14ac:dyDescent="0.15"/>
    <row r="100235" ht="13.5" customHeight="1" x14ac:dyDescent="0.15"/>
    <row r="100237" ht="13.5" customHeight="1" x14ac:dyDescent="0.15"/>
    <row r="100239" ht="13.5" customHeight="1" x14ac:dyDescent="0.15"/>
    <row r="100241" ht="13.5" customHeight="1" x14ac:dyDescent="0.15"/>
    <row r="100243" ht="13.5" customHeight="1" x14ac:dyDescent="0.15"/>
    <row r="100245" ht="13.5" customHeight="1" x14ac:dyDescent="0.15"/>
    <row r="100247" ht="13.5" customHeight="1" x14ac:dyDescent="0.15"/>
    <row r="100249" ht="13.5" customHeight="1" x14ac:dyDescent="0.15"/>
    <row r="100251" ht="13.5" customHeight="1" x14ac:dyDescent="0.15"/>
    <row r="100253" ht="13.5" customHeight="1" x14ac:dyDescent="0.15"/>
    <row r="100255" ht="13.5" customHeight="1" x14ac:dyDescent="0.15"/>
    <row r="100257" ht="13.5" customHeight="1" x14ac:dyDescent="0.15"/>
    <row r="100259" ht="13.5" customHeight="1" x14ac:dyDescent="0.15"/>
    <row r="100261" ht="13.5" customHeight="1" x14ac:dyDescent="0.15"/>
    <row r="100263" ht="13.5" customHeight="1" x14ac:dyDescent="0.15"/>
    <row r="100265" ht="13.5" customHeight="1" x14ac:dyDescent="0.15"/>
    <row r="100267" ht="13.5" customHeight="1" x14ac:dyDescent="0.15"/>
    <row r="100269" ht="13.5" customHeight="1" x14ac:dyDescent="0.15"/>
    <row r="100271" ht="13.5" customHeight="1" x14ac:dyDescent="0.15"/>
    <row r="100273" ht="13.5" customHeight="1" x14ac:dyDescent="0.15"/>
    <row r="100275" ht="13.5" customHeight="1" x14ac:dyDescent="0.15"/>
    <row r="100277" ht="13.5" customHeight="1" x14ac:dyDescent="0.15"/>
    <row r="100279" ht="13.5" customHeight="1" x14ac:dyDescent="0.15"/>
    <row r="100281" ht="13.5" customHeight="1" x14ac:dyDescent="0.15"/>
    <row r="100283" ht="13.5" customHeight="1" x14ac:dyDescent="0.15"/>
    <row r="100285" ht="13.5" customHeight="1" x14ac:dyDescent="0.15"/>
    <row r="100287" ht="13.5" customHeight="1" x14ac:dyDescent="0.15"/>
    <row r="100289" ht="13.5" customHeight="1" x14ac:dyDescent="0.15"/>
    <row r="100291" ht="13.5" customHeight="1" x14ac:dyDescent="0.15"/>
    <row r="100293" ht="13.5" customHeight="1" x14ac:dyDescent="0.15"/>
    <row r="100295" ht="13.5" customHeight="1" x14ac:dyDescent="0.15"/>
    <row r="100297" ht="13.5" customHeight="1" x14ac:dyDescent="0.15"/>
    <row r="100299" ht="13.5" customHeight="1" x14ac:dyDescent="0.15"/>
    <row r="100301" ht="13.5" customHeight="1" x14ac:dyDescent="0.15"/>
    <row r="100303" ht="13.5" customHeight="1" x14ac:dyDescent="0.15"/>
    <row r="100305" ht="13.5" customHeight="1" x14ac:dyDescent="0.15"/>
    <row r="100307" ht="13.5" customHeight="1" x14ac:dyDescent="0.15"/>
    <row r="100309" ht="13.5" customHeight="1" x14ac:dyDescent="0.15"/>
    <row r="100311" ht="13.5" customHeight="1" x14ac:dyDescent="0.15"/>
    <row r="100313" ht="13.5" customHeight="1" x14ac:dyDescent="0.15"/>
    <row r="100315" ht="13.5" customHeight="1" x14ac:dyDescent="0.15"/>
    <row r="100317" ht="13.5" customHeight="1" x14ac:dyDescent="0.15"/>
    <row r="100319" ht="13.5" customHeight="1" x14ac:dyDescent="0.15"/>
    <row r="100321" ht="13.5" customHeight="1" x14ac:dyDescent="0.15"/>
    <row r="100323" ht="13.5" customHeight="1" x14ac:dyDescent="0.15"/>
    <row r="100325" ht="13.5" customHeight="1" x14ac:dyDescent="0.15"/>
    <row r="100327" ht="13.5" customHeight="1" x14ac:dyDescent="0.15"/>
    <row r="100329" ht="13.5" customHeight="1" x14ac:dyDescent="0.15"/>
    <row r="100331" ht="13.5" customHeight="1" x14ac:dyDescent="0.15"/>
    <row r="100333" ht="13.5" customHeight="1" x14ac:dyDescent="0.15"/>
    <row r="100335" ht="13.5" customHeight="1" x14ac:dyDescent="0.15"/>
    <row r="100337" ht="13.5" customHeight="1" x14ac:dyDescent="0.15"/>
    <row r="100339" ht="13.5" customHeight="1" x14ac:dyDescent="0.15"/>
    <row r="100341" ht="13.5" customHeight="1" x14ac:dyDescent="0.15"/>
    <row r="100343" ht="13.5" customHeight="1" x14ac:dyDescent="0.15"/>
    <row r="100345" ht="13.5" customHeight="1" x14ac:dyDescent="0.15"/>
    <row r="100347" ht="13.5" customHeight="1" x14ac:dyDescent="0.15"/>
    <row r="100349" ht="13.5" customHeight="1" x14ac:dyDescent="0.15"/>
    <row r="100351" ht="13.5" customHeight="1" x14ac:dyDescent="0.15"/>
    <row r="100353" ht="13.5" customHeight="1" x14ac:dyDescent="0.15"/>
    <row r="100355" ht="13.5" customHeight="1" x14ac:dyDescent="0.15"/>
    <row r="100357" ht="13.5" customHeight="1" x14ac:dyDescent="0.15"/>
    <row r="100359" ht="13.5" customHeight="1" x14ac:dyDescent="0.15"/>
    <row r="100361" ht="13.5" customHeight="1" x14ac:dyDescent="0.15"/>
    <row r="100363" ht="13.5" customHeight="1" x14ac:dyDescent="0.15"/>
    <row r="100365" ht="13.5" customHeight="1" x14ac:dyDescent="0.15"/>
    <row r="100367" ht="13.5" customHeight="1" x14ac:dyDescent="0.15"/>
    <row r="100369" ht="13.5" customHeight="1" x14ac:dyDescent="0.15"/>
    <row r="100371" ht="13.5" customHeight="1" x14ac:dyDescent="0.15"/>
    <row r="100373" ht="13.5" customHeight="1" x14ac:dyDescent="0.15"/>
    <row r="100375" ht="13.5" customHeight="1" x14ac:dyDescent="0.15"/>
    <row r="100377" ht="13.5" customHeight="1" x14ac:dyDescent="0.15"/>
    <row r="100379" ht="13.5" customHeight="1" x14ac:dyDescent="0.15"/>
    <row r="100381" ht="13.5" customHeight="1" x14ac:dyDescent="0.15"/>
    <row r="100383" ht="13.5" customHeight="1" x14ac:dyDescent="0.15"/>
    <row r="100385" ht="13.5" customHeight="1" x14ac:dyDescent="0.15"/>
    <row r="100387" ht="13.5" customHeight="1" x14ac:dyDescent="0.15"/>
    <row r="100389" ht="13.5" customHeight="1" x14ac:dyDescent="0.15"/>
    <row r="100391" ht="13.5" customHeight="1" x14ac:dyDescent="0.15"/>
    <row r="100393" ht="13.5" customHeight="1" x14ac:dyDescent="0.15"/>
    <row r="100395" ht="13.5" customHeight="1" x14ac:dyDescent="0.15"/>
    <row r="100397" ht="13.5" customHeight="1" x14ac:dyDescent="0.15"/>
    <row r="100399" ht="13.5" customHeight="1" x14ac:dyDescent="0.15"/>
    <row r="100401" ht="13.5" customHeight="1" x14ac:dyDescent="0.15"/>
    <row r="100403" ht="13.5" customHeight="1" x14ac:dyDescent="0.15"/>
    <row r="100405" ht="13.5" customHeight="1" x14ac:dyDescent="0.15"/>
    <row r="100407" ht="13.5" customHeight="1" x14ac:dyDescent="0.15"/>
    <row r="100409" ht="13.5" customHeight="1" x14ac:dyDescent="0.15"/>
    <row r="100411" ht="13.5" customHeight="1" x14ac:dyDescent="0.15"/>
    <row r="100413" ht="13.5" customHeight="1" x14ac:dyDescent="0.15"/>
    <row r="100415" ht="13.5" customHeight="1" x14ac:dyDescent="0.15"/>
    <row r="100417" ht="13.5" customHeight="1" x14ac:dyDescent="0.15"/>
    <row r="100419" ht="13.5" customHeight="1" x14ac:dyDescent="0.15"/>
    <row r="100421" ht="13.5" customHeight="1" x14ac:dyDescent="0.15"/>
    <row r="100423" ht="13.5" customHeight="1" x14ac:dyDescent="0.15"/>
    <row r="100425" ht="13.5" customHeight="1" x14ac:dyDescent="0.15"/>
    <row r="100427" ht="13.5" customHeight="1" x14ac:dyDescent="0.15"/>
    <row r="100429" ht="13.5" customHeight="1" x14ac:dyDescent="0.15"/>
    <row r="100431" ht="13.5" customHeight="1" x14ac:dyDescent="0.15"/>
    <row r="100433" ht="13.5" customHeight="1" x14ac:dyDescent="0.15"/>
    <row r="100435" ht="13.5" customHeight="1" x14ac:dyDescent="0.15"/>
    <row r="100437" ht="13.5" customHeight="1" x14ac:dyDescent="0.15"/>
    <row r="100439" ht="13.5" customHeight="1" x14ac:dyDescent="0.15"/>
    <row r="100441" ht="13.5" customHeight="1" x14ac:dyDescent="0.15"/>
    <row r="100443" ht="13.5" customHeight="1" x14ac:dyDescent="0.15"/>
    <row r="100445" ht="13.5" customHeight="1" x14ac:dyDescent="0.15"/>
    <row r="100447" ht="13.5" customHeight="1" x14ac:dyDescent="0.15"/>
    <row r="100449" ht="13.5" customHeight="1" x14ac:dyDescent="0.15"/>
    <row r="100451" ht="13.5" customHeight="1" x14ac:dyDescent="0.15"/>
    <row r="100453" ht="13.5" customHeight="1" x14ac:dyDescent="0.15"/>
    <row r="100455" ht="13.5" customHeight="1" x14ac:dyDescent="0.15"/>
    <row r="100457" ht="13.5" customHeight="1" x14ac:dyDescent="0.15"/>
    <row r="100459" ht="13.5" customHeight="1" x14ac:dyDescent="0.15"/>
    <row r="100461" ht="13.5" customHeight="1" x14ac:dyDescent="0.15"/>
    <row r="100463" ht="13.5" customHeight="1" x14ac:dyDescent="0.15"/>
    <row r="100465" ht="13.5" customHeight="1" x14ac:dyDescent="0.15"/>
    <row r="100467" ht="13.5" customHeight="1" x14ac:dyDescent="0.15"/>
    <row r="100469" ht="13.5" customHeight="1" x14ac:dyDescent="0.15"/>
    <row r="100471" ht="13.5" customHeight="1" x14ac:dyDescent="0.15"/>
    <row r="100473" ht="13.5" customHeight="1" x14ac:dyDescent="0.15"/>
    <row r="100475" ht="13.5" customHeight="1" x14ac:dyDescent="0.15"/>
    <row r="100477" ht="13.5" customHeight="1" x14ac:dyDescent="0.15"/>
    <row r="100479" ht="13.5" customHeight="1" x14ac:dyDescent="0.15"/>
    <row r="100481" ht="13.5" customHeight="1" x14ac:dyDescent="0.15"/>
    <row r="100483" ht="13.5" customHeight="1" x14ac:dyDescent="0.15"/>
    <row r="100485" ht="13.5" customHeight="1" x14ac:dyDescent="0.15"/>
    <row r="100487" ht="13.5" customHeight="1" x14ac:dyDescent="0.15"/>
    <row r="100489" ht="13.5" customHeight="1" x14ac:dyDescent="0.15"/>
    <row r="100491" ht="13.5" customHeight="1" x14ac:dyDescent="0.15"/>
    <row r="100493" ht="13.5" customHeight="1" x14ac:dyDescent="0.15"/>
    <row r="100495" ht="13.5" customHeight="1" x14ac:dyDescent="0.15"/>
    <row r="100497" ht="13.5" customHeight="1" x14ac:dyDescent="0.15"/>
    <row r="100499" ht="13.5" customHeight="1" x14ac:dyDescent="0.15"/>
    <row r="100501" ht="13.5" customHeight="1" x14ac:dyDescent="0.15"/>
    <row r="100503" ht="13.5" customHeight="1" x14ac:dyDescent="0.15"/>
    <row r="100505" ht="13.5" customHeight="1" x14ac:dyDescent="0.15"/>
    <row r="100507" ht="13.5" customHeight="1" x14ac:dyDescent="0.15"/>
    <row r="100509" ht="13.5" customHeight="1" x14ac:dyDescent="0.15"/>
    <row r="100511" ht="13.5" customHeight="1" x14ac:dyDescent="0.15"/>
    <row r="100513" ht="13.5" customHeight="1" x14ac:dyDescent="0.15"/>
    <row r="100515" ht="13.5" customHeight="1" x14ac:dyDescent="0.15"/>
    <row r="100517" ht="13.5" customHeight="1" x14ac:dyDescent="0.15"/>
    <row r="100519" ht="13.5" customHeight="1" x14ac:dyDescent="0.15"/>
    <row r="100521" ht="13.5" customHeight="1" x14ac:dyDescent="0.15"/>
    <row r="100523" ht="13.5" customHeight="1" x14ac:dyDescent="0.15"/>
    <row r="100525" ht="13.5" customHeight="1" x14ac:dyDescent="0.15"/>
    <row r="100527" ht="13.5" customHeight="1" x14ac:dyDescent="0.15"/>
    <row r="100529" ht="13.5" customHeight="1" x14ac:dyDescent="0.15"/>
    <row r="100531" ht="13.5" customHeight="1" x14ac:dyDescent="0.15"/>
    <row r="100533" ht="13.5" customHeight="1" x14ac:dyDescent="0.15"/>
    <row r="100535" ht="13.5" customHeight="1" x14ac:dyDescent="0.15"/>
    <row r="100537" ht="13.5" customHeight="1" x14ac:dyDescent="0.15"/>
    <row r="100539" ht="13.5" customHeight="1" x14ac:dyDescent="0.15"/>
    <row r="100541" ht="13.5" customHeight="1" x14ac:dyDescent="0.15"/>
    <row r="100543" ht="13.5" customHeight="1" x14ac:dyDescent="0.15"/>
    <row r="100545" ht="13.5" customHeight="1" x14ac:dyDescent="0.15"/>
    <row r="100547" ht="13.5" customHeight="1" x14ac:dyDescent="0.15"/>
    <row r="100549" ht="13.5" customHeight="1" x14ac:dyDescent="0.15"/>
    <row r="100551" ht="13.5" customHeight="1" x14ac:dyDescent="0.15"/>
    <row r="100553" ht="13.5" customHeight="1" x14ac:dyDescent="0.15"/>
    <row r="100555" ht="13.5" customHeight="1" x14ac:dyDescent="0.15"/>
    <row r="100557" ht="13.5" customHeight="1" x14ac:dyDescent="0.15"/>
    <row r="100559" ht="13.5" customHeight="1" x14ac:dyDescent="0.15"/>
    <row r="100561" ht="13.5" customHeight="1" x14ac:dyDescent="0.15"/>
    <row r="100563" ht="13.5" customHeight="1" x14ac:dyDescent="0.15"/>
    <row r="100565" ht="13.5" customHeight="1" x14ac:dyDescent="0.15"/>
    <row r="100567" ht="13.5" customHeight="1" x14ac:dyDescent="0.15"/>
    <row r="100569" ht="13.5" customHeight="1" x14ac:dyDescent="0.15"/>
    <row r="100571" ht="13.5" customHeight="1" x14ac:dyDescent="0.15"/>
    <row r="100573" ht="13.5" customHeight="1" x14ac:dyDescent="0.15"/>
    <row r="100575" ht="13.5" customHeight="1" x14ac:dyDescent="0.15"/>
    <row r="100577" ht="13.5" customHeight="1" x14ac:dyDescent="0.15"/>
    <row r="100579" ht="13.5" customHeight="1" x14ac:dyDescent="0.15"/>
    <row r="100581" ht="13.5" customHeight="1" x14ac:dyDescent="0.15"/>
    <row r="100583" ht="13.5" customHeight="1" x14ac:dyDescent="0.15"/>
    <row r="100585" ht="13.5" customHeight="1" x14ac:dyDescent="0.15"/>
    <row r="100587" ht="13.5" customHeight="1" x14ac:dyDescent="0.15"/>
    <row r="100589" ht="13.5" customHeight="1" x14ac:dyDescent="0.15"/>
    <row r="100591" ht="13.5" customHeight="1" x14ac:dyDescent="0.15"/>
    <row r="100593" ht="13.5" customHeight="1" x14ac:dyDescent="0.15"/>
    <row r="100595" ht="13.5" customHeight="1" x14ac:dyDescent="0.15"/>
    <row r="100597" ht="13.5" customHeight="1" x14ac:dyDescent="0.15"/>
    <row r="100599" ht="13.5" customHeight="1" x14ac:dyDescent="0.15"/>
    <row r="100601" ht="13.5" customHeight="1" x14ac:dyDescent="0.15"/>
    <row r="100603" ht="13.5" customHeight="1" x14ac:dyDescent="0.15"/>
    <row r="100605" ht="13.5" customHeight="1" x14ac:dyDescent="0.15"/>
    <row r="100607" ht="13.5" customHeight="1" x14ac:dyDescent="0.15"/>
    <row r="100609" ht="13.5" customHeight="1" x14ac:dyDescent="0.15"/>
    <row r="100611" ht="13.5" customHeight="1" x14ac:dyDescent="0.15"/>
    <row r="100613" ht="13.5" customHeight="1" x14ac:dyDescent="0.15"/>
    <row r="100615" ht="13.5" customHeight="1" x14ac:dyDescent="0.15"/>
    <row r="100617" ht="13.5" customHeight="1" x14ac:dyDescent="0.15"/>
    <row r="100619" ht="13.5" customHeight="1" x14ac:dyDescent="0.15"/>
    <row r="100621" ht="13.5" customHeight="1" x14ac:dyDescent="0.15"/>
    <row r="100623" ht="13.5" customHeight="1" x14ac:dyDescent="0.15"/>
    <row r="100625" ht="13.5" customHeight="1" x14ac:dyDescent="0.15"/>
    <row r="100627" ht="13.5" customHeight="1" x14ac:dyDescent="0.15"/>
    <row r="100629" ht="13.5" customHeight="1" x14ac:dyDescent="0.15"/>
    <row r="100631" ht="13.5" customHeight="1" x14ac:dyDescent="0.15"/>
    <row r="100633" ht="13.5" customHeight="1" x14ac:dyDescent="0.15"/>
    <row r="100635" ht="13.5" customHeight="1" x14ac:dyDescent="0.15"/>
    <row r="100637" ht="13.5" customHeight="1" x14ac:dyDescent="0.15"/>
    <row r="100639" ht="13.5" customHeight="1" x14ac:dyDescent="0.15"/>
    <row r="100641" ht="13.5" customHeight="1" x14ac:dyDescent="0.15"/>
    <row r="100643" ht="13.5" customHeight="1" x14ac:dyDescent="0.15"/>
    <row r="100645" ht="13.5" customHeight="1" x14ac:dyDescent="0.15"/>
    <row r="100647" ht="13.5" customHeight="1" x14ac:dyDescent="0.15"/>
    <row r="100649" ht="13.5" customHeight="1" x14ac:dyDescent="0.15"/>
    <row r="100651" ht="13.5" customHeight="1" x14ac:dyDescent="0.15"/>
    <row r="100653" ht="13.5" customHeight="1" x14ac:dyDescent="0.15"/>
    <row r="100655" ht="13.5" customHeight="1" x14ac:dyDescent="0.15"/>
    <row r="100657" ht="13.5" customHeight="1" x14ac:dyDescent="0.15"/>
    <row r="100659" ht="13.5" customHeight="1" x14ac:dyDescent="0.15"/>
    <row r="100661" ht="13.5" customHeight="1" x14ac:dyDescent="0.15"/>
    <row r="100663" ht="13.5" customHeight="1" x14ac:dyDescent="0.15"/>
    <row r="100665" ht="13.5" customHeight="1" x14ac:dyDescent="0.15"/>
    <row r="100667" ht="13.5" customHeight="1" x14ac:dyDescent="0.15"/>
    <row r="100669" ht="13.5" customHeight="1" x14ac:dyDescent="0.15"/>
    <row r="100671" ht="13.5" customHeight="1" x14ac:dyDescent="0.15"/>
    <row r="100673" ht="13.5" customHeight="1" x14ac:dyDescent="0.15"/>
    <row r="100675" ht="13.5" customHeight="1" x14ac:dyDescent="0.15"/>
    <row r="100677" ht="13.5" customHeight="1" x14ac:dyDescent="0.15"/>
    <row r="100679" ht="13.5" customHeight="1" x14ac:dyDescent="0.15"/>
    <row r="100681" ht="13.5" customHeight="1" x14ac:dyDescent="0.15"/>
    <row r="100683" ht="13.5" customHeight="1" x14ac:dyDescent="0.15"/>
    <row r="100685" ht="13.5" customHeight="1" x14ac:dyDescent="0.15"/>
    <row r="100687" ht="13.5" customHeight="1" x14ac:dyDescent="0.15"/>
    <row r="100689" ht="13.5" customHeight="1" x14ac:dyDescent="0.15"/>
    <row r="100691" ht="13.5" customHeight="1" x14ac:dyDescent="0.15"/>
    <row r="100693" ht="13.5" customHeight="1" x14ac:dyDescent="0.15"/>
    <row r="100695" ht="13.5" customHeight="1" x14ac:dyDescent="0.15"/>
    <row r="100697" ht="13.5" customHeight="1" x14ac:dyDescent="0.15"/>
    <row r="100699" ht="13.5" customHeight="1" x14ac:dyDescent="0.15"/>
    <row r="100701" ht="13.5" customHeight="1" x14ac:dyDescent="0.15"/>
    <row r="100703" ht="13.5" customHeight="1" x14ac:dyDescent="0.15"/>
    <row r="100705" ht="13.5" customHeight="1" x14ac:dyDescent="0.15"/>
    <row r="100707" ht="13.5" customHeight="1" x14ac:dyDescent="0.15"/>
    <row r="100709" ht="13.5" customHeight="1" x14ac:dyDescent="0.15"/>
    <row r="100711" ht="13.5" customHeight="1" x14ac:dyDescent="0.15"/>
    <row r="100713" ht="13.5" customHeight="1" x14ac:dyDescent="0.15"/>
    <row r="100715" ht="13.5" customHeight="1" x14ac:dyDescent="0.15"/>
    <row r="100717" ht="13.5" customHeight="1" x14ac:dyDescent="0.15"/>
    <row r="100719" ht="13.5" customHeight="1" x14ac:dyDescent="0.15"/>
    <row r="100721" ht="13.5" customHeight="1" x14ac:dyDescent="0.15"/>
    <row r="100723" ht="13.5" customHeight="1" x14ac:dyDescent="0.15"/>
    <row r="100725" ht="13.5" customHeight="1" x14ac:dyDescent="0.15"/>
    <row r="100727" ht="13.5" customHeight="1" x14ac:dyDescent="0.15"/>
    <row r="100729" ht="13.5" customHeight="1" x14ac:dyDescent="0.15"/>
    <row r="100731" ht="13.5" customHeight="1" x14ac:dyDescent="0.15"/>
    <row r="100733" ht="13.5" customHeight="1" x14ac:dyDescent="0.15"/>
    <row r="100735" ht="13.5" customHeight="1" x14ac:dyDescent="0.15"/>
    <row r="100737" ht="13.5" customHeight="1" x14ac:dyDescent="0.15"/>
    <row r="100739" ht="13.5" customHeight="1" x14ac:dyDescent="0.15"/>
    <row r="100741" ht="13.5" customHeight="1" x14ac:dyDescent="0.15"/>
    <row r="100743" ht="13.5" customHeight="1" x14ac:dyDescent="0.15"/>
    <row r="100745" ht="13.5" customHeight="1" x14ac:dyDescent="0.15"/>
    <row r="100747" ht="13.5" customHeight="1" x14ac:dyDescent="0.15"/>
    <row r="100749" ht="13.5" customHeight="1" x14ac:dyDescent="0.15"/>
    <row r="100751" ht="13.5" customHeight="1" x14ac:dyDescent="0.15"/>
    <row r="100753" ht="13.5" customHeight="1" x14ac:dyDescent="0.15"/>
    <row r="100755" ht="13.5" customHeight="1" x14ac:dyDescent="0.15"/>
    <row r="100757" ht="13.5" customHeight="1" x14ac:dyDescent="0.15"/>
    <row r="100759" ht="13.5" customHeight="1" x14ac:dyDescent="0.15"/>
    <row r="100761" ht="13.5" customHeight="1" x14ac:dyDescent="0.15"/>
    <row r="100763" ht="13.5" customHeight="1" x14ac:dyDescent="0.15"/>
    <row r="100765" ht="13.5" customHeight="1" x14ac:dyDescent="0.15"/>
    <row r="100767" ht="13.5" customHeight="1" x14ac:dyDescent="0.15"/>
    <row r="100769" ht="13.5" customHeight="1" x14ac:dyDescent="0.15"/>
    <row r="100771" ht="13.5" customHeight="1" x14ac:dyDescent="0.15"/>
    <row r="100773" ht="13.5" customHeight="1" x14ac:dyDescent="0.15"/>
    <row r="100775" ht="13.5" customHeight="1" x14ac:dyDescent="0.15"/>
    <row r="100777" ht="13.5" customHeight="1" x14ac:dyDescent="0.15"/>
    <row r="100779" ht="13.5" customHeight="1" x14ac:dyDescent="0.15"/>
    <row r="100781" ht="13.5" customHeight="1" x14ac:dyDescent="0.15"/>
    <row r="100783" ht="13.5" customHeight="1" x14ac:dyDescent="0.15"/>
    <row r="100785" ht="13.5" customHeight="1" x14ac:dyDescent="0.15"/>
    <row r="100787" ht="13.5" customHeight="1" x14ac:dyDescent="0.15"/>
    <row r="100789" ht="13.5" customHeight="1" x14ac:dyDescent="0.15"/>
    <row r="100791" ht="13.5" customHeight="1" x14ac:dyDescent="0.15"/>
    <row r="100793" ht="13.5" customHeight="1" x14ac:dyDescent="0.15"/>
    <row r="100795" ht="13.5" customHeight="1" x14ac:dyDescent="0.15"/>
    <row r="100797" ht="13.5" customHeight="1" x14ac:dyDescent="0.15"/>
    <row r="100799" ht="13.5" customHeight="1" x14ac:dyDescent="0.15"/>
    <row r="100801" ht="13.5" customHeight="1" x14ac:dyDescent="0.15"/>
    <row r="100803" ht="13.5" customHeight="1" x14ac:dyDescent="0.15"/>
    <row r="100805" ht="13.5" customHeight="1" x14ac:dyDescent="0.15"/>
    <row r="100807" ht="13.5" customHeight="1" x14ac:dyDescent="0.15"/>
    <row r="100809" ht="13.5" customHeight="1" x14ac:dyDescent="0.15"/>
    <row r="100811" ht="13.5" customHeight="1" x14ac:dyDescent="0.15"/>
    <row r="100813" ht="13.5" customHeight="1" x14ac:dyDescent="0.15"/>
    <row r="100815" ht="13.5" customHeight="1" x14ac:dyDescent="0.15"/>
    <row r="100817" ht="13.5" customHeight="1" x14ac:dyDescent="0.15"/>
    <row r="100819" ht="13.5" customHeight="1" x14ac:dyDescent="0.15"/>
    <row r="100821" ht="13.5" customHeight="1" x14ac:dyDescent="0.15"/>
    <row r="100823" ht="13.5" customHeight="1" x14ac:dyDescent="0.15"/>
    <row r="100825" ht="13.5" customHeight="1" x14ac:dyDescent="0.15"/>
    <row r="100827" ht="13.5" customHeight="1" x14ac:dyDescent="0.15"/>
    <row r="100829" ht="13.5" customHeight="1" x14ac:dyDescent="0.15"/>
    <row r="100831" ht="13.5" customHeight="1" x14ac:dyDescent="0.15"/>
    <row r="100833" ht="13.5" customHeight="1" x14ac:dyDescent="0.15"/>
    <row r="100835" ht="13.5" customHeight="1" x14ac:dyDescent="0.15"/>
    <row r="100837" ht="13.5" customHeight="1" x14ac:dyDescent="0.15"/>
    <row r="100839" ht="13.5" customHeight="1" x14ac:dyDescent="0.15"/>
    <row r="100841" ht="13.5" customHeight="1" x14ac:dyDescent="0.15"/>
    <row r="100843" ht="13.5" customHeight="1" x14ac:dyDescent="0.15"/>
    <row r="100845" ht="13.5" customHeight="1" x14ac:dyDescent="0.15"/>
    <row r="100847" ht="13.5" customHeight="1" x14ac:dyDescent="0.15"/>
    <row r="100849" ht="13.5" customHeight="1" x14ac:dyDescent="0.15"/>
    <row r="100851" ht="13.5" customHeight="1" x14ac:dyDescent="0.15"/>
    <row r="100853" ht="13.5" customHeight="1" x14ac:dyDescent="0.15"/>
    <row r="100855" ht="13.5" customHeight="1" x14ac:dyDescent="0.15"/>
    <row r="100857" ht="13.5" customHeight="1" x14ac:dyDescent="0.15"/>
    <row r="100859" ht="13.5" customHeight="1" x14ac:dyDescent="0.15"/>
    <row r="100861" ht="13.5" customHeight="1" x14ac:dyDescent="0.15"/>
    <row r="100863" ht="13.5" customHeight="1" x14ac:dyDescent="0.15"/>
    <row r="100865" ht="13.5" customHeight="1" x14ac:dyDescent="0.15"/>
    <row r="100867" ht="13.5" customHeight="1" x14ac:dyDescent="0.15"/>
    <row r="100869" ht="13.5" customHeight="1" x14ac:dyDescent="0.15"/>
    <row r="100871" ht="13.5" customHeight="1" x14ac:dyDescent="0.15"/>
    <row r="100873" ht="13.5" customHeight="1" x14ac:dyDescent="0.15"/>
    <row r="100875" ht="13.5" customHeight="1" x14ac:dyDescent="0.15"/>
    <row r="100877" ht="13.5" customHeight="1" x14ac:dyDescent="0.15"/>
    <row r="100879" ht="13.5" customHeight="1" x14ac:dyDescent="0.15"/>
    <row r="100881" ht="13.5" customHeight="1" x14ac:dyDescent="0.15"/>
    <row r="100883" ht="13.5" customHeight="1" x14ac:dyDescent="0.15"/>
    <row r="100885" ht="13.5" customHeight="1" x14ac:dyDescent="0.15"/>
    <row r="100887" ht="13.5" customHeight="1" x14ac:dyDescent="0.15"/>
    <row r="100889" ht="13.5" customHeight="1" x14ac:dyDescent="0.15"/>
    <row r="100891" ht="13.5" customHeight="1" x14ac:dyDescent="0.15"/>
    <row r="100893" ht="13.5" customHeight="1" x14ac:dyDescent="0.15"/>
    <row r="100895" ht="13.5" customHeight="1" x14ac:dyDescent="0.15"/>
    <row r="100897" ht="13.5" customHeight="1" x14ac:dyDescent="0.15"/>
    <row r="100899" ht="13.5" customHeight="1" x14ac:dyDescent="0.15"/>
    <row r="100901" ht="13.5" customHeight="1" x14ac:dyDescent="0.15"/>
    <row r="100903" ht="13.5" customHeight="1" x14ac:dyDescent="0.15"/>
    <row r="100905" ht="13.5" customHeight="1" x14ac:dyDescent="0.15"/>
    <row r="100907" ht="13.5" customHeight="1" x14ac:dyDescent="0.15"/>
    <row r="100909" ht="13.5" customHeight="1" x14ac:dyDescent="0.15"/>
    <row r="100911" ht="13.5" customHeight="1" x14ac:dyDescent="0.15"/>
    <row r="100913" ht="13.5" customHeight="1" x14ac:dyDescent="0.15"/>
    <row r="100915" ht="13.5" customHeight="1" x14ac:dyDescent="0.15"/>
    <row r="100917" ht="13.5" customHeight="1" x14ac:dyDescent="0.15"/>
    <row r="100919" ht="13.5" customHeight="1" x14ac:dyDescent="0.15"/>
    <row r="100921" ht="13.5" customHeight="1" x14ac:dyDescent="0.15"/>
    <row r="100923" ht="13.5" customHeight="1" x14ac:dyDescent="0.15"/>
    <row r="100925" ht="13.5" customHeight="1" x14ac:dyDescent="0.15"/>
    <row r="100927" ht="13.5" customHeight="1" x14ac:dyDescent="0.15"/>
    <row r="100929" ht="13.5" customHeight="1" x14ac:dyDescent="0.15"/>
    <row r="100931" ht="13.5" customHeight="1" x14ac:dyDescent="0.15"/>
    <row r="100933" ht="13.5" customHeight="1" x14ac:dyDescent="0.15"/>
    <row r="100935" ht="13.5" customHeight="1" x14ac:dyDescent="0.15"/>
    <row r="100937" ht="13.5" customHeight="1" x14ac:dyDescent="0.15"/>
    <row r="100939" ht="13.5" customHeight="1" x14ac:dyDescent="0.15"/>
    <row r="100941" ht="13.5" customHeight="1" x14ac:dyDescent="0.15"/>
    <row r="100943" ht="13.5" customHeight="1" x14ac:dyDescent="0.15"/>
    <row r="100945" ht="13.5" customHeight="1" x14ac:dyDescent="0.15"/>
    <row r="100947" ht="13.5" customHeight="1" x14ac:dyDescent="0.15"/>
    <row r="100949" ht="13.5" customHeight="1" x14ac:dyDescent="0.15"/>
    <row r="100951" ht="13.5" customHeight="1" x14ac:dyDescent="0.15"/>
    <row r="100953" ht="13.5" customHeight="1" x14ac:dyDescent="0.15"/>
    <row r="100955" ht="13.5" customHeight="1" x14ac:dyDescent="0.15"/>
    <row r="100957" ht="13.5" customHeight="1" x14ac:dyDescent="0.15"/>
    <row r="100959" ht="13.5" customHeight="1" x14ac:dyDescent="0.15"/>
    <row r="100961" ht="13.5" customHeight="1" x14ac:dyDescent="0.15"/>
    <row r="100963" ht="13.5" customHeight="1" x14ac:dyDescent="0.15"/>
    <row r="100965" ht="13.5" customHeight="1" x14ac:dyDescent="0.15"/>
    <row r="100967" ht="13.5" customHeight="1" x14ac:dyDescent="0.15"/>
    <row r="100969" ht="13.5" customHeight="1" x14ac:dyDescent="0.15"/>
    <row r="100971" ht="13.5" customHeight="1" x14ac:dyDescent="0.15"/>
    <row r="100973" ht="13.5" customHeight="1" x14ac:dyDescent="0.15"/>
    <row r="100975" ht="13.5" customHeight="1" x14ac:dyDescent="0.15"/>
    <row r="100977" ht="13.5" customHeight="1" x14ac:dyDescent="0.15"/>
    <row r="100979" ht="13.5" customHeight="1" x14ac:dyDescent="0.15"/>
    <row r="100981" ht="13.5" customHeight="1" x14ac:dyDescent="0.15"/>
    <row r="100983" ht="13.5" customHeight="1" x14ac:dyDescent="0.15"/>
    <row r="100985" ht="13.5" customHeight="1" x14ac:dyDescent="0.15"/>
    <row r="100987" ht="13.5" customHeight="1" x14ac:dyDescent="0.15"/>
    <row r="100989" ht="13.5" customHeight="1" x14ac:dyDescent="0.15"/>
    <row r="100991" ht="13.5" customHeight="1" x14ac:dyDescent="0.15"/>
    <row r="100993" ht="13.5" customHeight="1" x14ac:dyDescent="0.15"/>
    <row r="100995" ht="13.5" customHeight="1" x14ac:dyDescent="0.15"/>
    <row r="100997" ht="13.5" customHeight="1" x14ac:dyDescent="0.15"/>
    <row r="100999" ht="13.5" customHeight="1" x14ac:dyDescent="0.15"/>
    <row r="101001" ht="13.5" customHeight="1" x14ac:dyDescent="0.15"/>
    <row r="101003" ht="13.5" customHeight="1" x14ac:dyDescent="0.15"/>
    <row r="101005" ht="13.5" customHeight="1" x14ac:dyDescent="0.15"/>
    <row r="101007" ht="13.5" customHeight="1" x14ac:dyDescent="0.15"/>
    <row r="101009" ht="13.5" customHeight="1" x14ac:dyDescent="0.15"/>
    <row r="101011" ht="13.5" customHeight="1" x14ac:dyDescent="0.15"/>
    <row r="101013" ht="13.5" customHeight="1" x14ac:dyDescent="0.15"/>
    <row r="101015" ht="13.5" customHeight="1" x14ac:dyDescent="0.15"/>
    <row r="101017" ht="13.5" customHeight="1" x14ac:dyDescent="0.15"/>
    <row r="101019" ht="13.5" customHeight="1" x14ac:dyDescent="0.15"/>
    <row r="101021" ht="13.5" customHeight="1" x14ac:dyDescent="0.15"/>
    <row r="101023" ht="13.5" customHeight="1" x14ac:dyDescent="0.15"/>
    <row r="101025" ht="13.5" customHeight="1" x14ac:dyDescent="0.15"/>
    <row r="101027" ht="13.5" customHeight="1" x14ac:dyDescent="0.15"/>
    <row r="101029" ht="13.5" customHeight="1" x14ac:dyDescent="0.15"/>
    <row r="101031" ht="13.5" customHeight="1" x14ac:dyDescent="0.15"/>
    <row r="101033" ht="13.5" customHeight="1" x14ac:dyDescent="0.15"/>
    <row r="101035" ht="13.5" customHeight="1" x14ac:dyDescent="0.15"/>
    <row r="101037" ht="13.5" customHeight="1" x14ac:dyDescent="0.15"/>
    <row r="101039" ht="13.5" customHeight="1" x14ac:dyDescent="0.15"/>
    <row r="101041" ht="13.5" customHeight="1" x14ac:dyDescent="0.15"/>
    <row r="101043" ht="13.5" customHeight="1" x14ac:dyDescent="0.15"/>
    <row r="101045" ht="13.5" customHeight="1" x14ac:dyDescent="0.15"/>
    <row r="101047" ht="13.5" customHeight="1" x14ac:dyDescent="0.15"/>
    <row r="101049" ht="13.5" customHeight="1" x14ac:dyDescent="0.15"/>
    <row r="101051" ht="13.5" customHeight="1" x14ac:dyDescent="0.15"/>
    <row r="101053" ht="13.5" customHeight="1" x14ac:dyDescent="0.15"/>
    <row r="101055" ht="13.5" customHeight="1" x14ac:dyDescent="0.15"/>
    <row r="101057" ht="13.5" customHeight="1" x14ac:dyDescent="0.15"/>
    <row r="101059" ht="13.5" customHeight="1" x14ac:dyDescent="0.15"/>
    <row r="101061" ht="13.5" customHeight="1" x14ac:dyDescent="0.15"/>
    <row r="101063" ht="13.5" customHeight="1" x14ac:dyDescent="0.15"/>
    <row r="101065" ht="13.5" customHeight="1" x14ac:dyDescent="0.15"/>
    <row r="101067" ht="13.5" customHeight="1" x14ac:dyDescent="0.15"/>
    <row r="101069" ht="13.5" customHeight="1" x14ac:dyDescent="0.15"/>
    <row r="101071" ht="13.5" customHeight="1" x14ac:dyDescent="0.15"/>
    <row r="101073" ht="13.5" customHeight="1" x14ac:dyDescent="0.15"/>
    <row r="101075" ht="13.5" customHeight="1" x14ac:dyDescent="0.15"/>
    <row r="101077" ht="13.5" customHeight="1" x14ac:dyDescent="0.15"/>
    <row r="101079" ht="13.5" customHeight="1" x14ac:dyDescent="0.15"/>
    <row r="101081" ht="13.5" customHeight="1" x14ac:dyDescent="0.15"/>
    <row r="101083" ht="13.5" customHeight="1" x14ac:dyDescent="0.15"/>
    <row r="101085" ht="13.5" customHeight="1" x14ac:dyDescent="0.15"/>
    <row r="101087" ht="13.5" customHeight="1" x14ac:dyDescent="0.15"/>
    <row r="101089" ht="13.5" customHeight="1" x14ac:dyDescent="0.15"/>
    <row r="101091" ht="13.5" customHeight="1" x14ac:dyDescent="0.15"/>
    <row r="101093" ht="13.5" customHeight="1" x14ac:dyDescent="0.15"/>
    <row r="101095" ht="13.5" customHeight="1" x14ac:dyDescent="0.15"/>
    <row r="101097" ht="13.5" customHeight="1" x14ac:dyDescent="0.15"/>
    <row r="101099" ht="13.5" customHeight="1" x14ac:dyDescent="0.15"/>
    <row r="101101" ht="13.5" customHeight="1" x14ac:dyDescent="0.15"/>
    <row r="101103" ht="13.5" customHeight="1" x14ac:dyDescent="0.15"/>
    <row r="101105" ht="13.5" customHeight="1" x14ac:dyDescent="0.15"/>
    <row r="101107" ht="13.5" customHeight="1" x14ac:dyDescent="0.15"/>
    <row r="101109" ht="13.5" customHeight="1" x14ac:dyDescent="0.15"/>
    <row r="101111" ht="13.5" customHeight="1" x14ac:dyDescent="0.15"/>
    <row r="101113" ht="13.5" customHeight="1" x14ac:dyDescent="0.15"/>
    <row r="101115" ht="13.5" customHeight="1" x14ac:dyDescent="0.15"/>
    <row r="101117" ht="13.5" customHeight="1" x14ac:dyDescent="0.15"/>
    <row r="101119" ht="13.5" customHeight="1" x14ac:dyDescent="0.15"/>
    <row r="101121" ht="13.5" customHeight="1" x14ac:dyDescent="0.15"/>
    <row r="101123" ht="13.5" customHeight="1" x14ac:dyDescent="0.15"/>
    <row r="101125" ht="13.5" customHeight="1" x14ac:dyDescent="0.15"/>
    <row r="101127" ht="13.5" customHeight="1" x14ac:dyDescent="0.15"/>
    <row r="101129" ht="13.5" customHeight="1" x14ac:dyDescent="0.15"/>
    <row r="101131" ht="13.5" customHeight="1" x14ac:dyDescent="0.15"/>
    <row r="101133" ht="13.5" customHeight="1" x14ac:dyDescent="0.15"/>
    <row r="101135" ht="13.5" customHeight="1" x14ac:dyDescent="0.15"/>
    <row r="101137" ht="13.5" customHeight="1" x14ac:dyDescent="0.15"/>
    <row r="101139" ht="13.5" customHeight="1" x14ac:dyDescent="0.15"/>
    <row r="101141" ht="13.5" customHeight="1" x14ac:dyDescent="0.15"/>
    <row r="101143" ht="13.5" customHeight="1" x14ac:dyDescent="0.15"/>
    <row r="101145" ht="13.5" customHeight="1" x14ac:dyDescent="0.15"/>
    <row r="101147" ht="13.5" customHeight="1" x14ac:dyDescent="0.15"/>
    <row r="101149" ht="13.5" customHeight="1" x14ac:dyDescent="0.15"/>
    <row r="101151" ht="13.5" customHeight="1" x14ac:dyDescent="0.15"/>
    <row r="101153" ht="13.5" customHeight="1" x14ac:dyDescent="0.15"/>
    <row r="101155" ht="13.5" customHeight="1" x14ac:dyDescent="0.15"/>
    <row r="101157" ht="13.5" customHeight="1" x14ac:dyDescent="0.15"/>
    <row r="101159" ht="13.5" customHeight="1" x14ac:dyDescent="0.15"/>
    <row r="101161" ht="13.5" customHeight="1" x14ac:dyDescent="0.15"/>
    <row r="101163" ht="13.5" customHeight="1" x14ac:dyDescent="0.15"/>
    <row r="101165" ht="13.5" customHeight="1" x14ac:dyDescent="0.15"/>
    <row r="101167" ht="13.5" customHeight="1" x14ac:dyDescent="0.15"/>
    <row r="101169" ht="13.5" customHeight="1" x14ac:dyDescent="0.15"/>
    <row r="101171" ht="13.5" customHeight="1" x14ac:dyDescent="0.15"/>
    <row r="101173" ht="13.5" customHeight="1" x14ac:dyDescent="0.15"/>
    <row r="101175" ht="13.5" customHeight="1" x14ac:dyDescent="0.15"/>
    <row r="101177" ht="13.5" customHeight="1" x14ac:dyDescent="0.15"/>
    <row r="101179" ht="13.5" customHeight="1" x14ac:dyDescent="0.15"/>
    <row r="101181" ht="13.5" customHeight="1" x14ac:dyDescent="0.15"/>
    <row r="101183" ht="13.5" customHeight="1" x14ac:dyDescent="0.15"/>
    <row r="101185" ht="13.5" customHeight="1" x14ac:dyDescent="0.15"/>
    <row r="101187" ht="13.5" customHeight="1" x14ac:dyDescent="0.15"/>
    <row r="101189" ht="13.5" customHeight="1" x14ac:dyDescent="0.15"/>
    <row r="101191" ht="13.5" customHeight="1" x14ac:dyDescent="0.15"/>
    <row r="101193" ht="13.5" customHeight="1" x14ac:dyDescent="0.15"/>
    <row r="101195" ht="13.5" customHeight="1" x14ac:dyDescent="0.15"/>
    <row r="101197" ht="13.5" customHeight="1" x14ac:dyDescent="0.15"/>
    <row r="101199" ht="13.5" customHeight="1" x14ac:dyDescent="0.15"/>
    <row r="101201" ht="13.5" customHeight="1" x14ac:dyDescent="0.15"/>
    <row r="101203" ht="13.5" customHeight="1" x14ac:dyDescent="0.15"/>
    <row r="101205" ht="13.5" customHeight="1" x14ac:dyDescent="0.15"/>
    <row r="101207" ht="13.5" customHeight="1" x14ac:dyDescent="0.15"/>
    <row r="101209" ht="13.5" customHeight="1" x14ac:dyDescent="0.15"/>
    <row r="101211" ht="13.5" customHeight="1" x14ac:dyDescent="0.15"/>
    <row r="101213" ht="13.5" customHeight="1" x14ac:dyDescent="0.15"/>
    <row r="101215" ht="13.5" customHeight="1" x14ac:dyDescent="0.15"/>
    <row r="101217" ht="13.5" customHeight="1" x14ac:dyDescent="0.15"/>
    <row r="101219" ht="13.5" customHeight="1" x14ac:dyDescent="0.15"/>
    <row r="101221" ht="13.5" customHeight="1" x14ac:dyDescent="0.15"/>
    <row r="101223" ht="13.5" customHeight="1" x14ac:dyDescent="0.15"/>
    <row r="101225" ht="13.5" customHeight="1" x14ac:dyDescent="0.15"/>
    <row r="101227" ht="13.5" customHeight="1" x14ac:dyDescent="0.15"/>
    <row r="101229" ht="13.5" customHeight="1" x14ac:dyDescent="0.15"/>
    <row r="101231" ht="13.5" customHeight="1" x14ac:dyDescent="0.15"/>
    <row r="101233" ht="13.5" customHeight="1" x14ac:dyDescent="0.15"/>
    <row r="101235" ht="13.5" customHeight="1" x14ac:dyDescent="0.15"/>
    <row r="101237" ht="13.5" customHeight="1" x14ac:dyDescent="0.15"/>
    <row r="101239" ht="13.5" customHeight="1" x14ac:dyDescent="0.15"/>
    <row r="101241" ht="13.5" customHeight="1" x14ac:dyDescent="0.15"/>
    <row r="101243" ht="13.5" customHeight="1" x14ac:dyDescent="0.15"/>
    <row r="101245" ht="13.5" customHeight="1" x14ac:dyDescent="0.15"/>
    <row r="101247" ht="13.5" customHeight="1" x14ac:dyDescent="0.15"/>
    <row r="101249" ht="13.5" customHeight="1" x14ac:dyDescent="0.15"/>
    <row r="101251" ht="13.5" customHeight="1" x14ac:dyDescent="0.15"/>
    <row r="101253" ht="13.5" customHeight="1" x14ac:dyDescent="0.15"/>
    <row r="101255" ht="13.5" customHeight="1" x14ac:dyDescent="0.15"/>
    <row r="101257" ht="13.5" customHeight="1" x14ac:dyDescent="0.15"/>
    <row r="101259" ht="13.5" customHeight="1" x14ac:dyDescent="0.15"/>
    <row r="101261" ht="13.5" customHeight="1" x14ac:dyDescent="0.15"/>
    <row r="101263" ht="13.5" customHeight="1" x14ac:dyDescent="0.15"/>
    <row r="101265" ht="13.5" customHeight="1" x14ac:dyDescent="0.15"/>
    <row r="101267" ht="13.5" customHeight="1" x14ac:dyDescent="0.15"/>
    <row r="101269" ht="13.5" customHeight="1" x14ac:dyDescent="0.15"/>
    <row r="101271" ht="13.5" customHeight="1" x14ac:dyDescent="0.15"/>
    <row r="101273" ht="13.5" customHeight="1" x14ac:dyDescent="0.15"/>
    <row r="101275" ht="13.5" customHeight="1" x14ac:dyDescent="0.15"/>
    <row r="101277" ht="13.5" customHeight="1" x14ac:dyDescent="0.15"/>
    <row r="101279" ht="13.5" customHeight="1" x14ac:dyDescent="0.15"/>
    <row r="101281" ht="13.5" customHeight="1" x14ac:dyDescent="0.15"/>
    <row r="101283" ht="13.5" customHeight="1" x14ac:dyDescent="0.15"/>
    <row r="101285" ht="13.5" customHeight="1" x14ac:dyDescent="0.15"/>
    <row r="101287" ht="13.5" customHeight="1" x14ac:dyDescent="0.15"/>
    <row r="101289" ht="13.5" customHeight="1" x14ac:dyDescent="0.15"/>
    <row r="101291" ht="13.5" customHeight="1" x14ac:dyDescent="0.15"/>
    <row r="101293" ht="13.5" customHeight="1" x14ac:dyDescent="0.15"/>
    <row r="101295" ht="13.5" customHeight="1" x14ac:dyDescent="0.15"/>
    <row r="101297" ht="13.5" customHeight="1" x14ac:dyDescent="0.15"/>
    <row r="101299" ht="13.5" customHeight="1" x14ac:dyDescent="0.15"/>
    <row r="101301" ht="13.5" customHeight="1" x14ac:dyDescent="0.15"/>
    <row r="101303" ht="13.5" customHeight="1" x14ac:dyDescent="0.15"/>
    <row r="101305" ht="13.5" customHeight="1" x14ac:dyDescent="0.15"/>
    <row r="101307" ht="13.5" customHeight="1" x14ac:dyDescent="0.15"/>
    <row r="101309" ht="13.5" customHeight="1" x14ac:dyDescent="0.15"/>
    <row r="101311" ht="13.5" customHeight="1" x14ac:dyDescent="0.15"/>
    <row r="101313" ht="13.5" customHeight="1" x14ac:dyDescent="0.15"/>
    <row r="101315" ht="13.5" customHeight="1" x14ac:dyDescent="0.15"/>
    <row r="101317" ht="13.5" customHeight="1" x14ac:dyDescent="0.15"/>
    <row r="101319" ht="13.5" customHeight="1" x14ac:dyDescent="0.15"/>
    <row r="101321" ht="13.5" customHeight="1" x14ac:dyDescent="0.15"/>
    <row r="101323" ht="13.5" customHeight="1" x14ac:dyDescent="0.15"/>
    <row r="101325" ht="13.5" customHeight="1" x14ac:dyDescent="0.15"/>
    <row r="101327" ht="13.5" customHeight="1" x14ac:dyDescent="0.15"/>
    <row r="101329" ht="13.5" customHeight="1" x14ac:dyDescent="0.15"/>
    <row r="101331" ht="13.5" customHeight="1" x14ac:dyDescent="0.15"/>
    <row r="101333" ht="13.5" customHeight="1" x14ac:dyDescent="0.15"/>
    <row r="101335" ht="13.5" customHeight="1" x14ac:dyDescent="0.15"/>
    <row r="101337" ht="13.5" customHeight="1" x14ac:dyDescent="0.15"/>
    <row r="101339" ht="13.5" customHeight="1" x14ac:dyDescent="0.15"/>
    <row r="101341" ht="13.5" customHeight="1" x14ac:dyDescent="0.15"/>
    <row r="101343" ht="13.5" customHeight="1" x14ac:dyDescent="0.15"/>
    <row r="101345" ht="13.5" customHeight="1" x14ac:dyDescent="0.15"/>
    <row r="101347" ht="13.5" customHeight="1" x14ac:dyDescent="0.15"/>
    <row r="101349" ht="13.5" customHeight="1" x14ac:dyDescent="0.15"/>
    <row r="101351" ht="13.5" customHeight="1" x14ac:dyDescent="0.15"/>
    <row r="101353" ht="13.5" customHeight="1" x14ac:dyDescent="0.15"/>
    <row r="101355" ht="13.5" customHeight="1" x14ac:dyDescent="0.15"/>
    <row r="101357" ht="13.5" customHeight="1" x14ac:dyDescent="0.15"/>
    <row r="101359" ht="13.5" customHeight="1" x14ac:dyDescent="0.15"/>
    <row r="101361" ht="13.5" customHeight="1" x14ac:dyDescent="0.15"/>
    <row r="101363" ht="13.5" customHeight="1" x14ac:dyDescent="0.15"/>
    <row r="101365" ht="13.5" customHeight="1" x14ac:dyDescent="0.15"/>
    <row r="101367" ht="13.5" customHeight="1" x14ac:dyDescent="0.15"/>
    <row r="101369" ht="13.5" customHeight="1" x14ac:dyDescent="0.15"/>
    <row r="101371" ht="13.5" customHeight="1" x14ac:dyDescent="0.15"/>
    <row r="101373" ht="13.5" customHeight="1" x14ac:dyDescent="0.15"/>
    <row r="101375" ht="13.5" customHeight="1" x14ac:dyDescent="0.15"/>
    <row r="101377" ht="13.5" customHeight="1" x14ac:dyDescent="0.15"/>
    <row r="101379" ht="13.5" customHeight="1" x14ac:dyDescent="0.15"/>
    <row r="101381" ht="13.5" customHeight="1" x14ac:dyDescent="0.15"/>
    <row r="101383" ht="13.5" customHeight="1" x14ac:dyDescent="0.15"/>
    <row r="101385" ht="13.5" customHeight="1" x14ac:dyDescent="0.15"/>
    <row r="101387" ht="13.5" customHeight="1" x14ac:dyDescent="0.15"/>
    <row r="101389" ht="13.5" customHeight="1" x14ac:dyDescent="0.15"/>
    <row r="101391" ht="13.5" customHeight="1" x14ac:dyDescent="0.15"/>
    <row r="101393" ht="13.5" customHeight="1" x14ac:dyDescent="0.15"/>
    <row r="101395" ht="13.5" customHeight="1" x14ac:dyDescent="0.15"/>
    <row r="101397" ht="13.5" customHeight="1" x14ac:dyDescent="0.15"/>
    <row r="101399" ht="13.5" customHeight="1" x14ac:dyDescent="0.15"/>
    <row r="101401" ht="13.5" customHeight="1" x14ac:dyDescent="0.15"/>
    <row r="101403" ht="13.5" customHeight="1" x14ac:dyDescent="0.15"/>
    <row r="101405" ht="13.5" customHeight="1" x14ac:dyDescent="0.15"/>
    <row r="101407" ht="13.5" customHeight="1" x14ac:dyDescent="0.15"/>
    <row r="101409" ht="13.5" customHeight="1" x14ac:dyDescent="0.15"/>
    <row r="101411" ht="13.5" customHeight="1" x14ac:dyDescent="0.15"/>
    <row r="101413" ht="13.5" customHeight="1" x14ac:dyDescent="0.15"/>
    <row r="101415" ht="13.5" customHeight="1" x14ac:dyDescent="0.15"/>
    <row r="101417" ht="13.5" customHeight="1" x14ac:dyDescent="0.15"/>
    <row r="101419" ht="13.5" customHeight="1" x14ac:dyDescent="0.15"/>
    <row r="101421" ht="13.5" customHeight="1" x14ac:dyDescent="0.15"/>
    <row r="101423" ht="13.5" customHeight="1" x14ac:dyDescent="0.15"/>
    <row r="101425" ht="13.5" customHeight="1" x14ac:dyDescent="0.15"/>
    <row r="101427" ht="13.5" customHeight="1" x14ac:dyDescent="0.15"/>
    <row r="101429" ht="13.5" customHeight="1" x14ac:dyDescent="0.15"/>
    <row r="101431" ht="13.5" customHeight="1" x14ac:dyDescent="0.15"/>
    <row r="101433" ht="13.5" customHeight="1" x14ac:dyDescent="0.15"/>
    <row r="101435" ht="13.5" customHeight="1" x14ac:dyDescent="0.15"/>
    <row r="101437" ht="13.5" customHeight="1" x14ac:dyDescent="0.15"/>
    <row r="101439" ht="13.5" customHeight="1" x14ac:dyDescent="0.15"/>
    <row r="101441" ht="13.5" customHeight="1" x14ac:dyDescent="0.15"/>
    <row r="101443" ht="13.5" customHeight="1" x14ac:dyDescent="0.15"/>
    <row r="101445" ht="13.5" customHeight="1" x14ac:dyDescent="0.15"/>
    <row r="101447" ht="13.5" customHeight="1" x14ac:dyDescent="0.15"/>
    <row r="101449" ht="13.5" customHeight="1" x14ac:dyDescent="0.15"/>
    <row r="101451" ht="13.5" customHeight="1" x14ac:dyDescent="0.15"/>
    <row r="101453" ht="13.5" customHeight="1" x14ac:dyDescent="0.15"/>
    <row r="101455" ht="13.5" customHeight="1" x14ac:dyDescent="0.15"/>
    <row r="101457" ht="13.5" customHeight="1" x14ac:dyDescent="0.15"/>
    <row r="101459" ht="13.5" customHeight="1" x14ac:dyDescent="0.15"/>
    <row r="101461" ht="13.5" customHeight="1" x14ac:dyDescent="0.15"/>
    <row r="101463" ht="13.5" customHeight="1" x14ac:dyDescent="0.15"/>
    <row r="101465" ht="13.5" customHeight="1" x14ac:dyDescent="0.15"/>
    <row r="101467" ht="13.5" customHeight="1" x14ac:dyDescent="0.15"/>
    <row r="101469" ht="13.5" customHeight="1" x14ac:dyDescent="0.15"/>
    <row r="101471" ht="13.5" customHeight="1" x14ac:dyDescent="0.15"/>
    <row r="101473" ht="13.5" customHeight="1" x14ac:dyDescent="0.15"/>
    <row r="101475" ht="13.5" customHeight="1" x14ac:dyDescent="0.15"/>
    <row r="101477" ht="13.5" customHeight="1" x14ac:dyDescent="0.15"/>
    <row r="101479" ht="13.5" customHeight="1" x14ac:dyDescent="0.15"/>
    <row r="101481" ht="13.5" customHeight="1" x14ac:dyDescent="0.15"/>
    <row r="101483" ht="13.5" customHeight="1" x14ac:dyDescent="0.15"/>
    <row r="101485" ht="13.5" customHeight="1" x14ac:dyDescent="0.15"/>
    <row r="101487" ht="13.5" customHeight="1" x14ac:dyDescent="0.15"/>
    <row r="101489" ht="13.5" customHeight="1" x14ac:dyDescent="0.15"/>
    <row r="101491" ht="13.5" customHeight="1" x14ac:dyDescent="0.15"/>
    <row r="101493" ht="13.5" customHeight="1" x14ac:dyDescent="0.15"/>
    <row r="101495" ht="13.5" customHeight="1" x14ac:dyDescent="0.15"/>
    <row r="101497" ht="13.5" customHeight="1" x14ac:dyDescent="0.15"/>
    <row r="101499" ht="13.5" customHeight="1" x14ac:dyDescent="0.15"/>
    <row r="101501" ht="13.5" customHeight="1" x14ac:dyDescent="0.15"/>
    <row r="101503" ht="13.5" customHeight="1" x14ac:dyDescent="0.15"/>
    <row r="101505" ht="13.5" customHeight="1" x14ac:dyDescent="0.15"/>
    <row r="101507" ht="13.5" customHeight="1" x14ac:dyDescent="0.15"/>
    <row r="101509" ht="13.5" customHeight="1" x14ac:dyDescent="0.15"/>
    <row r="101511" ht="13.5" customHeight="1" x14ac:dyDescent="0.15"/>
    <row r="101513" ht="13.5" customHeight="1" x14ac:dyDescent="0.15"/>
    <row r="101515" ht="13.5" customHeight="1" x14ac:dyDescent="0.15"/>
    <row r="101517" ht="13.5" customHeight="1" x14ac:dyDescent="0.15"/>
    <row r="101519" ht="13.5" customHeight="1" x14ac:dyDescent="0.15"/>
    <row r="101521" ht="13.5" customHeight="1" x14ac:dyDescent="0.15"/>
    <row r="101523" ht="13.5" customHeight="1" x14ac:dyDescent="0.15"/>
    <row r="101525" ht="13.5" customHeight="1" x14ac:dyDescent="0.15"/>
    <row r="101527" ht="13.5" customHeight="1" x14ac:dyDescent="0.15"/>
    <row r="101529" ht="13.5" customHeight="1" x14ac:dyDescent="0.15"/>
    <row r="101531" ht="13.5" customHeight="1" x14ac:dyDescent="0.15"/>
    <row r="101533" ht="13.5" customHeight="1" x14ac:dyDescent="0.15"/>
    <row r="101535" ht="13.5" customHeight="1" x14ac:dyDescent="0.15"/>
    <row r="101537" ht="13.5" customHeight="1" x14ac:dyDescent="0.15"/>
    <row r="101539" ht="13.5" customHeight="1" x14ac:dyDescent="0.15"/>
    <row r="101541" ht="13.5" customHeight="1" x14ac:dyDescent="0.15"/>
    <row r="101543" ht="13.5" customHeight="1" x14ac:dyDescent="0.15"/>
    <row r="101545" ht="13.5" customHeight="1" x14ac:dyDescent="0.15"/>
    <row r="101547" ht="13.5" customHeight="1" x14ac:dyDescent="0.15"/>
    <row r="101549" ht="13.5" customHeight="1" x14ac:dyDescent="0.15"/>
    <row r="101551" ht="13.5" customHeight="1" x14ac:dyDescent="0.15"/>
    <row r="101553" ht="13.5" customHeight="1" x14ac:dyDescent="0.15"/>
    <row r="101555" ht="13.5" customHeight="1" x14ac:dyDescent="0.15"/>
    <row r="101557" ht="13.5" customHeight="1" x14ac:dyDescent="0.15"/>
    <row r="101559" ht="13.5" customHeight="1" x14ac:dyDescent="0.15"/>
    <row r="101561" ht="13.5" customHeight="1" x14ac:dyDescent="0.15"/>
    <row r="101563" ht="13.5" customHeight="1" x14ac:dyDescent="0.15"/>
    <row r="101565" ht="13.5" customHeight="1" x14ac:dyDescent="0.15"/>
    <row r="101567" ht="13.5" customHeight="1" x14ac:dyDescent="0.15"/>
    <row r="101569" ht="13.5" customHeight="1" x14ac:dyDescent="0.15"/>
    <row r="101571" ht="13.5" customHeight="1" x14ac:dyDescent="0.15"/>
    <row r="101573" ht="13.5" customHeight="1" x14ac:dyDescent="0.15"/>
    <row r="101575" ht="13.5" customHeight="1" x14ac:dyDescent="0.15"/>
    <row r="101577" ht="13.5" customHeight="1" x14ac:dyDescent="0.15"/>
    <row r="101579" ht="13.5" customHeight="1" x14ac:dyDescent="0.15"/>
    <row r="101581" ht="13.5" customHeight="1" x14ac:dyDescent="0.15"/>
    <row r="101583" ht="13.5" customHeight="1" x14ac:dyDescent="0.15"/>
    <row r="101585" ht="13.5" customHeight="1" x14ac:dyDescent="0.15"/>
    <row r="101587" ht="13.5" customHeight="1" x14ac:dyDescent="0.15"/>
    <row r="101589" ht="13.5" customHeight="1" x14ac:dyDescent="0.15"/>
    <row r="101591" ht="13.5" customHeight="1" x14ac:dyDescent="0.15"/>
    <row r="101593" ht="13.5" customHeight="1" x14ac:dyDescent="0.15"/>
    <row r="101595" ht="13.5" customHeight="1" x14ac:dyDescent="0.15"/>
    <row r="101597" ht="13.5" customHeight="1" x14ac:dyDescent="0.15"/>
    <row r="101599" ht="13.5" customHeight="1" x14ac:dyDescent="0.15"/>
    <row r="101601" ht="13.5" customHeight="1" x14ac:dyDescent="0.15"/>
    <row r="101603" ht="13.5" customHeight="1" x14ac:dyDescent="0.15"/>
    <row r="101605" ht="13.5" customHeight="1" x14ac:dyDescent="0.15"/>
    <row r="101607" ht="13.5" customHeight="1" x14ac:dyDescent="0.15"/>
    <row r="101609" ht="13.5" customHeight="1" x14ac:dyDescent="0.15"/>
    <row r="101611" ht="13.5" customHeight="1" x14ac:dyDescent="0.15"/>
    <row r="101613" ht="13.5" customHeight="1" x14ac:dyDescent="0.15"/>
    <row r="101615" ht="13.5" customHeight="1" x14ac:dyDescent="0.15"/>
    <row r="101617" ht="13.5" customHeight="1" x14ac:dyDescent="0.15"/>
    <row r="101619" ht="13.5" customHeight="1" x14ac:dyDescent="0.15"/>
    <row r="101621" ht="13.5" customHeight="1" x14ac:dyDescent="0.15"/>
    <row r="101623" ht="13.5" customHeight="1" x14ac:dyDescent="0.15"/>
    <row r="101625" ht="13.5" customHeight="1" x14ac:dyDescent="0.15"/>
    <row r="101627" ht="13.5" customHeight="1" x14ac:dyDescent="0.15"/>
    <row r="101629" ht="13.5" customHeight="1" x14ac:dyDescent="0.15"/>
    <row r="101631" ht="13.5" customHeight="1" x14ac:dyDescent="0.15"/>
    <row r="101633" ht="13.5" customHeight="1" x14ac:dyDescent="0.15"/>
    <row r="101635" ht="13.5" customHeight="1" x14ac:dyDescent="0.15"/>
    <row r="101637" ht="13.5" customHeight="1" x14ac:dyDescent="0.15"/>
    <row r="101639" ht="13.5" customHeight="1" x14ac:dyDescent="0.15"/>
    <row r="101641" ht="13.5" customHeight="1" x14ac:dyDescent="0.15"/>
    <row r="101643" ht="13.5" customHeight="1" x14ac:dyDescent="0.15"/>
    <row r="101645" ht="13.5" customHeight="1" x14ac:dyDescent="0.15"/>
    <row r="101647" ht="13.5" customHeight="1" x14ac:dyDescent="0.15"/>
    <row r="101649" ht="13.5" customHeight="1" x14ac:dyDescent="0.15"/>
    <row r="101651" ht="13.5" customHeight="1" x14ac:dyDescent="0.15"/>
    <row r="101653" ht="13.5" customHeight="1" x14ac:dyDescent="0.15"/>
    <row r="101655" ht="13.5" customHeight="1" x14ac:dyDescent="0.15"/>
    <row r="101657" ht="13.5" customHeight="1" x14ac:dyDescent="0.15"/>
    <row r="101659" ht="13.5" customHeight="1" x14ac:dyDescent="0.15"/>
    <row r="101661" ht="13.5" customHeight="1" x14ac:dyDescent="0.15"/>
    <row r="101663" ht="13.5" customHeight="1" x14ac:dyDescent="0.15"/>
    <row r="101665" ht="13.5" customHeight="1" x14ac:dyDescent="0.15"/>
    <row r="101667" ht="13.5" customHeight="1" x14ac:dyDescent="0.15"/>
    <row r="101669" ht="13.5" customHeight="1" x14ac:dyDescent="0.15"/>
    <row r="101671" ht="13.5" customHeight="1" x14ac:dyDescent="0.15"/>
    <row r="101673" ht="13.5" customHeight="1" x14ac:dyDescent="0.15"/>
    <row r="101675" ht="13.5" customHeight="1" x14ac:dyDescent="0.15"/>
    <row r="101677" ht="13.5" customHeight="1" x14ac:dyDescent="0.15"/>
    <row r="101679" ht="13.5" customHeight="1" x14ac:dyDescent="0.15"/>
    <row r="101681" ht="13.5" customHeight="1" x14ac:dyDescent="0.15"/>
    <row r="101683" ht="13.5" customHeight="1" x14ac:dyDescent="0.15"/>
    <row r="101685" ht="13.5" customHeight="1" x14ac:dyDescent="0.15"/>
    <row r="101687" ht="13.5" customHeight="1" x14ac:dyDescent="0.15"/>
    <row r="101689" ht="13.5" customHeight="1" x14ac:dyDescent="0.15"/>
    <row r="101691" ht="13.5" customHeight="1" x14ac:dyDescent="0.15"/>
    <row r="101693" ht="13.5" customHeight="1" x14ac:dyDescent="0.15"/>
    <row r="101695" ht="13.5" customHeight="1" x14ac:dyDescent="0.15"/>
    <row r="101697" ht="13.5" customHeight="1" x14ac:dyDescent="0.15"/>
    <row r="101699" ht="13.5" customHeight="1" x14ac:dyDescent="0.15"/>
    <row r="101701" ht="13.5" customHeight="1" x14ac:dyDescent="0.15"/>
    <row r="101703" ht="13.5" customHeight="1" x14ac:dyDescent="0.15"/>
    <row r="101705" ht="13.5" customHeight="1" x14ac:dyDescent="0.15"/>
    <row r="101707" ht="13.5" customHeight="1" x14ac:dyDescent="0.15"/>
    <row r="101709" ht="13.5" customHeight="1" x14ac:dyDescent="0.15"/>
    <row r="101711" ht="13.5" customHeight="1" x14ac:dyDescent="0.15"/>
    <row r="101713" ht="13.5" customHeight="1" x14ac:dyDescent="0.15"/>
    <row r="101715" ht="13.5" customHeight="1" x14ac:dyDescent="0.15"/>
    <row r="101717" ht="13.5" customHeight="1" x14ac:dyDescent="0.15"/>
    <row r="101719" ht="13.5" customHeight="1" x14ac:dyDescent="0.15"/>
    <row r="101721" ht="13.5" customHeight="1" x14ac:dyDescent="0.15"/>
    <row r="101723" ht="13.5" customHeight="1" x14ac:dyDescent="0.15"/>
    <row r="101725" ht="13.5" customHeight="1" x14ac:dyDescent="0.15"/>
    <row r="101727" ht="13.5" customHeight="1" x14ac:dyDescent="0.15"/>
    <row r="101729" ht="13.5" customHeight="1" x14ac:dyDescent="0.15"/>
    <row r="101731" ht="13.5" customHeight="1" x14ac:dyDescent="0.15"/>
    <row r="101733" ht="13.5" customHeight="1" x14ac:dyDescent="0.15"/>
    <row r="101735" ht="13.5" customHeight="1" x14ac:dyDescent="0.15"/>
    <row r="101737" ht="13.5" customHeight="1" x14ac:dyDescent="0.15"/>
    <row r="101739" ht="13.5" customHeight="1" x14ac:dyDescent="0.15"/>
    <row r="101741" ht="13.5" customHeight="1" x14ac:dyDescent="0.15"/>
    <row r="101743" ht="13.5" customHeight="1" x14ac:dyDescent="0.15"/>
    <row r="101745" ht="13.5" customHeight="1" x14ac:dyDescent="0.15"/>
    <row r="101747" ht="13.5" customHeight="1" x14ac:dyDescent="0.15"/>
    <row r="101749" ht="13.5" customHeight="1" x14ac:dyDescent="0.15"/>
    <row r="101751" ht="13.5" customHeight="1" x14ac:dyDescent="0.15"/>
    <row r="101753" ht="13.5" customHeight="1" x14ac:dyDescent="0.15"/>
    <row r="101755" ht="13.5" customHeight="1" x14ac:dyDescent="0.15"/>
    <row r="101757" ht="13.5" customHeight="1" x14ac:dyDescent="0.15"/>
    <row r="101759" ht="13.5" customHeight="1" x14ac:dyDescent="0.15"/>
    <row r="101761" ht="13.5" customHeight="1" x14ac:dyDescent="0.15"/>
    <row r="101763" ht="13.5" customHeight="1" x14ac:dyDescent="0.15"/>
    <row r="101765" ht="13.5" customHeight="1" x14ac:dyDescent="0.15"/>
    <row r="101767" ht="13.5" customHeight="1" x14ac:dyDescent="0.15"/>
    <row r="101769" ht="13.5" customHeight="1" x14ac:dyDescent="0.15"/>
    <row r="101771" ht="13.5" customHeight="1" x14ac:dyDescent="0.15"/>
    <row r="101773" ht="13.5" customHeight="1" x14ac:dyDescent="0.15"/>
    <row r="101775" ht="13.5" customHeight="1" x14ac:dyDescent="0.15"/>
    <row r="101777" ht="13.5" customHeight="1" x14ac:dyDescent="0.15"/>
    <row r="101779" ht="13.5" customHeight="1" x14ac:dyDescent="0.15"/>
    <row r="101781" ht="13.5" customHeight="1" x14ac:dyDescent="0.15"/>
    <row r="101783" ht="13.5" customHeight="1" x14ac:dyDescent="0.15"/>
    <row r="101785" ht="13.5" customHeight="1" x14ac:dyDescent="0.15"/>
    <row r="101787" ht="13.5" customHeight="1" x14ac:dyDescent="0.15"/>
    <row r="101789" ht="13.5" customHeight="1" x14ac:dyDescent="0.15"/>
    <row r="101791" ht="13.5" customHeight="1" x14ac:dyDescent="0.15"/>
    <row r="101793" ht="13.5" customHeight="1" x14ac:dyDescent="0.15"/>
    <row r="101795" ht="13.5" customHeight="1" x14ac:dyDescent="0.15"/>
    <row r="101797" ht="13.5" customHeight="1" x14ac:dyDescent="0.15"/>
    <row r="101799" ht="13.5" customHeight="1" x14ac:dyDescent="0.15"/>
    <row r="101801" ht="13.5" customHeight="1" x14ac:dyDescent="0.15"/>
    <row r="101803" ht="13.5" customHeight="1" x14ac:dyDescent="0.15"/>
    <row r="101805" ht="13.5" customHeight="1" x14ac:dyDescent="0.15"/>
    <row r="101807" ht="13.5" customHeight="1" x14ac:dyDescent="0.15"/>
    <row r="101809" ht="13.5" customHeight="1" x14ac:dyDescent="0.15"/>
    <row r="101811" ht="13.5" customHeight="1" x14ac:dyDescent="0.15"/>
    <row r="101813" ht="13.5" customHeight="1" x14ac:dyDescent="0.15"/>
    <row r="101815" ht="13.5" customHeight="1" x14ac:dyDescent="0.15"/>
    <row r="101817" ht="13.5" customHeight="1" x14ac:dyDescent="0.15"/>
    <row r="101819" ht="13.5" customHeight="1" x14ac:dyDescent="0.15"/>
    <row r="101821" ht="13.5" customHeight="1" x14ac:dyDescent="0.15"/>
    <row r="101823" ht="13.5" customHeight="1" x14ac:dyDescent="0.15"/>
    <row r="101825" ht="13.5" customHeight="1" x14ac:dyDescent="0.15"/>
    <row r="101827" ht="13.5" customHeight="1" x14ac:dyDescent="0.15"/>
    <row r="101829" ht="13.5" customHeight="1" x14ac:dyDescent="0.15"/>
    <row r="101831" ht="13.5" customHeight="1" x14ac:dyDescent="0.15"/>
    <row r="101833" ht="13.5" customHeight="1" x14ac:dyDescent="0.15"/>
    <row r="101835" ht="13.5" customHeight="1" x14ac:dyDescent="0.15"/>
    <row r="101837" ht="13.5" customHeight="1" x14ac:dyDescent="0.15"/>
    <row r="101839" ht="13.5" customHeight="1" x14ac:dyDescent="0.15"/>
    <row r="101841" ht="13.5" customHeight="1" x14ac:dyDescent="0.15"/>
    <row r="101843" ht="13.5" customHeight="1" x14ac:dyDescent="0.15"/>
    <row r="101845" ht="13.5" customHeight="1" x14ac:dyDescent="0.15"/>
    <row r="101847" ht="13.5" customHeight="1" x14ac:dyDescent="0.15"/>
    <row r="101849" ht="13.5" customHeight="1" x14ac:dyDescent="0.15"/>
    <row r="101851" ht="13.5" customHeight="1" x14ac:dyDescent="0.15"/>
    <row r="101853" ht="13.5" customHeight="1" x14ac:dyDescent="0.15"/>
    <row r="101855" ht="13.5" customHeight="1" x14ac:dyDescent="0.15"/>
    <row r="101857" ht="13.5" customHeight="1" x14ac:dyDescent="0.15"/>
    <row r="101859" ht="13.5" customHeight="1" x14ac:dyDescent="0.15"/>
    <row r="101861" ht="13.5" customHeight="1" x14ac:dyDescent="0.15"/>
    <row r="101863" ht="13.5" customHeight="1" x14ac:dyDescent="0.15"/>
    <row r="101865" ht="13.5" customHeight="1" x14ac:dyDescent="0.15"/>
    <row r="101867" ht="13.5" customHeight="1" x14ac:dyDescent="0.15"/>
    <row r="101869" ht="13.5" customHeight="1" x14ac:dyDescent="0.15"/>
    <row r="101871" ht="13.5" customHeight="1" x14ac:dyDescent="0.15"/>
    <row r="101873" ht="13.5" customHeight="1" x14ac:dyDescent="0.15"/>
    <row r="101875" ht="13.5" customHeight="1" x14ac:dyDescent="0.15"/>
    <row r="101877" ht="13.5" customHeight="1" x14ac:dyDescent="0.15"/>
    <row r="101879" ht="13.5" customHeight="1" x14ac:dyDescent="0.15"/>
    <row r="101881" ht="13.5" customHeight="1" x14ac:dyDescent="0.15"/>
    <row r="101883" ht="13.5" customHeight="1" x14ac:dyDescent="0.15"/>
    <row r="101885" ht="13.5" customHeight="1" x14ac:dyDescent="0.15"/>
    <row r="101887" ht="13.5" customHeight="1" x14ac:dyDescent="0.15"/>
    <row r="101889" ht="13.5" customHeight="1" x14ac:dyDescent="0.15"/>
    <row r="101891" ht="13.5" customHeight="1" x14ac:dyDescent="0.15"/>
    <row r="101893" ht="13.5" customHeight="1" x14ac:dyDescent="0.15"/>
    <row r="101895" ht="13.5" customHeight="1" x14ac:dyDescent="0.15"/>
    <row r="101897" ht="13.5" customHeight="1" x14ac:dyDescent="0.15"/>
    <row r="101899" ht="13.5" customHeight="1" x14ac:dyDescent="0.15"/>
    <row r="101901" ht="13.5" customHeight="1" x14ac:dyDescent="0.15"/>
    <row r="101903" ht="13.5" customHeight="1" x14ac:dyDescent="0.15"/>
    <row r="101905" ht="13.5" customHeight="1" x14ac:dyDescent="0.15"/>
    <row r="101907" ht="13.5" customHeight="1" x14ac:dyDescent="0.15"/>
    <row r="101909" ht="13.5" customHeight="1" x14ac:dyDescent="0.15"/>
    <row r="101911" ht="13.5" customHeight="1" x14ac:dyDescent="0.15"/>
    <row r="101913" ht="13.5" customHeight="1" x14ac:dyDescent="0.15"/>
    <row r="101915" ht="13.5" customHeight="1" x14ac:dyDescent="0.15"/>
    <row r="101917" ht="13.5" customHeight="1" x14ac:dyDescent="0.15"/>
    <row r="101919" ht="13.5" customHeight="1" x14ac:dyDescent="0.15"/>
    <row r="101921" ht="13.5" customHeight="1" x14ac:dyDescent="0.15"/>
    <row r="101923" ht="13.5" customHeight="1" x14ac:dyDescent="0.15"/>
    <row r="101925" ht="13.5" customHeight="1" x14ac:dyDescent="0.15"/>
    <row r="101927" ht="13.5" customHeight="1" x14ac:dyDescent="0.15"/>
    <row r="101929" ht="13.5" customHeight="1" x14ac:dyDescent="0.15"/>
    <row r="101931" ht="13.5" customHeight="1" x14ac:dyDescent="0.15"/>
    <row r="101933" ht="13.5" customHeight="1" x14ac:dyDescent="0.15"/>
    <row r="101935" ht="13.5" customHeight="1" x14ac:dyDescent="0.15"/>
    <row r="101937" ht="13.5" customHeight="1" x14ac:dyDescent="0.15"/>
    <row r="101939" ht="13.5" customHeight="1" x14ac:dyDescent="0.15"/>
    <row r="101941" ht="13.5" customHeight="1" x14ac:dyDescent="0.15"/>
    <row r="101943" ht="13.5" customHeight="1" x14ac:dyDescent="0.15"/>
    <row r="101945" ht="13.5" customHeight="1" x14ac:dyDescent="0.15"/>
    <row r="101947" ht="13.5" customHeight="1" x14ac:dyDescent="0.15"/>
    <row r="101949" ht="13.5" customHeight="1" x14ac:dyDescent="0.15"/>
    <row r="101951" ht="13.5" customHeight="1" x14ac:dyDescent="0.15"/>
    <row r="101953" ht="13.5" customHeight="1" x14ac:dyDescent="0.15"/>
    <row r="101955" ht="13.5" customHeight="1" x14ac:dyDescent="0.15"/>
    <row r="101957" ht="13.5" customHeight="1" x14ac:dyDescent="0.15"/>
    <row r="101959" ht="13.5" customHeight="1" x14ac:dyDescent="0.15"/>
    <row r="101961" ht="13.5" customHeight="1" x14ac:dyDescent="0.15"/>
    <row r="101963" ht="13.5" customHeight="1" x14ac:dyDescent="0.15"/>
    <row r="101965" ht="13.5" customHeight="1" x14ac:dyDescent="0.15"/>
    <row r="101967" ht="13.5" customHeight="1" x14ac:dyDescent="0.15"/>
    <row r="101969" ht="13.5" customHeight="1" x14ac:dyDescent="0.15"/>
    <row r="101971" ht="13.5" customHeight="1" x14ac:dyDescent="0.15"/>
    <row r="101973" ht="13.5" customHeight="1" x14ac:dyDescent="0.15"/>
    <row r="101975" ht="13.5" customHeight="1" x14ac:dyDescent="0.15"/>
    <row r="101977" ht="13.5" customHeight="1" x14ac:dyDescent="0.15"/>
    <row r="101979" ht="13.5" customHeight="1" x14ac:dyDescent="0.15"/>
    <row r="101981" ht="13.5" customHeight="1" x14ac:dyDescent="0.15"/>
    <row r="101983" ht="13.5" customHeight="1" x14ac:dyDescent="0.15"/>
    <row r="101985" ht="13.5" customHeight="1" x14ac:dyDescent="0.15"/>
    <row r="101987" ht="13.5" customHeight="1" x14ac:dyDescent="0.15"/>
    <row r="101989" ht="13.5" customHeight="1" x14ac:dyDescent="0.15"/>
    <row r="101991" ht="13.5" customHeight="1" x14ac:dyDescent="0.15"/>
    <row r="101993" ht="13.5" customHeight="1" x14ac:dyDescent="0.15"/>
    <row r="101995" ht="13.5" customHeight="1" x14ac:dyDescent="0.15"/>
    <row r="101997" ht="13.5" customHeight="1" x14ac:dyDescent="0.15"/>
    <row r="101999" ht="13.5" customHeight="1" x14ac:dyDescent="0.15"/>
    <row r="102001" ht="13.5" customHeight="1" x14ac:dyDescent="0.15"/>
    <row r="102003" ht="13.5" customHeight="1" x14ac:dyDescent="0.15"/>
    <row r="102005" ht="13.5" customHeight="1" x14ac:dyDescent="0.15"/>
    <row r="102007" ht="13.5" customHeight="1" x14ac:dyDescent="0.15"/>
    <row r="102009" ht="13.5" customHeight="1" x14ac:dyDescent="0.15"/>
    <row r="102011" ht="13.5" customHeight="1" x14ac:dyDescent="0.15"/>
    <row r="102013" ht="13.5" customHeight="1" x14ac:dyDescent="0.15"/>
    <row r="102015" ht="13.5" customHeight="1" x14ac:dyDescent="0.15"/>
    <row r="102017" ht="13.5" customHeight="1" x14ac:dyDescent="0.15"/>
    <row r="102019" ht="13.5" customHeight="1" x14ac:dyDescent="0.15"/>
    <row r="102021" ht="13.5" customHeight="1" x14ac:dyDescent="0.15"/>
    <row r="102023" ht="13.5" customHeight="1" x14ac:dyDescent="0.15"/>
    <row r="102025" ht="13.5" customHeight="1" x14ac:dyDescent="0.15"/>
    <row r="102027" ht="13.5" customHeight="1" x14ac:dyDescent="0.15"/>
    <row r="102029" ht="13.5" customHeight="1" x14ac:dyDescent="0.15"/>
    <row r="102031" ht="13.5" customHeight="1" x14ac:dyDescent="0.15"/>
    <row r="102033" ht="13.5" customHeight="1" x14ac:dyDescent="0.15"/>
    <row r="102035" ht="13.5" customHeight="1" x14ac:dyDescent="0.15"/>
    <row r="102037" ht="13.5" customHeight="1" x14ac:dyDescent="0.15"/>
    <row r="102039" ht="13.5" customHeight="1" x14ac:dyDescent="0.15"/>
    <row r="102041" ht="13.5" customHeight="1" x14ac:dyDescent="0.15"/>
    <row r="102043" ht="13.5" customHeight="1" x14ac:dyDescent="0.15"/>
    <row r="102045" ht="13.5" customHeight="1" x14ac:dyDescent="0.15"/>
    <row r="102047" ht="13.5" customHeight="1" x14ac:dyDescent="0.15"/>
    <row r="102049" ht="13.5" customHeight="1" x14ac:dyDescent="0.15"/>
    <row r="102051" ht="13.5" customHeight="1" x14ac:dyDescent="0.15"/>
    <row r="102053" ht="13.5" customHeight="1" x14ac:dyDescent="0.15"/>
    <row r="102055" ht="13.5" customHeight="1" x14ac:dyDescent="0.15"/>
    <row r="102057" ht="13.5" customHeight="1" x14ac:dyDescent="0.15"/>
    <row r="102059" ht="13.5" customHeight="1" x14ac:dyDescent="0.15"/>
    <row r="102061" ht="13.5" customHeight="1" x14ac:dyDescent="0.15"/>
    <row r="102063" ht="13.5" customHeight="1" x14ac:dyDescent="0.15"/>
    <row r="102065" ht="13.5" customHeight="1" x14ac:dyDescent="0.15"/>
    <row r="102067" ht="13.5" customHeight="1" x14ac:dyDescent="0.15"/>
    <row r="102069" ht="13.5" customHeight="1" x14ac:dyDescent="0.15"/>
    <row r="102071" ht="13.5" customHeight="1" x14ac:dyDescent="0.15"/>
    <row r="102073" ht="13.5" customHeight="1" x14ac:dyDescent="0.15"/>
    <row r="102075" ht="13.5" customHeight="1" x14ac:dyDescent="0.15"/>
    <row r="102077" ht="13.5" customHeight="1" x14ac:dyDescent="0.15"/>
    <row r="102079" ht="13.5" customHeight="1" x14ac:dyDescent="0.15"/>
    <row r="102081" ht="13.5" customHeight="1" x14ac:dyDescent="0.15"/>
    <row r="102083" ht="13.5" customHeight="1" x14ac:dyDescent="0.15"/>
    <row r="102085" ht="13.5" customHeight="1" x14ac:dyDescent="0.15"/>
    <row r="102087" ht="13.5" customHeight="1" x14ac:dyDescent="0.15"/>
    <row r="102089" ht="13.5" customHeight="1" x14ac:dyDescent="0.15"/>
    <row r="102091" ht="13.5" customHeight="1" x14ac:dyDescent="0.15"/>
    <row r="102093" ht="13.5" customHeight="1" x14ac:dyDescent="0.15"/>
    <row r="102095" ht="13.5" customHeight="1" x14ac:dyDescent="0.15"/>
    <row r="102097" ht="13.5" customHeight="1" x14ac:dyDescent="0.15"/>
    <row r="102099" ht="13.5" customHeight="1" x14ac:dyDescent="0.15"/>
    <row r="102101" ht="13.5" customHeight="1" x14ac:dyDescent="0.15"/>
    <row r="102103" ht="13.5" customHeight="1" x14ac:dyDescent="0.15"/>
    <row r="102105" ht="13.5" customHeight="1" x14ac:dyDescent="0.15"/>
    <row r="102107" ht="13.5" customHeight="1" x14ac:dyDescent="0.15"/>
    <row r="102109" ht="13.5" customHeight="1" x14ac:dyDescent="0.15"/>
    <row r="102111" ht="13.5" customHeight="1" x14ac:dyDescent="0.15"/>
    <row r="102113" ht="13.5" customHeight="1" x14ac:dyDescent="0.15"/>
    <row r="102115" ht="13.5" customHeight="1" x14ac:dyDescent="0.15"/>
    <row r="102117" ht="13.5" customHeight="1" x14ac:dyDescent="0.15"/>
    <row r="102119" ht="13.5" customHeight="1" x14ac:dyDescent="0.15"/>
    <row r="102121" ht="13.5" customHeight="1" x14ac:dyDescent="0.15"/>
    <row r="102123" ht="13.5" customHeight="1" x14ac:dyDescent="0.15"/>
    <row r="102125" ht="13.5" customHeight="1" x14ac:dyDescent="0.15"/>
    <row r="102127" ht="13.5" customHeight="1" x14ac:dyDescent="0.15"/>
    <row r="102129" ht="13.5" customHeight="1" x14ac:dyDescent="0.15"/>
    <row r="102131" ht="13.5" customHeight="1" x14ac:dyDescent="0.15"/>
    <row r="102133" ht="13.5" customHeight="1" x14ac:dyDescent="0.15"/>
    <row r="102135" ht="13.5" customHeight="1" x14ac:dyDescent="0.15"/>
    <row r="102137" ht="13.5" customHeight="1" x14ac:dyDescent="0.15"/>
    <row r="102139" ht="13.5" customHeight="1" x14ac:dyDescent="0.15"/>
    <row r="102141" ht="13.5" customHeight="1" x14ac:dyDescent="0.15"/>
    <row r="102143" ht="13.5" customHeight="1" x14ac:dyDescent="0.15"/>
    <row r="102145" ht="13.5" customHeight="1" x14ac:dyDescent="0.15"/>
    <row r="102147" ht="13.5" customHeight="1" x14ac:dyDescent="0.15"/>
    <row r="102149" ht="13.5" customHeight="1" x14ac:dyDescent="0.15"/>
    <row r="102151" ht="13.5" customHeight="1" x14ac:dyDescent="0.15"/>
    <row r="102153" ht="13.5" customHeight="1" x14ac:dyDescent="0.15"/>
    <row r="102155" ht="13.5" customHeight="1" x14ac:dyDescent="0.15"/>
    <row r="102157" ht="13.5" customHeight="1" x14ac:dyDescent="0.15"/>
    <row r="102159" ht="13.5" customHeight="1" x14ac:dyDescent="0.15"/>
    <row r="102161" ht="13.5" customHeight="1" x14ac:dyDescent="0.15"/>
    <row r="102163" ht="13.5" customHeight="1" x14ac:dyDescent="0.15"/>
    <row r="102165" ht="13.5" customHeight="1" x14ac:dyDescent="0.15"/>
    <row r="102167" ht="13.5" customHeight="1" x14ac:dyDescent="0.15"/>
    <row r="102169" ht="13.5" customHeight="1" x14ac:dyDescent="0.15"/>
    <row r="102171" ht="13.5" customHeight="1" x14ac:dyDescent="0.15"/>
    <row r="102173" ht="13.5" customHeight="1" x14ac:dyDescent="0.15"/>
    <row r="102175" ht="13.5" customHeight="1" x14ac:dyDescent="0.15"/>
    <row r="102177" ht="13.5" customHeight="1" x14ac:dyDescent="0.15"/>
    <row r="102179" ht="13.5" customHeight="1" x14ac:dyDescent="0.15"/>
    <row r="102181" ht="13.5" customHeight="1" x14ac:dyDescent="0.15"/>
    <row r="102183" ht="13.5" customHeight="1" x14ac:dyDescent="0.15"/>
    <row r="102185" ht="13.5" customHeight="1" x14ac:dyDescent="0.15"/>
    <row r="102187" ht="13.5" customHeight="1" x14ac:dyDescent="0.15"/>
    <row r="102189" ht="13.5" customHeight="1" x14ac:dyDescent="0.15"/>
    <row r="102191" ht="13.5" customHeight="1" x14ac:dyDescent="0.15"/>
    <row r="102193" ht="13.5" customHeight="1" x14ac:dyDescent="0.15"/>
    <row r="102195" ht="13.5" customHeight="1" x14ac:dyDescent="0.15"/>
    <row r="102197" ht="13.5" customHeight="1" x14ac:dyDescent="0.15"/>
    <row r="102199" ht="13.5" customHeight="1" x14ac:dyDescent="0.15"/>
    <row r="102201" ht="13.5" customHeight="1" x14ac:dyDescent="0.15"/>
    <row r="102203" ht="13.5" customHeight="1" x14ac:dyDescent="0.15"/>
    <row r="102205" ht="13.5" customHeight="1" x14ac:dyDescent="0.15"/>
    <row r="102207" ht="13.5" customHeight="1" x14ac:dyDescent="0.15"/>
    <row r="102209" ht="13.5" customHeight="1" x14ac:dyDescent="0.15"/>
    <row r="102211" ht="13.5" customHeight="1" x14ac:dyDescent="0.15"/>
    <row r="102213" ht="13.5" customHeight="1" x14ac:dyDescent="0.15"/>
    <row r="102215" ht="13.5" customHeight="1" x14ac:dyDescent="0.15"/>
    <row r="102217" ht="13.5" customHeight="1" x14ac:dyDescent="0.15"/>
    <row r="102219" ht="13.5" customHeight="1" x14ac:dyDescent="0.15"/>
    <row r="102221" ht="13.5" customHeight="1" x14ac:dyDescent="0.15"/>
    <row r="102223" ht="13.5" customHeight="1" x14ac:dyDescent="0.15"/>
    <row r="102225" ht="13.5" customHeight="1" x14ac:dyDescent="0.15"/>
    <row r="102227" ht="13.5" customHeight="1" x14ac:dyDescent="0.15"/>
    <row r="102229" ht="13.5" customHeight="1" x14ac:dyDescent="0.15"/>
    <row r="102231" ht="13.5" customHeight="1" x14ac:dyDescent="0.15"/>
    <row r="102233" ht="13.5" customHeight="1" x14ac:dyDescent="0.15"/>
    <row r="102235" ht="13.5" customHeight="1" x14ac:dyDescent="0.15"/>
    <row r="102237" ht="13.5" customHeight="1" x14ac:dyDescent="0.15"/>
    <row r="102239" ht="13.5" customHeight="1" x14ac:dyDescent="0.15"/>
    <row r="102241" ht="13.5" customHeight="1" x14ac:dyDescent="0.15"/>
    <row r="102243" ht="13.5" customHeight="1" x14ac:dyDescent="0.15"/>
    <row r="102245" ht="13.5" customHeight="1" x14ac:dyDescent="0.15"/>
    <row r="102247" ht="13.5" customHeight="1" x14ac:dyDescent="0.15"/>
    <row r="102249" ht="13.5" customHeight="1" x14ac:dyDescent="0.15"/>
    <row r="102251" ht="13.5" customHeight="1" x14ac:dyDescent="0.15"/>
    <row r="102253" ht="13.5" customHeight="1" x14ac:dyDescent="0.15"/>
    <row r="102255" ht="13.5" customHeight="1" x14ac:dyDescent="0.15"/>
    <row r="102257" ht="13.5" customHeight="1" x14ac:dyDescent="0.15"/>
    <row r="102259" ht="13.5" customHeight="1" x14ac:dyDescent="0.15"/>
    <row r="102261" ht="13.5" customHeight="1" x14ac:dyDescent="0.15"/>
    <row r="102263" ht="13.5" customHeight="1" x14ac:dyDescent="0.15"/>
    <row r="102265" ht="13.5" customHeight="1" x14ac:dyDescent="0.15"/>
    <row r="102267" ht="13.5" customHeight="1" x14ac:dyDescent="0.15"/>
    <row r="102269" ht="13.5" customHeight="1" x14ac:dyDescent="0.15"/>
    <row r="102271" ht="13.5" customHeight="1" x14ac:dyDescent="0.15"/>
    <row r="102273" ht="13.5" customHeight="1" x14ac:dyDescent="0.15"/>
    <row r="102275" ht="13.5" customHeight="1" x14ac:dyDescent="0.15"/>
    <row r="102277" ht="13.5" customHeight="1" x14ac:dyDescent="0.15"/>
    <row r="102279" ht="13.5" customHeight="1" x14ac:dyDescent="0.15"/>
    <row r="102281" ht="13.5" customHeight="1" x14ac:dyDescent="0.15"/>
    <row r="102283" ht="13.5" customHeight="1" x14ac:dyDescent="0.15"/>
    <row r="102285" ht="13.5" customHeight="1" x14ac:dyDescent="0.15"/>
    <row r="102287" ht="13.5" customHeight="1" x14ac:dyDescent="0.15"/>
    <row r="102289" ht="13.5" customHeight="1" x14ac:dyDescent="0.15"/>
    <row r="102291" ht="13.5" customHeight="1" x14ac:dyDescent="0.15"/>
    <row r="102293" ht="13.5" customHeight="1" x14ac:dyDescent="0.15"/>
    <row r="102295" ht="13.5" customHeight="1" x14ac:dyDescent="0.15"/>
    <row r="102297" ht="13.5" customHeight="1" x14ac:dyDescent="0.15"/>
    <row r="102299" ht="13.5" customHeight="1" x14ac:dyDescent="0.15"/>
    <row r="102301" ht="13.5" customHeight="1" x14ac:dyDescent="0.15"/>
    <row r="102303" ht="13.5" customHeight="1" x14ac:dyDescent="0.15"/>
    <row r="102305" ht="13.5" customHeight="1" x14ac:dyDescent="0.15"/>
    <row r="102307" ht="13.5" customHeight="1" x14ac:dyDescent="0.15"/>
    <row r="102309" ht="13.5" customHeight="1" x14ac:dyDescent="0.15"/>
    <row r="102311" ht="13.5" customHeight="1" x14ac:dyDescent="0.15"/>
    <row r="102313" ht="13.5" customHeight="1" x14ac:dyDescent="0.15"/>
    <row r="102315" ht="13.5" customHeight="1" x14ac:dyDescent="0.15"/>
    <row r="102317" ht="13.5" customHeight="1" x14ac:dyDescent="0.15"/>
    <row r="102319" ht="13.5" customHeight="1" x14ac:dyDescent="0.15"/>
    <row r="102321" ht="13.5" customHeight="1" x14ac:dyDescent="0.15"/>
    <row r="102323" ht="13.5" customHeight="1" x14ac:dyDescent="0.15"/>
    <row r="102325" ht="13.5" customHeight="1" x14ac:dyDescent="0.15"/>
    <row r="102327" ht="13.5" customHeight="1" x14ac:dyDescent="0.15"/>
    <row r="102329" ht="13.5" customHeight="1" x14ac:dyDescent="0.15"/>
    <row r="102331" ht="13.5" customHeight="1" x14ac:dyDescent="0.15"/>
    <row r="102333" ht="13.5" customHeight="1" x14ac:dyDescent="0.15"/>
    <row r="102335" ht="13.5" customHeight="1" x14ac:dyDescent="0.15"/>
    <row r="102337" ht="13.5" customHeight="1" x14ac:dyDescent="0.15"/>
    <row r="102339" ht="13.5" customHeight="1" x14ac:dyDescent="0.15"/>
    <row r="102341" ht="13.5" customHeight="1" x14ac:dyDescent="0.15"/>
    <row r="102343" ht="13.5" customHeight="1" x14ac:dyDescent="0.15"/>
    <row r="102345" ht="13.5" customHeight="1" x14ac:dyDescent="0.15"/>
    <row r="102347" ht="13.5" customHeight="1" x14ac:dyDescent="0.15"/>
    <row r="102349" ht="13.5" customHeight="1" x14ac:dyDescent="0.15"/>
    <row r="102351" ht="13.5" customHeight="1" x14ac:dyDescent="0.15"/>
    <row r="102353" ht="13.5" customHeight="1" x14ac:dyDescent="0.15"/>
    <row r="102355" ht="13.5" customHeight="1" x14ac:dyDescent="0.15"/>
    <row r="102357" ht="13.5" customHeight="1" x14ac:dyDescent="0.15"/>
    <row r="102359" ht="13.5" customHeight="1" x14ac:dyDescent="0.15"/>
    <row r="102361" ht="13.5" customHeight="1" x14ac:dyDescent="0.15"/>
    <row r="102363" ht="13.5" customHeight="1" x14ac:dyDescent="0.15"/>
    <row r="102365" ht="13.5" customHeight="1" x14ac:dyDescent="0.15"/>
    <row r="102367" ht="13.5" customHeight="1" x14ac:dyDescent="0.15"/>
    <row r="102369" ht="13.5" customHeight="1" x14ac:dyDescent="0.15"/>
    <row r="102371" ht="13.5" customHeight="1" x14ac:dyDescent="0.15"/>
    <row r="102373" ht="13.5" customHeight="1" x14ac:dyDescent="0.15"/>
    <row r="102375" ht="13.5" customHeight="1" x14ac:dyDescent="0.15"/>
    <row r="102377" ht="13.5" customHeight="1" x14ac:dyDescent="0.15"/>
    <row r="102379" ht="13.5" customHeight="1" x14ac:dyDescent="0.15"/>
    <row r="102381" ht="13.5" customHeight="1" x14ac:dyDescent="0.15"/>
    <row r="102383" ht="13.5" customHeight="1" x14ac:dyDescent="0.15"/>
    <row r="102385" ht="13.5" customHeight="1" x14ac:dyDescent="0.15"/>
    <row r="102387" ht="13.5" customHeight="1" x14ac:dyDescent="0.15"/>
    <row r="102389" ht="13.5" customHeight="1" x14ac:dyDescent="0.15"/>
    <row r="102391" ht="13.5" customHeight="1" x14ac:dyDescent="0.15"/>
    <row r="102393" ht="13.5" customHeight="1" x14ac:dyDescent="0.15"/>
    <row r="102395" ht="13.5" customHeight="1" x14ac:dyDescent="0.15"/>
    <row r="102397" ht="13.5" customHeight="1" x14ac:dyDescent="0.15"/>
    <row r="102399" ht="13.5" customHeight="1" x14ac:dyDescent="0.15"/>
    <row r="102401" ht="13.5" customHeight="1" x14ac:dyDescent="0.15"/>
    <row r="102403" ht="13.5" customHeight="1" x14ac:dyDescent="0.15"/>
    <row r="102405" ht="13.5" customHeight="1" x14ac:dyDescent="0.15"/>
    <row r="102407" ht="13.5" customHeight="1" x14ac:dyDescent="0.15"/>
    <row r="102409" ht="13.5" customHeight="1" x14ac:dyDescent="0.15"/>
    <row r="102411" ht="13.5" customHeight="1" x14ac:dyDescent="0.15"/>
    <row r="102413" ht="13.5" customHeight="1" x14ac:dyDescent="0.15"/>
    <row r="102415" ht="13.5" customHeight="1" x14ac:dyDescent="0.15"/>
    <row r="102417" ht="13.5" customHeight="1" x14ac:dyDescent="0.15"/>
    <row r="102419" ht="13.5" customHeight="1" x14ac:dyDescent="0.15"/>
    <row r="102421" ht="13.5" customHeight="1" x14ac:dyDescent="0.15"/>
    <row r="102423" ht="13.5" customHeight="1" x14ac:dyDescent="0.15"/>
    <row r="102425" ht="13.5" customHeight="1" x14ac:dyDescent="0.15"/>
    <row r="102427" ht="13.5" customHeight="1" x14ac:dyDescent="0.15"/>
    <row r="102429" ht="13.5" customHeight="1" x14ac:dyDescent="0.15"/>
    <row r="102431" ht="13.5" customHeight="1" x14ac:dyDescent="0.15"/>
    <row r="102433" ht="13.5" customHeight="1" x14ac:dyDescent="0.15"/>
    <row r="102435" ht="13.5" customHeight="1" x14ac:dyDescent="0.15"/>
    <row r="102437" ht="13.5" customHeight="1" x14ac:dyDescent="0.15"/>
    <row r="102439" ht="13.5" customHeight="1" x14ac:dyDescent="0.15"/>
    <row r="102441" ht="13.5" customHeight="1" x14ac:dyDescent="0.15"/>
    <row r="102443" ht="13.5" customHeight="1" x14ac:dyDescent="0.15"/>
    <row r="102445" ht="13.5" customHeight="1" x14ac:dyDescent="0.15"/>
    <row r="102447" ht="13.5" customHeight="1" x14ac:dyDescent="0.15"/>
    <row r="102449" ht="13.5" customHeight="1" x14ac:dyDescent="0.15"/>
    <row r="102451" ht="13.5" customHeight="1" x14ac:dyDescent="0.15"/>
    <row r="102453" ht="13.5" customHeight="1" x14ac:dyDescent="0.15"/>
    <row r="102455" ht="13.5" customHeight="1" x14ac:dyDescent="0.15"/>
    <row r="102457" ht="13.5" customHeight="1" x14ac:dyDescent="0.15"/>
    <row r="102459" ht="13.5" customHeight="1" x14ac:dyDescent="0.15"/>
    <row r="102461" ht="13.5" customHeight="1" x14ac:dyDescent="0.15"/>
    <row r="102463" ht="13.5" customHeight="1" x14ac:dyDescent="0.15"/>
    <row r="102465" ht="13.5" customHeight="1" x14ac:dyDescent="0.15"/>
    <row r="102467" ht="13.5" customHeight="1" x14ac:dyDescent="0.15"/>
    <row r="102469" ht="13.5" customHeight="1" x14ac:dyDescent="0.15"/>
    <row r="102471" ht="13.5" customHeight="1" x14ac:dyDescent="0.15"/>
    <row r="102473" ht="13.5" customHeight="1" x14ac:dyDescent="0.15"/>
    <row r="102475" ht="13.5" customHeight="1" x14ac:dyDescent="0.15"/>
    <row r="102477" ht="13.5" customHeight="1" x14ac:dyDescent="0.15"/>
    <row r="102479" ht="13.5" customHeight="1" x14ac:dyDescent="0.15"/>
    <row r="102481" ht="13.5" customHeight="1" x14ac:dyDescent="0.15"/>
    <row r="102483" ht="13.5" customHeight="1" x14ac:dyDescent="0.15"/>
    <row r="102485" ht="13.5" customHeight="1" x14ac:dyDescent="0.15"/>
    <row r="102487" ht="13.5" customHeight="1" x14ac:dyDescent="0.15"/>
    <row r="102489" ht="13.5" customHeight="1" x14ac:dyDescent="0.15"/>
    <row r="102491" ht="13.5" customHeight="1" x14ac:dyDescent="0.15"/>
    <row r="102493" ht="13.5" customHeight="1" x14ac:dyDescent="0.15"/>
    <row r="102495" ht="13.5" customHeight="1" x14ac:dyDescent="0.15"/>
    <row r="102497" ht="13.5" customHeight="1" x14ac:dyDescent="0.15"/>
    <row r="102499" ht="13.5" customHeight="1" x14ac:dyDescent="0.15"/>
    <row r="102501" ht="13.5" customHeight="1" x14ac:dyDescent="0.15"/>
    <row r="102503" ht="13.5" customHeight="1" x14ac:dyDescent="0.15"/>
    <row r="102505" ht="13.5" customHeight="1" x14ac:dyDescent="0.15"/>
    <row r="102507" ht="13.5" customHeight="1" x14ac:dyDescent="0.15"/>
    <row r="102509" ht="13.5" customHeight="1" x14ac:dyDescent="0.15"/>
    <row r="102511" ht="13.5" customHeight="1" x14ac:dyDescent="0.15"/>
    <row r="102513" ht="13.5" customHeight="1" x14ac:dyDescent="0.15"/>
    <row r="102515" ht="13.5" customHeight="1" x14ac:dyDescent="0.15"/>
    <row r="102517" ht="13.5" customHeight="1" x14ac:dyDescent="0.15"/>
    <row r="102519" ht="13.5" customHeight="1" x14ac:dyDescent="0.15"/>
    <row r="102521" ht="13.5" customHeight="1" x14ac:dyDescent="0.15"/>
    <row r="102523" ht="13.5" customHeight="1" x14ac:dyDescent="0.15"/>
    <row r="102525" ht="13.5" customHeight="1" x14ac:dyDescent="0.15"/>
    <row r="102527" ht="13.5" customHeight="1" x14ac:dyDescent="0.15"/>
    <row r="102529" ht="13.5" customHeight="1" x14ac:dyDescent="0.15"/>
    <row r="102531" ht="13.5" customHeight="1" x14ac:dyDescent="0.15"/>
    <row r="102533" ht="13.5" customHeight="1" x14ac:dyDescent="0.15"/>
    <row r="102535" ht="13.5" customHeight="1" x14ac:dyDescent="0.15"/>
    <row r="102537" ht="13.5" customHeight="1" x14ac:dyDescent="0.15"/>
    <row r="102539" ht="13.5" customHeight="1" x14ac:dyDescent="0.15"/>
    <row r="102541" ht="13.5" customHeight="1" x14ac:dyDescent="0.15"/>
    <row r="102543" ht="13.5" customHeight="1" x14ac:dyDescent="0.15"/>
    <row r="102545" ht="13.5" customHeight="1" x14ac:dyDescent="0.15"/>
    <row r="102547" ht="13.5" customHeight="1" x14ac:dyDescent="0.15"/>
    <row r="102549" ht="13.5" customHeight="1" x14ac:dyDescent="0.15"/>
    <row r="102551" ht="13.5" customHeight="1" x14ac:dyDescent="0.15"/>
    <row r="102553" ht="13.5" customHeight="1" x14ac:dyDescent="0.15"/>
    <row r="102555" ht="13.5" customHeight="1" x14ac:dyDescent="0.15"/>
    <row r="102557" ht="13.5" customHeight="1" x14ac:dyDescent="0.15"/>
    <row r="102559" ht="13.5" customHeight="1" x14ac:dyDescent="0.15"/>
    <row r="102561" ht="13.5" customHeight="1" x14ac:dyDescent="0.15"/>
    <row r="102563" ht="13.5" customHeight="1" x14ac:dyDescent="0.15"/>
    <row r="102565" ht="13.5" customHeight="1" x14ac:dyDescent="0.15"/>
    <row r="102567" ht="13.5" customHeight="1" x14ac:dyDescent="0.15"/>
    <row r="102569" ht="13.5" customHeight="1" x14ac:dyDescent="0.15"/>
    <row r="102571" ht="13.5" customHeight="1" x14ac:dyDescent="0.15"/>
    <row r="102573" ht="13.5" customHeight="1" x14ac:dyDescent="0.15"/>
    <row r="102575" ht="13.5" customHeight="1" x14ac:dyDescent="0.15"/>
    <row r="102577" ht="13.5" customHeight="1" x14ac:dyDescent="0.15"/>
    <row r="102579" ht="13.5" customHeight="1" x14ac:dyDescent="0.15"/>
    <row r="102581" ht="13.5" customHeight="1" x14ac:dyDescent="0.15"/>
    <row r="102583" ht="13.5" customHeight="1" x14ac:dyDescent="0.15"/>
    <row r="102585" ht="13.5" customHeight="1" x14ac:dyDescent="0.15"/>
    <row r="102587" ht="13.5" customHeight="1" x14ac:dyDescent="0.15"/>
    <row r="102589" ht="13.5" customHeight="1" x14ac:dyDescent="0.15"/>
    <row r="102591" ht="13.5" customHeight="1" x14ac:dyDescent="0.15"/>
    <row r="102593" ht="13.5" customHeight="1" x14ac:dyDescent="0.15"/>
    <row r="102595" ht="13.5" customHeight="1" x14ac:dyDescent="0.15"/>
    <row r="102597" ht="13.5" customHeight="1" x14ac:dyDescent="0.15"/>
    <row r="102599" ht="13.5" customHeight="1" x14ac:dyDescent="0.15"/>
    <row r="102601" ht="13.5" customHeight="1" x14ac:dyDescent="0.15"/>
    <row r="102603" ht="13.5" customHeight="1" x14ac:dyDescent="0.15"/>
    <row r="102605" ht="13.5" customHeight="1" x14ac:dyDescent="0.15"/>
    <row r="102607" ht="13.5" customHeight="1" x14ac:dyDescent="0.15"/>
    <row r="102609" ht="13.5" customHeight="1" x14ac:dyDescent="0.15"/>
    <row r="102611" ht="13.5" customHeight="1" x14ac:dyDescent="0.15"/>
    <row r="102613" ht="13.5" customHeight="1" x14ac:dyDescent="0.15"/>
    <row r="102615" ht="13.5" customHeight="1" x14ac:dyDescent="0.15"/>
    <row r="102617" ht="13.5" customHeight="1" x14ac:dyDescent="0.15"/>
    <row r="102619" ht="13.5" customHeight="1" x14ac:dyDescent="0.15"/>
    <row r="102621" ht="13.5" customHeight="1" x14ac:dyDescent="0.15"/>
    <row r="102623" ht="13.5" customHeight="1" x14ac:dyDescent="0.15"/>
    <row r="102625" ht="13.5" customHeight="1" x14ac:dyDescent="0.15"/>
    <row r="102627" ht="13.5" customHeight="1" x14ac:dyDescent="0.15"/>
    <row r="102629" ht="13.5" customHeight="1" x14ac:dyDescent="0.15"/>
    <row r="102631" ht="13.5" customHeight="1" x14ac:dyDescent="0.15"/>
    <row r="102633" ht="13.5" customHeight="1" x14ac:dyDescent="0.15"/>
    <row r="102635" ht="13.5" customHeight="1" x14ac:dyDescent="0.15"/>
    <row r="102637" ht="13.5" customHeight="1" x14ac:dyDescent="0.15"/>
    <row r="102639" ht="13.5" customHeight="1" x14ac:dyDescent="0.15"/>
    <row r="102641" ht="13.5" customHeight="1" x14ac:dyDescent="0.15"/>
    <row r="102643" ht="13.5" customHeight="1" x14ac:dyDescent="0.15"/>
    <row r="102645" ht="13.5" customHeight="1" x14ac:dyDescent="0.15"/>
    <row r="102647" ht="13.5" customHeight="1" x14ac:dyDescent="0.15"/>
    <row r="102649" ht="13.5" customHeight="1" x14ac:dyDescent="0.15"/>
    <row r="102651" ht="13.5" customHeight="1" x14ac:dyDescent="0.15"/>
    <row r="102653" ht="13.5" customHeight="1" x14ac:dyDescent="0.15"/>
    <row r="102655" ht="13.5" customHeight="1" x14ac:dyDescent="0.15"/>
    <row r="102657" ht="13.5" customHeight="1" x14ac:dyDescent="0.15"/>
    <row r="102659" ht="13.5" customHeight="1" x14ac:dyDescent="0.15"/>
    <row r="102661" ht="13.5" customHeight="1" x14ac:dyDescent="0.15"/>
    <row r="102663" ht="13.5" customHeight="1" x14ac:dyDescent="0.15"/>
    <row r="102665" ht="13.5" customHeight="1" x14ac:dyDescent="0.15"/>
    <row r="102667" ht="13.5" customHeight="1" x14ac:dyDescent="0.15"/>
    <row r="102669" ht="13.5" customHeight="1" x14ac:dyDescent="0.15"/>
    <row r="102671" ht="13.5" customHeight="1" x14ac:dyDescent="0.15"/>
    <row r="102673" ht="13.5" customHeight="1" x14ac:dyDescent="0.15"/>
    <row r="102675" ht="13.5" customHeight="1" x14ac:dyDescent="0.15"/>
    <row r="102677" ht="13.5" customHeight="1" x14ac:dyDescent="0.15"/>
    <row r="102679" ht="13.5" customHeight="1" x14ac:dyDescent="0.15"/>
    <row r="102681" ht="13.5" customHeight="1" x14ac:dyDescent="0.15"/>
    <row r="102683" ht="13.5" customHeight="1" x14ac:dyDescent="0.15"/>
    <row r="102685" ht="13.5" customHeight="1" x14ac:dyDescent="0.15"/>
    <row r="102687" ht="13.5" customHeight="1" x14ac:dyDescent="0.15"/>
    <row r="102689" ht="13.5" customHeight="1" x14ac:dyDescent="0.15"/>
    <row r="102691" ht="13.5" customHeight="1" x14ac:dyDescent="0.15"/>
    <row r="102693" ht="13.5" customHeight="1" x14ac:dyDescent="0.15"/>
    <row r="102695" ht="13.5" customHeight="1" x14ac:dyDescent="0.15"/>
    <row r="102697" ht="13.5" customHeight="1" x14ac:dyDescent="0.15"/>
    <row r="102699" ht="13.5" customHeight="1" x14ac:dyDescent="0.15"/>
    <row r="102701" ht="13.5" customHeight="1" x14ac:dyDescent="0.15"/>
    <row r="102703" ht="13.5" customHeight="1" x14ac:dyDescent="0.15"/>
    <row r="102705" ht="13.5" customHeight="1" x14ac:dyDescent="0.15"/>
    <row r="102707" ht="13.5" customHeight="1" x14ac:dyDescent="0.15"/>
    <row r="102709" ht="13.5" customHeight="1" x14ac:dyDescent="0.15"/>
    <row r="102711" ht="13.5" customHeight="1" x14ac:dyDescent="0.15"/>
    <row r="102713" ht="13.5" customHeight="1" x14ac:dyDescent="0.15"/>
    <row r="102715" ht="13.5" customHeight="1" x14ac:dyDescent="0.15"/>
    <row r="102717" ht="13.5" customHeight="1" x14ac:dyDescent="0.15"/>
    <row r="102719" ht="13.5" customHeight="1" x14ac:dyDescent="0.15"/>
    <row r="102721" ht="13.5" customHeight="1" x14ac:dyDescent="0.15"/>
    <row r="102723" ht="13.5" customHeight="1" x14ac:dyDescent="0.15"/>
    <row r="102725" ht="13.5" customHeight="1" x14ac:dyDescent="0.15"/>
    <row r="102727" ht="13.5" customHeight="1" x14ac:dyDescent="0.15"/>
    <row r="102729" ht="13.5" customHeight="1" x14ac:dyDescent="0.15"/>
    <row r="102731" ht="13.5" customHeight="1" x14ac:dyDescent="0.15"/>
    <row r="102733" ht="13.5" customHeight="1" x14ac:dyDescent="0.15"/>
    <row r="102735" ht="13.5" customHeight="1" x14ac:dyDescent="0.15"/>
    <row r="102737" ht="13.5" customHeight="1" x14ac:dyDescent="0.15"/>
    <row r="102739" ht="13.5" customHeight="1" x14ac:dyDescent="0.15"/>
    <row r="102741" ht="13.5" customHeight="1" x14ac:dyDescent="0.15"/>
    <row r="102743" ht="13.5" customHeight="1" x14ac:dyDescent="0.15"/>
    <row r="102745" ht="13.5" customHeight="1" x14ac:dyDescent="0.15"/>
    <row r="102747" ht="13.5" customHeight="1" x14ac:dyDescent="0.15"/>
    <row r="102749" ht="13.5" customHeight="1" x14ac:dyDescent="0.15"/>
    <row r="102751" ht="13.5" customHeight="1" x14ac:dyDescent="0.15"/>
    <row r="102753" ht="13.5" customHeight="1" x14ac:dyDescent="0.15"/>
    <row r="102755" ht="13.5" customHeight="1" x14ac:dyDescent="0.15"/>
    <row r="102757" ht="13.5" customHeight="1" x14ac:dyDescent="0.15"/>
    <row r="102759" ht="13.5" customHeight="1" x14ac:dyDescent="0.15"/>
    <row r="102761" ht="13.5" customHeight="1" x14ac:dyDescent="0.15"/>
    <row r="102763" ht="13.5" customHeight="1" x14ac:dyDescent="0.15"/>
    <row r="102765" ht="13.5" customHeight="1" x14ac:dyDescent="0.15"/>
    <row r="102767" ht="13.5" customHeight="1" x14ac:dyDescent="0.15"/>
    <row r="102769" ht="13.5" customHeight="1" x14ac:dyDescent="0.15"/>
    <row r="102771" ht="13.5" customHeight="1" x14ac:dyDescent="0.15"/>
    <row r="102773" ht="13.5" customHeight="1" x14ac:dyDescent="0.15"/>
    <row r="102775" ht="13.5" customHeight="1" x14ac:dyDescent="0.15"/>
    <row r="102777" ht="13.5" customHeight="1" x14ac:dyDescent="0.15"/>
    <row r="102779" ht="13.5" customHeight="1" x14ac:dyDescent="0.15"/>
    <row r="102781" ht="13.5" customHeight="1" x14ac:dyDescent="0.15"/>
    <row r="102783" ht="13.5" customHeight="1" x14ac:dyDescent="0.15"/>
    <row r="102785" ht="13.5" customHeight="1" x14ac:dyDescent="0.15"/>
    <row r="102787" ht="13.5" customHeight="1" x14ac:dyDescent="0.15"/>
    <row r="102789" ht="13.5" customHeight="1" x14ac:dyDescent="0.15"/>
    <row r="102791" ht="13.5" customHeight="1" x14ac:dyDescent="0.15"/>
    <row r="102793" ht="13.5" customHeight="1" x14ac:dyDescent="0.15"/>
    <row r="102795" ht="13.5" customHeight="1" x14ac:dyDescent="0.15"/>
    <row r="102797" ht="13.5" customHeight="1" x14ac:dyDescent="0.15"/>
    <row r="102799" ht="13.5" customHeight="1" x14ac:dyDescent="0.15"/>
    <row r="102801" ht="13.5" customHeight="1" x14ac:dyDescent="0.15"/>
    <row r="102803" ht="13.5" customHeight="1" x14ac:dyDescent="0.15"/>
    <row r="102805" ht="13.5" customHeight="1" x14ac:dyDescent="0.15"/>
    <row r="102807" ht="13.5" customHeight="1" x14ac:dyDescent="0.15"/>
    <row r="102809" ht="13.5" customHeight="1" x14ac:dyDescent="0.15"/>
    <row r="102811" ht="13.5" customHeight="1" x14ac:dyDescent="0.15"/>
    <row r="102813" ht="13.5" customHeight="1" x14ac:dyDescent="0.15"/>
    <row r="102815" ht="13.5" customHeight="1" x14ac:dyDescent="0.15"/>
    <row r="102817" ht="13.5" customHeight="1" x14ac:dyDescent="0.15"/>
    <row r="102819" ht="13.5" customHeight="1" x14ac:dyDescent="0.15"/>
    <row r="102821" ht="13.5" customHeight="1" x14ac:dyDescent="0.15"/>
    <row r="102823" ht="13.5" customHeight="1" x14ac:dyDescent="0.15"/>
    <row r="102825" ht="13.5" customHeight="1" x14ac:dyDescent="0.15"/>
    <row r="102827" ht="13.5" customHeight="1" x14ac:dyDescent="0.15"/>
    <row r="102829" ht="13.5" customHeight="1" x14ac:dyDescent="0.15"/>
    <row r="102831" ht="13.5" customHeight="1" x14ac:dyDescent="0.15"/>
    <row r="102833" ht="13.5" customHeight="1" x14ac:dyDescent="0.15"/>
    <row r="102835" ht="13.5" customHeight="1" x14ac:dyDescent="0.15"/>
    <row r="102837" ht="13.5" customHeight="1" x14ac:dyDescent="0.15"/>
    <row r="102839" ht="13.5" customHeight="1" x14ac:dyDescent="0.15"/>
    <row r="102841" ht="13.5" customHeight="1" x14ac:dyDescent="0.15"/>
    <row r="102843" ht="13.5" customHeight="1" x14ac:dyDescent="0.15"/>
    <row r="102845" ht="13.5" customHeight="1" x14ac:dyDescent="0.15"/>
    <row r="102847" ht="13.5" customHeight="1" x14ac:dyDescent="0.15"/>
    <row r="102849" ht="13.5" customHeight="1" x14ac:dyDescent="0.15"/>
    <row r="102851" ht="13.5" customHeight="1" x14ac:dyDescent="0.15"/>
    <row r="102853" ht="13.5" customHeight="1" x14ac:dyDescent="0.15"/>
    <row r="102855" ht="13.5" customHeight="1" x14ac:dyDescent="0.15"/>
    <row r="102857" ht="13.5" customHeight="1" x14ac:dyDescent="0.15"/>
    <row r="102859" ht="13.5" customHeight="1" x14ac:dyDescent="0.15"/>
    <row r="102861" ht="13.5" customHeight="1" x14ac:dyDescent="0.15"/>
    <row r="102863" ht="13.5" customHeight="1" x14ac:dyDescent="0.15"/>
    <row r="102865" ht="13.5" customHeight="1" x14ac:dyDescent="0.15"/>
    <row r="102867" ht="13.5" customHeight="1" x14ac:dyDescent="0.15"/>
    <row r="102869" ht="13.5" customHeight="1" x14ac:dyDescent="0.15"/>
    <row r="102871" ht="13.5" customHeight="1" x14ac:dyDescent="0.15"/>
    <row r="102873" ht="13.5" customHeight="1" x14ac:dyDescent="0.15"/>
    <row r="102875" ht="13.5" customHeight="1" x14ac:dyDescent="0.15"/>
    <row r="102877" ht="13.5" customHeight="1" x14ac:dyDescent="0.15"/>
    <row r="102879" ht="13.5" customHeight="1" x14ac:dyDescent="0.15"/>
    <row r="102881" ht="13.5" customHeight="1" x14ac:dyDescent="0.15"/>
    <row r="102883" ht="13.5" customHeight="1" x14ac:dyDescent="0.15"/>
    <row r="102885" ht="13.5" customHeight="1" x14ac:dyDescent="0.15"/>
    <row r="102887" ht="13.5" customHeight="1" x14ac:dyDescent="0.15"/>
    <row r="102889" ht="13.5" customHeight="1" x14ac:dyDescent="0.15"/>
    <row r="102891" ht="13.5" customHeight="1" x14ac:dyDescent="0.15"/>
    <row r="102893" ht="13.5" customHeight="1" x14ac:dyDescent="0.15"/>
    <row r="102895" ht="13.5" customHeight="1" x14ac:dyDescent="0.15"/>
    <row r="102897" ht="13.5" customHeight="1" x14ac:dyDescent="0.15"/>
    <row r="102899" ht="13.5" customHeight="1" x14ac:dyDescent="0.15"/>
    <row r="102901" ht="13.5" customHeight="1" x14ac:dyDescent="0.15"/>
    <row r="102903" ht="13.5" customHeight="1" x14ac:dyDescent="0.15"/>
    <row r="102905" ht="13.5" customHeight="1" x14ac:dyDescent="0.15"/>
    <row r="102907" ht="13.5" customHeight="1" x14ac:dyDescent="0.15"/>
    <row r="102909" ht="13.5" customHeight="1" x14ac:dyDescent="0.15"/>
    <row r="102911" ht="13.5" customHeight="1" x14ac:dyDescent="0.15"/>
    <row r="102913" ht="13.5" customHeight="1" x14ac:dyDescent="0.15"/>
    <row r="102915" ht="13.5" customHeight="1" x14ac:dyDescent="0.15"/>
    <row r="102917" ht="13.5" customHeight="1" x14ac:dyDescent="0.15"/>
    <row r="102919" ht="13.5" customHeight="1" x14ac:dyDescent="0.15"/>
    <row r="102921" ht="13.5" customHeight="1" x14ac:dyDescent="0.15"/>
    <row r="102923" ht="13.5" customHeight="1" x14ac:dyDescent="0.15"/>
    <row r="102925" ht="13.5" customHeight="1" x14ac:dyDescent="0.15"/>
    <row r="102927" ht="13.5" customHeight="1" x14ac:dyDescent="0.15"/>
    <row r="102929" ht="13.5" customHeight="1" x14ac:dyDescent="0.15"/>
    <row r="102931" ht="13.5" customHeight="1" x14ac:dyDescent="0.15"/>
    <row r="102933" ht="13.5" customHeight="1" x14ac:dyDescent="0.15"/>
    <row r="102935" ht="13.5" customHeight="1" x14ac:dyDescent="0.15"/>
    <row r="102937" ht="13.5" customHeight="1" x14ac:dyDescent="0.15"/>
    <row r="102939" ht="13.5" customHeight="1" x14ac:dyDescent="0.15"/>
    <row r="102941" ht="13.5" customHeight="1" x14ac:dyDescent="0.15"/>
    <row r="102943" ht="13.5" customHeight="1" x14ac:dyDescent="0.15"/>
    <row r="102945" ht="13.5" customHeight="1" x14ac:dyDescent="0.15"/>
    <row r="102947" ht="13.5" customHeight="1" x14ac:dyDescent="0.15"/>
    <row r="102949" ht="13.5" customHeight="1" x14ac:dyDescent="0.15"/>
    <row r="102951" ht="13.5" customHeight="1" x14ac:dyDescent="0.15"/>
    <row r="102953" ht="13.5" customHeight="1" x14ac:dyDescent="0.15"/>
    <row r="102955" ht="13.5" customHeight="1" x14ac:dyDescent="0.15"/>
    <row r="102957" ht="13.5" customHeight="1" x14ac:dyDescent="0.15"/>
    <row r="102959" ht="13.5" customHeight="1" x14ac:dyDescent="0.15"/>
    <row r="102961" ht="13.5" customHeight="1" x14ac:dyDescent="0.15"/>
    <row r="102963" ht="13.5" customHeight="1" x14ac:dyDescent="0.15"/>
    <row r="102965" ht="13.5" customHeight="1" x14ac:dyDescent="0.15"/>
    <row r="102967" ht="13.5" customHeight="1" x14ac:dyDescent="0.15"/>
    <row r="102969" ht="13.5" customHeight="1" x14ac:dyDescent="0.15"/>
    <row r="102971" ht="13.5" customHeight="1" x14ac:dyDescent="0.15"/>
    <row r="102973" ht="13.5" customHeight="1" x14ac:dyDescent="0.15"/>
    <row r="102975" ht="13.5" customHeight="1" x14ac:dyDescent="0.15"/>
    <row r="102977" ht="13.5" customHeight="1" x14ac:dyDescent="0.15"/>
    <row r="102979" ht="13.5" customHeight="1" x14ac:dyDescent="0.15"/>
    <row r="102981" ht="13.5" customHeight="1" x14ac:dyDescent="0.15"/>
    <row r="102983" ht="13.5" customHeight="1" x14ac:dyDescent="0.15"/>
    <row r="102985" ht="13.5" customHeight="1" x14ac:dyDescent="0.15"/>
    <row r="102987" ht="13.5" customHeight="1" x14ac:dyDescent="0.15"/>
    <row r="102989" ht="13.5" customHeight="1" x14ac:dyDescent="0.15"/>
    <row r="102991" ht="13.5" customHeight="1" x14ac:dyDescent="0.15"/>
    <row r="102993" ht="13.5" customHeight="1" x14ac:dyDescent="0.15"/>
    <row r="102995" ht="13.5" customHeight="1" x14ac:dyDescent="0.15"/>
    <row r="102997" ht="13.5" customHeight="1" x14ac:dyDescent="0.15"/>
    <row r="102999" ht="13.5" customHeight="1" x14ac:dyDescent="0.15"/>
    <row r="103001" ht="13.5" customHeight="1" x14ac:dyDescent="0.15"/>
    <row r="103003" ht="13.5" customHeight="1" x14ac:dyDescent="0.15"/>
    <row r="103005" ht="13.5" customHeight="1" x14ac:dyDescent="0.15"/>
    <row r="103007" ht="13.5" customHeight="1" x14ac:dyDescent="0.15"/>
    <row r="103009" ht="13.5" customHeight="1" x14ac:dyDescent="0.15"/>
    <row r="103011" ht="13.5" customHeight="1" x14ac:dyDescent="0.15"/>
    <row r="103013" ht="13.5" customHeight="1" x14ac:dyDescent="0.15"/>
    <row r="103015" ht="13.5" customHeight="1" x14ac:dyDescent="0.15"/>
    <row r="103017" ht="13.5" customHeight="1" x14ac:dyDescent="0.15"/>
    <row r="103019" ht="13.5" customHeight="1" x14ac:dyDescent="0.15"/>
    <row r="103021" ht="13.5" customHeight="1" x14ac:dyDescent="0.15"/>
    <row r="103023" ht="13.5" customHeight="1" x14ac:dyDescent="0.15"/>
    <row r="103025" ht="13.5" customHeight="1" x14ac:dyDescent="0.15"/>
    <row r="103027" ht="13.5" customHeight="1" x14ac:dyDescent="0.15"/>
    <row r="103029" ht="13.5" customHeight="1" x14ac:dyDescent="0.15"/>
    <row r="103031" ht="13.5" customHeight="1" x14ac:dyDescent="0.15"/>
    <row r="103033" ht="13.5" customHeight="1" x14ac:dyDescent="0.15"/>
    <row r="103035" ht="13.5" customHeight="1" x14ac:dyDescent="0.15"/>
    <row r="103037" ht="13.5" customHeight="1" x14ac:dyDescent="0.15"/>
    <row r="103039" ht="13.5" customHeight="1" x14ac:dyDescent="0.15"/>
    <row r="103041" ht="13.5" customHeight="1" x14ac:dyDescent="0.15"/>
    <row r="103043" ht="13.5" customHeight="1" x14ac:dyDescent="0.15"/>
    <row r="103045" ht="13.5" customHeight="1" x14ac:dyDescent="0.15"/>
    <row r="103047" ht="13.5" customHeight="1" x14ac:dyDescent="0.15"/>
    <row r="103049" ht="13.5" customHeight="1" x14ac:dyDescent="0.15"/>
    <row r="103051" ht="13.5" customHeight="1" x14ac:dyDescent="0.15"/>
    <row r="103053" ht="13.5" customHeight="1" x14ac:dyDescent="0.15"/>
    <row r="103055" ht="13.5" customHeight="1" x14ac:dyDescent="0.15"/>
    <row r="103057" ht="13.5" customHeight="1" x14ac:dyDescent="0.15"/>
    <row r="103059" ht="13.5" customHeight="1" x14ac:dyDescent="0.15"/>
    <row r="103061" ht="13.5" customHeight="1" x14ac:dyDescent="0.15"/>
    <row r="103063" ht="13.5" customHeight="1" x14ac:dyDescent="0.15"/>
    <row r="103065" ht="13.5" customHeight="1" x14ac:dyDescent="0.15"/>
    <row r="103067" ht="13.5" customHeight="1" x14ac:dyDescent="0.15"/>
    <row r="103069" ht="13.5" customHeight="1" x14ac:dyDescent="0.15"/>
    <row r="103071" ht="13.5" customHeight="1" x14ac:dyDescent="0.15"/>
    <row r="103073" ht="13.5" customHeight="1" x14ac:dyDescent="0.15"/>
    <row r="103075" ht="13.5" customHeight="1" x14ac:dyDescent="0.15"/>
    <row r="103077" ht="13.5" customHeight="1" x14ac:dyDescent="0.15"/>
    <row r="103079" ht="13.5" customHeight="1" x14ac:dyDescent="0.15"/>
    <row r="103081" ht="13.5" customHeight="1" x14ac:dyDescent="0.15"/>
    <row r="103083" ht="13.5" customHeight="1" x14ac:dyDescent="0.15"/>
    <row r="103085" ht="13.5" customHeight="1" x14ac:dyDescent="0.15"/>
    <row r="103087" ht="13.5" customHeight="1" x14ac:dyDescent="0.15"/>
    <row r="103089" ht="13.5" customHeight="1" x14ac:dyDescent="0.15"/>
    <row r="103091" ht="13.5" customHeight="1" x14ac:dyDescent="0.15"/>
    <row r="103093" ht="13.5" customHeight="1" x14ac:dyDescent="0.15"/>
    <row r="103095" ht="13.5" customHeight="1" x14ac:dyDescent="0.15"/>
    <row r="103097" ht="13.5" customHeight="1" x14ac:dyDescent="0.15"/>
    <row r="103099" ht="13.5" customHeight="1" x14ac:dyDescent="0.15"/>
    <row r="103101" ht="13.5" customHeight="1" x14ac:dyDescent="0.15"/>
    <row r="103103" ht="13.5" customHeight="1" x14ac:dyDescent="0.15"/>
    <row r="103105" ht="13.5" customHeight="1" x14ac:dyDescent="0.15"/>
    <row r="103107" ht="13.5" customHeight="1" x14ac:dyDescent="0.15"/>
    <row r="103109" ht="13.5" customHeight="1" x14ac:dyDescent="0.15"/>
    <row r="103111" ht="13.5" customHeight="1" x14ac:dyDescent="0.15"/>
    <row r="103113" ht="13.5" customHeight="1" x14ac:dyDescent="0.15"/>
    <row r="103115" ht="13.5" customHeight="1" x14ac:dyDescent="0.15"/>
    <row r="103117" ht="13.5" customHeight="1" x14ac:dyDescent="0.15"/>
    <row r="103119" ht="13.5" customHeight="1" x14ac:dyDescent="0.15"/>
    <row r="103121" ht="13.5" customHeight="1" x14ac:dyDescent="0.15"/>
    <row r="103123" ht="13.5" customHeight="1" x14ac:dyDescent="0.15"/>
    <row r="103125" ht="13.5" customHeight="1" x14ac:dyDescent="0.15"/>
    <row r="103127" ht="13.5" customHeight="1" x14ac:dyDescent="0.15"/>
    <row r="103129" ht="13.5" customHeight="1" x14ac:dyDescent="0.15"/>
    <row r="103131" ht="13.5" customHeight="1" x14ac:dyDescent="0.15"/>
    <row r="103133" ht="13.5" customHeight="1" x14ac:dyDescent="0.15"/>
    <row r="103135" ht="13.5" customHeight="1" x14ac:dyDescent="0.15"/>
    <row r="103137" ht="13.5" customHeight="1" x14ac:dyDescent="0.15"/>
    <row r="103139" ht="13.5" customHeight="1" x14ac:dyDescent="0.15"/>
    <row r="103141" ht="13.5" customHeight="1" x14ac:dyDescent="0.15"/>
    <row r="103143" ht="13.5" customHeight="1" x14ac:dyDescent="0.15"/>
    <row r="103145" ht="13.5" customHeight="1" x14ac:dyDescent="0.15"/>
    <row r="103147" ht="13.5" customHeight="1" x14ac:dyDescent="0.15"/>
    <row r="103149" ht="13.5" customHeight="1" x14ac:dyDescent="0.15"/>
    <row r="103151" ht="13.5" customHeight="1" x14ac:dyDescent="0.15"/>
    <row r="103153" ht="13.5" customHeight="1" x14ac:dyDescent="0.15"/>
    <row r="103155" ht="13.5" customHeight="1" x14ac:dyDescent="0.15"/>
    <row r="103157" ht="13.5" customHeight="1" x14ac:dyDescent="0.15"/>
    <row r="103159" ht="13.5" customHeight="1" x14ac:dyDescent="0.15"/>
    <row r="103161" ht="13.5" customHeight="1" x14ac:dyDescent="0.15"/>
    <row r="103163" ht="13.5" customHeight="1" x14ac:dyDescent="0.15"/>
    <row r="103165" ht="13.5" customHeight="1" x14ac:dyDescent="0.15"/>
    <row r="103167" ht="13.5" customHeight="1" x14ac:dyDescent="0.15"/>
    <row r="103169" ht="13.5" customHeight="1" x14ac:dyDescent="0.15"/>
    <row r="103171" ht="13.5" customHeight="1" x14ac:dyDescent="0.15"/>
    <row r="103173" ht="13.5" customHeight="1" x14ac:dyDescent="0.15"/>
    <row r="103175" ht="13.5" customHeight="1" x14ac:dyDescent="0.15"/>
    <row r="103177" ht="13.5" customHeight="1" x14ac:dyDescent="0.15"/>
    <row r="103179" ht="13.5" customHeight="1" x14ac:dyDescent="0.15"/>
    <row r="103181" ht="13.5" customHeight="1" x14ac:dyDescent="0.15"/>
    <row r="103183" ht="13.5" customHeight="1" x14ac:dyDescent="0.15"/>
    <row r="103185" ht="13.5" customHeight="1" x14ac:dyDescent="0.15"/>
    <row r="103187" ht="13.5" customHeight="1" x14ac:dyDescent="0.15"/>
    <row r="103189" ht="13.5" customHeight="1" x14ac:dyDescent="0.15"/>
    <row r="103191" ht="13.5" customHeight="1" x14ac:dyDescent="0.15"/>
    <row r="103193" ht="13.5" customHeight="1" x14ac:dyDescent="0.15"/>
    <row r="103195" ht="13.5" customHeight="1" x14ac:dyDescent="0.15"/>
    <row r="103197" ht="13.5" customHeight="1" x14ac:dyDescent="0.15"/>
    <row r="103199" ht="13.5" customHeight="1" x14ac:dyDescent="0.15"/>
    <row r="103201" ht="13.5" customHeight="1" x14ac:dyDescent="0.15"/>
    <row r="103203" ht="13.5" customHeight="1" x14ac:dyDescent="0.15"/>
    <row r="103205" ht="13.5" customHeight="1" x14ac:dyDescent="0.15"/>
    <row r="103207" ht="13.5" customHeight="1" x14ac:dyDescent="0.15"/>
    <row r="103209" ht="13.5" customHeight="1" x14ac:dyDescent="0.15"/>
    <row r="103211" ht="13.5" customHeight="1" x14ac:dyDescent="0.15"/>
    <row r="103213" ht="13.5" customHeight="1" x14ac:dyDescent="0.15"/>
    <row r="103215" ht="13.5" customHeight="1" x14ac:dyDescent="0.15"/>
    <row r="103217" ht="13.5" customHeight="1" x14ac:dyDescent="0.15"/>
    <row r="103219" ht="13.5" customHeight="1" x14ac:dyDescent="0.15"/>
    <row r="103221" ht="13.5" customHeight="1" x14ac:dyDescent="0.15"/>
    <row r="103223" ht="13.5" customHeight="1" x14ac:dyDescent="0.15"/>
    <row r="103225" ht="13.5" customHeight="1" x14ac:dyDescent="0.15"/>
    <row r="103227" ht="13.5" customHeight="1" x14ac:dyDescent="0.15"/>
    <row r="103229" ht="13.5" customHeight="1" x14ac:dyDescent="0.15"/>
    <row r="103231" ht="13.5" customHeight="1" x14ac:dyDescent="0.15"/>
    <row r="103233" ht="13.5" customHeight="1" x14ac:dyDescent="0.15"/>
    <row r="103235" ht="13.5" customHeight="1" x14ac:dyDescent="0.15"/>
    <row r="103237" ht="13.5" customHeight="1" x14ac:dyDescent="0.15"/>
    <row r="103239" ht="13.5" customHeight="1" x14ac:dyDescent="0.15"/>
    <row r="103241" ht="13.5" customHeight="1" x14ac:dyDescent="0.15"/>
    <row r="103243" ht="13.5" customHeight="1" x14ac:dyDescent="0.15"/>
    <row r="103245" ht="13.5" customHeight="1" x14ac:dyDescent="0.15"/>
    <row r="103247" ht="13.5" customHeight="1" x14ac:dyDescent="0.15"/>
    <row r="103249" ht="13.5" customHeight="1" x14ac:dyDescent="0.15"/>
    <row r="103251" ht="13.5" customHeight="1" x14ac:dyDescent="0.15"/>
    <row r="103253" ht="13.5" customHeight="1" x14ac:dyDescent="0.15"/>
    <row r="103255" ht="13.5" customHeight="1" x14ac:dyDescent="0.15"/>
    <row r="103257" ht="13.5" customHeight="1" x14ac:dyDescent="0.15"/>
    <row r="103259" ht="13.5" customHeight="1" x14ac:dyDescent="0.15"/>
    <row r="103261" ht="13.5" customHeight="1" x14ac:dyDescent="0.15"/>
    <row r="103263" ht="13.5" customHeight="1" x14ac:dyDescent="0.15"/>
    <row r="103265" ht="13.5" customHeight="1" x14ac:dyDescent="0.15"/>
    <row r="103267" ht="13.5" customHeight="1" x14ac:dyDescent="0.15"/>
    <row r="103269" ht="13.5" customHeight="1" x14ac:dyDescent="0.15"/>
    <row r="103271" ht="13.5" customHeight="1" x14ac:dyDescent="0.15"/>
    <row r="103273" ht="13.5" customHeight="1" x14ac:dyDescent="0.15"/>
    <row r="103275" ht="13.5" customHeight="1" x14ac:dyDescent="0.15"/>
    <row r="103277" ht="13.5" customHeight="1" x14ac:dyDescent="0.15"/>
    <row r="103279" ht="13.5" customHeight="1" x14ac:dyDescent="0.15"/>
    <row r="103281" ht="13.5" customHeight="1" x14ac:dyDescent="0.15"/>
    <row r="103283" ht="13.5" customHeight="1" x14ac:dyDescent="0.15"/>
    <row r="103285" ht="13.5" customHeight="1" x14ac:dyDescent="0.15"/>
    <row r="103287" ht="13.5" customHeight="1" x14ac:dyDescent="0.15"/>
    <row r="103289" ht="13.5" customHeight="1" x14ac:dyDescent="0.15"/>
    <row r="103291" ht="13.5" customHeight="1" x14ac:dyDescent="0.15"/>
    <row r="103293" ht="13.5" customHeight="1" x14ac:dyDescent="0.15"/>
    <row r="103295" ht="13.5" customHeight="1" x14ac:dyDescent="0.15"/>
    <row r="103297" ht="13.5" customHeight="1" x14ac:dyDescent="0.15"/>
    <row r="103299" ht="13.5" customHeight="1" x14ac:dyDescent="0.15"/>
    <row r="103301" ht="13.5" customHeight="1" x14ac:dyDescent="0.15"/>
    <row r="103303" ht="13.5" customHeight="1" x14ac:dyDescent="0.15"/>
    <row r="103305" ht="13.5" customHeight="1" x14ac:dyDescent="0.15"/>
    <row r="103307" ht="13.5" customHeight="1" x14ac:dyDescent="0.15"/>
    <row r="103309" ht="13.5" customHeight="1" x14ac:dyDescent="0.15"/>
    <row r="103311" ht="13.5" customHeight="1" x14ac:dyDescent="0.15"/>
    <row r="103313" ht="13.5" customHeight="1" x14ac:dyDescent="0.15"/>
    <row r="103315" ht="13.5" customHeight="1" x14ac:dyDescent="0.15"/>
    <row r="103317" ht="13.5" customHeight="1" x14ac:dyDescent="0.15"/>
    <row r="103319" ht="13.5" customHeight="1" x14ac:dyDescent="0.15"/>
    <row r="103321" ht="13.5" customHeight="1" x14ac:dyDescent="0.15"/>
    <row r="103323" ht="13.5" customHeight="1" x14ac:dyDescent="0.15"/>
    <row r="103325" ht="13.5" customHeight="1" x14ac:dyDescent="0.15"/>
    <row r="103327" ht="13.5" customHeight="1" x14ac:dyDescent="0.15"/>
    <row r="103329" ht="13.5" customHeight="1" x14ac:dyDescent="0.15"/>
    <row r="103331" ht="13.5" customHeight="1" x14ac:dyDescent="0.15"/>
    <row r="103333" ht="13.5" customHeight="1" x14ac:dyDescent="0.15"/>
    <row r="103335" ht="13.5" customHeight="1" x14ac:dyDescent="0.15"/>
    <row r="103337" ht="13.5" customHeight="1" x14ac:dyDescent="0.15"/>
    <row r="103339" ht="13.5" customHeight="1" x14ac:dyDescent="0.15"/>
    <row r="103341" ht="13.5" customHeight="1" x14ac:dyDescent="0.15"/>
    <row r="103343" ht="13.5" customHeight="1" x14ac:dyDescent="0.15"/>
    <row r="103345" ht="13.5" customHeight="1" x14ac:dyDescent="0.15"/>
    <row r="103347" ht="13.5" customHeight="1" x14ac:dyDescent="0.15"/>
    <row r="103349" ht="13.5" customHeight="1" x14ac:dyDescent="0.15"/>
    <row r="103351" ht="13.5" customHeight="1" x14ac:dyDescent="0.15"/>
    <row r="103353" ht="13.5" customHeight="1" x14ac:dyDescent="0.15"/>
    <row r="103355" ht="13.5" customHeight="1" x14ac:dyDescent="0.15"/>
    <row r="103357" ht="13.5" customHeight="1" x14ac:dyDescent="0.15"/>
    <row r="103359" ht="13.5" customHeight="1" x14ac:dyDescent="0.15"/>
    <row r="103361" ht="13.5" customHeight="1" x14ac:dyDescent="0.15"/>
    <row r="103363" ht="13.5" customHeight="1" x14ac:dyDescent="0.15"/>
    <row r="103365" ht="13.5" customHeight="1" x14ac:dyDescent="0.15"/>
    <row r="103367" ht="13.5" customHeight="1" x14ac:dyDescent="0.15"/>
    <row r="103369" ht="13.5" customHeight="1" x14ac:dyDescent="0.15"/>
    <row r="103371" ht="13.5" customHeight="1" x14ac:dyDescent="0.15"/>
    <row r="103373" ht="13.5" customHeight="1" x14ac:dyDescent="0.15"/>
    <row r="103375" ht="13.5" customHeight="1" x14ac:dyDescent="0.15"/>
    <row r="103377" ht="13.5" customHeight="1" x14ac:dyDescent="0.15"/>
    <row r="103379" ht="13.5" customHeight="1" x14ac:dyDescent="0.15"/>
    <row r="103381" ht="13.5" customHeight="1" x14ac:dyDescent="0.15"/>
    <row r="103383" ht="13.5" customHeight="1" x14ac:dyDescent="0.15"/>
    <row r="103385" ht="13.5" customHeight="1" x14ac:dyDescent="0.15"/>
    <row r="103387" ht="13.5" customHeight="1" x14ac:dyDescent="0.15"/>
    <row r="103389" ht="13.5" customHeight="1" x14ac:dyDescent="0.15"/>
    <row r="103391" ht="13.5" customHeight="1" x14ac:dyDescent="0.15"/>
    <row r="103393" ht="13.5" customHeight="1" x14ac:dyDescent="0.15"/>
    <row r="103395" ht="13.5" customHeight="1" x14ac:dyDescent="0.15"/>
    <row r="103397" ht="13.5" customHeight="1" x14ac:dyDescent="0.15"/>
    <row r="103399" ht="13.5" customHeight="1" x14ac:dyDescent="0.15"/>
    <row r="103401" ht="13.5" customHeight="1" x14ac:dyDescent="0.15"/>
    <row r="103403" ht="13.5" customHeight="1" x14ac:dyDescent="0.15"/>
    <row r="103405" ht="13.5" customHeight="1" x14ac:dyDescent="0.15"/>
    <row r="103407" ht="13.5" customHeight="1" x14ac:dyDescent="0.15"/>
    <row r="103409" ht="13.5" customHeight="1" x14ac:dyDescent="0.15"/>
    <row r="103411" ht="13.5" customHeight="1" x14ac:dyDescent="0.15"/>
    <row r="103413" ht="13.5" customHeight="1" x14ac:dyDescent="0.15"/>
    <row r="103415" ht="13.5" customHeight="1" x14ac:dyDescent="0.15"/>
    <row r="103417" ht="13.5" customHeight="1" x14ac:dyDescent="0.15"/>
    <row r="103419" ht="13.5" customHeight="1" x14ac:dyDescent="0.15"/>
    <row r="103421" ht="13.5" customHeight="1" x14ac:dyDescent="0.15"/>
    <row r="103423" ht="13.5" customHeight="1" x14ac:dyDescent="0.15"/>
    <row r="103425" ht="13.5" customHeight="1" x14ac:dyDescent="0.15"/>
    <row r="103427" ht="13.5" customHeight="1" x14ac:dyDescent="0.15"/>
    <row r="103429" ht="13.5" customHeight="1" x14ac:dyDescent="0.15"/>
    <row r="103431" ht="13.5" customHeight="1" x14ac:dyDescent="0.15"/>
    <row r="103433" ht="13.5" customHeight="1" x14ac:dyDescent="0.15"/>
    <row r="103435" ht="13.5" customHeight="1" x14ac:dyDescent="0.15"/>
    <row r="103437" ht="13.5" customHeight="1" x14ac:dyDescent="0.15"/>
    <row r="103439" ht="13.5" customHeight="1" x14ac:dyDescent="0.15"/>
    <row r="103441" ht="13.5" customHeight="1" x14ac:dyDescent="0.15"/>
    <row r="103443" ht="13.5" customHeight="1" x14ac:dyDescent="0.15"/>
    <row r="103445" ht="13.5" customHeight="1" x14ac:dyDescent="0.15"/>
    <row r="103447" ht="13.5" customHeight="1" x14ac:dyDescent="0.15"/>
    <row r="103449" ht="13.5" customHeight="1" x14ac:dyDescent="0.15"/>
    <row r="103451" ht="13.5" customHeight="1" x14ac:dyDescent="0.15"/>
    <row r="103453" ht="13.5" customHeight="1" x14ac:dyDescent="0.15"/>
    <row r="103455" ht="13.5" customHeight="1" x14ac:dyDescent="0.15"/>
    <row r="103457" ht="13.5" customHeight="1" x14ac:dyDescent="0.15"/>
    <row r="103459" ht="13.5" customHeight="1" x14ac:dyDescent="0.15"/>
    <row r="103461" ht="13.5" customHeight="1" x14ac:dyDescent="0.15"/>
    <row r="103463" ht="13.5" customHeight="1" x14ac:dyDescent="0.15"/>
    <row r="103465" ht="13.5" customHeight="1" x14ac:dyDescent="0.15"/>
    <row r="103467" ht="13.5" customHeight="1" x14ac:dyDescent="0.15"/>
    <row r="103469" ht="13.5" customHeight="1" x14ac:dyDescent="0.15"/>
    <row r="103471" ht="13.5" customHeight="1" x14ac:dyDescent="0.15"/>
    <row r="103473" ht="13.5" customHeight="1" x14ac:dyDescent="0.15"/>
    <row r="103475" ht="13.5" customHeight="1" x14ac:dyDescent="0.15"/>
    <row r="103477" ht="13.5" customHeight="1" x14ac:dyDescent="0.15"/>
    <row r="103479" ht="13.5" customHeight="1" x14ac:dyDescent="0.15"/>
    <row r="103481" ht="13.5" customHeight="1" x14ac:dyDescent="0.15"/>
    <row r="103483" ht="13.5" customHeight="1" x14ac:dyDescent="0.15"/>
    <row r="103485" ht="13.5" customHeight="1" x14ac:dyDescent="0.15"/>
    <row r="103487" ht="13.5" customHeight="1" x14ac:dyDescent="0.15"/>
    <row r="103489" ht="13.5" customHeight="1" x14ac:dyDescent="0.15"/>
    <row r="103491" ht="13.5" customHeight="1" x14ac:dyDescent="0.15"/>
    <row r="103493" ht="13.5" customHeight="1" x14ac:dyDescent="0.15"/>
    <row r="103495" ht="13.5" customHeight="1" x14ac:dyDescent="0.15"/>
    <row r="103497" ht="13.5" customHeight="1" x14ac:dyDescent="0.15"/>
    <row r="103499" ht="13.5" customHeight="1" x14ac:dyDescent="0.15"/>
    <row r="103501" ht="13.5" customHeight="1" x14ac:dyDescent="0.15"/>
    <row r="103503" ht="13.5" customHeight="1" x14ac:dyDescent="0.15"/>
    <row r="103505" ht="13.5" customHeight="1" x14ac:dyDescent="0.15"/>
    <row r="103507" ht="13.5" customHeight="1" x14ac:dyDescent="0.15"/>
    <row r="103509" ht="13.5" customHeight="1" x14ac:dyDescent="0.15"/>
    <row r="103511" ht="13.5" customHeight="1" x14ac:dyDescent="0.15"/>
    <row r="103513" ht="13.5" customHeight="1" x14ac:dyDescent="0.15"/>
    <row r="103515" ht="13.5" customHeight="1" x14ac:dyDescent="0.15"/>
    <row r="103517" ht="13.5" customHeight="1" x14ac:dyDescent="0.15"/>
    <row r="103519" ht="13.5" customHeight="1" x14ac:dyDescent="0.15"/>
    <row r="103521" ht="13.5" customHeight="1" x14ac:dyDescent="0.15"/>
    <row r="103523" ht="13.5" customHeight="1" x14ac:dyDescent="0.15"/>
    <row r="103525" ht="13.5" customHeight="1" x14ac:dyDescent="0.15"/>
    <row r="103527" ht="13.5" customHeight="1" x14ac:dyDescent="0.15"/>
    <row r="103529" ht="13.5" customHeight="1" x14ac:dyDescent="0.15"/>
    <row r="103531" ht="13.5" customHeight="1" x14ac:dyDescent="0.15"/>
    <row r="103533" ht="13.5" customHeight="1" x14ac:dyDescent="0.15"/>
    <row r="103535" ht="13.5" customHeight="1" x14ac:dyDescent="0.15"/>
    <row r="103537" ht="13.5" customHeight="1" x14ac:dyDescent="0.15"/>
    <row r="103539" ht="13.5" customHeight="1" x14ac:dyDescent="0.15"/>
    <row r="103541" ht="13.5" customHeight="1" x14ac:dyDescent="0.15"/>
    <row r="103543" ht="13.5" customHeight="1" x14ac:dyDescent="0.15"/>
    <row r="103545" ht="13.5" customHeight="1" x14ac:dyDescent="0.15"/>
    <row r="103547" ht="13.5" customHeight="1" x14ac:dyDescent="0.15"/>
    <row r="103549" ht="13.5" customHeight="1" x14ac:dyDescent="0.15"/>
    <row r="103551" ht="13.5" customHeight="1" x14ac:dyDescent="0.15"/>
    <row r="103553" ht="13.5" customHeight="1" x14ac:dyDescent="0.15"/>
    <row r="103555" ht="13.5" customHeight="1" x14ac:dyDescent="0.15"/>
    <row r="103557" ht="13.5" customHeight="1" x14ac:dyDescent="0.15"/>
    <row r="103559" ht="13.5" customHeight="1" x14ac:dyDescent="0.15"/>
    <row r="103561" ht="13.5" customHeight="1" x14ac:dyDescent="0.15"/>
    <row r="103563" ht="13.5" customHeight="1" x14ac:dyDescent="0.15"/>
    <row r="103565" ht="13.5" customHeight="1" x14ac:dyDescent="0.15"/>
    <row r="103567" ht="13.5" customHeight="1" x14ac:dyDescent="0.15"/>
    <row r="103569" ht="13.5" customHeight="1" x14ac:dyDescent="0.15"/>
    <row r="103571" ht="13.5" customHeight="1" x14ac:dyDescent="0.15"/>
    <row r="103573" ht="13.5" customHeight="1" x14ac:dyDescent="0.15"/>
    <row r="103575" ht="13.5" customHeight="1" x14ac:dyDescent="0.15"/>
    <row r="103577" ht="13.5" customHeight="1" x14ac:dyDescent="0.15"/>
    <row r="103579" ht="13.5" customHeight="1" x14ac:dyDescent="0.15"/>
    <row r="103581" ht="13.5" customHeight="1" x14ac:dyDescent="0.15"/>
    <row r="103583" ht="13.5" customHeight="1" x14ac:dyDescent="0.15"/>
    <row r="103585" ht="13.5" customHeight="1" x14ac:dyDescent="0.15"/>
    <row r="103587" ht="13.5" customHeight="1" x14ac:dyDescent="0.15"/>
    <row r="103589" ht="13.5" customHeight="1" x14ac:dyDescent="0.15"/>
    <row r="103591" ht="13.5" customHeight="1" x14ac:dyDescent="0.15"/>
    <row r="103593" ht="13.5" customHeight="1" x14ac:dyDescent="0.15"/>
    <row r="103595" ht="13.5" customHeight="1" x14ac:dyDescent="0.15"/>
    <row r="103597" ht="13.5" customHeight="1" x14ac:dyDescent="0.15"/>
    <row r="103599" ht="13.5" customHeight="1" x14ac:dyDescent="0.15"/>
    <row r="103601" ht="13.5" customHeight="1" x14ac:dyDescent="0.15"/>
    <row r="103603" ht="13.5" customHeight="1" x14ac:dyDescent="0.15"/>
    <row r="103605" ht="13.5" customHeight="1" x14ac:dyDescent="0.15"/>
    <row r="103607" ht="13.5" customHeight="1" x14ac:dyDescent="0.15"/>
    <row r="103609" ht="13.5" customHeight="1" x14ac:dyDescent="0.15"/>
    <row r="103611" ht="13.5" customHeight="1" x14ac:dyDescent="0.15"/>
    <row r="103613" ht="13.5" customHeight="1" x14ac:dyDescent="0.15"/>
    <row r="103615" ht="13.5" customHeight="1" x14ac:dyDescent="0.15"/>
    <row r="103617" ht="13.5" customHeight="1" x14ac:dyDescent="0.15"/>
    <row r="103619" ht="13.5" customHeight="1" x14ac:dyDescent="0.15"/>
    <row r="103621" ht="13.5" customHeight="1" x14ac:dyDescent="0.15"/>
    <row r="103623" ht="13.5" customHeight="1" x14ac:dyDescent="0.15"/>
    <row r="103625" ht="13.5" customHeight="1" x14ac:dyDescent="0.15"/>
    <row r="103627" ht="13.5" customHeight="1" x14ac:dyDescent="0.15"/>
    <row r="103629" ht="13.5" customHeight="1" x14ac:dyDescent="0.15"/>
    <row r="103631" ht="13.5" customHeight="1" x14ac:dyDescent="0.15"/>
    <row r="103633" ht="13.5" customHeight="1" x14ac:dyDescent="0.15"/>
    <row r="103635" ht="13.5" customHeight="1" x14ac:dyDescent="0.15"/>
    <row r="103637" ht="13.5" customHeight="1" x14ac:dyDescent="0.15"/>
    <row r="103639" ht="13.5" customHeight="1" x14ac:dyDescent="0.15"/>
    <row r="103641" ht="13.5" customHeight="1" x14ac:dyDescent="0.15"/>
    <row r="103643" ht="13.5" customHeight="1" x14ac:dyDescent="0.15"/>
    <row r="103645" ht="13.5" customHeight="1" x14ac:dyDescent="0.15"/>
    <row r="103647" ht="13.5" customHeight="1" x14ac:dyDescent="0.15"/>
    <row r="103649" ht="13.5" customHeight="1" x14ac:dyDescent="0.15"/>
    <row r="103651" ht="13.5" customHeight="1" x14ac:dyDescent="0.15"/>
    <row r="103653" ht="13.5" customHeight="1" x14ac:dyDescent="0.15"/>
    <row r="103655" ht="13.5" customHeight="1" x14ac:dyDescent="0.15"/>
    <row r="103657" ht="13.5" customHeight="1" x14ac:dyDescent="0.15"/>
    <row r="103659" ht="13.5" customHeight="1" x14ac:dyDescent="0.15"/>
    <row r="103661" ht="13.5" customHeight="1" x14ac:dyDescent="0.15"/>
    <row r="103663" ht="13.5" customHeight="1" x14ac:dyDescent="0.15"/>
    <row r="103665" ht="13.5" customHeight="1" x14ac:dyDescent="0.15"/>
    <row r="103667" ht="13.5" customHeight="1" x14ac:dyDescent="0.15"/>
    <row r="103669" ht="13.5" customHeight="1" x14ac:dyDescent="0.15"/>
    <row r="103671" ht="13.5" customHeight="1" x14ac:dyDescent="0.15"/>
    <row r="103673" ht="13.5" customHeight="1" x14ac:dyDescent="0.15"/>
    <row r="103675" ht="13.5" customHeight="1" x14ac:dyDescent="0.15"/>
    <row r="103677" ht="13.5" customHeight="1" x14ac:dyDescent="0.15"/>
    <row r="103679" ht="13.5" customHeight="1" x14ac:dyDescent="0.15"/>
    <row r="103681" ht="13.5" customHeight="1" x14ac:dyDescent="0.15"/>
    <row r="103683" ht="13.5" customHeight="1" x14ac:dyDescent="0.15"/>
    <row r="103685" ht="13.5" customHeight="1" x14ac:dyDescent="0.15"/>
    <row r="103687" ht="13.5" customHeight="1" x14ac:dyDescent="0.15"/>
    <row r="103689" ht="13.5" customHeight="1" x14ac:dyDescent="0.15"/>
    <row r="103691" ht="13.5" customHeight="1" x14ac:dyDescent="0.15"/>
    <row r="103693" ht="13.5" customHeight="1" x14ac:dyDescent="0.15"/>
    <row r="103695" ht="13.5" customHeight="1" x14ac:dyDescent="0.15"/>
    <row r="103697" ht="13.5" customHeight="1" x14ac:dyDescent="0.15"/>
    <row r="103699" ht="13.5" customHeight="1" x14ac:dyDescent="0.15"/>
    <row r="103701" ht="13.5" customHeight="1" x14ac:dyDescent="0.15"/>
    <row r="103703" ht="13.5" customHeight="1" x14ac:dyDescent="0.15"/>
    <row r="103705" ht="13.5" customHeight="1" x14ac:dyDescent="0.15"/>
    <row r="103707" ht="13.5" customHeight="1" x14ac:dyDescent="0.15"/>
    <row r="103709" ht="13.5" customHeight="1" x14ac:dyDescent="0.15"/>
    <row r="103711" ht="13.5" customHeight="1" x14ac:dyDescent="0.15"/>
    <row r="103713" ht="13.5" customHeight="1" x14ac:dyDescent="0.15"/>
    <row r="103715" ht="13.5" customHeight="1" x14ac:dyDescent="0.15"/>
    <row r="103717" ht="13.5" customHeight="1" x14ac:dyDescent="0.15"/>
    <row r="103719" ht="13.5" customHeight="1" x14ac:dyDescent="0.15"/>
    <row r="103721" ht="13.5" customHeight="1" x14ac:dyDescent="0.15"/>
    <row r="103723" ht="13.5" customHeight="1" x14ac:dyDescent="0.15"/>
    <row r="103725" ht="13.5" customHeight="1" x14ac:dyDescent="0.15"/>
    <row r="103727" ht="13.5" customHeight="1" x14ac:dyDescent="0.15"/>
    <row r="103729" ht="13.5" customHeight="1" x14ac:dyDescent="0.15"/>
    <row r="103731" ht="13.5" customHeight="1" x14ac:dyDescent="0.15"/>
    <row r="103733" ht="13.5" customHeight="1" x14ac:dyDescent="0.15"/>
    <row r="103735" ht="13.5" customHeight="1" x14ac:dyDescent="0.15"/>
    <row r="103737" ht="13.5" customHeight="1" x14ac:dyDescent="0.15"/>
    <row r="103739" ht="13.5" customHeight="1" x14ac:dyDescent="0.15"/>
    <row r="103741" ht="13.5" customHeight="1" x14ac:dyDescent="0.15"/>
    <row r="103743" ht="13.5" customHeight="1" x14ac:dyDescent="0.15"/>
    <row r="103745" ht="13.5" customHeight="1" x14ac:dyDescent="0.15"/>
    <row r="103747" ht="13.5" customHeight="1" x14ac:dyDescent="0.15"/>
    <row r="103749" ht="13.5" customHeight="1" x14ac:dyDescent="0.15"/>
    <row r="103751" ht="13.5" customHeight="1" x14ac:dyDescent="0.15"/>
    <row r="103753" ht="13.5" customHeight="1" x14ac:dyDescent="0.15"/>
    <row r="103755" ht="13.5" customHeight="1" x14ac:dyDescent="0.15"/>
    <row r="103757" ht="13.5" customHeight="1" x14ac:dyDescent="0.15"/>
    <row r="103759" ht="13.5" customHeight="1" x14ac:dyDescent="0.15"/>
    <row r="103761" ht="13.5" customHeight="1" x14ac:dyDescent="0.15"/>
    <row r="103763" ht="13.5" customHeight="1" x14ac:dyDescent="0.15"/>
    <row r="103765" ht="13.5" customHeight="1" x14ac:dyDescent="0.15"/>
    <row r="103767" ht="13.5" customHeight="1" x14ac:dyDescent="0.15"/>
    <row r="103769" ht="13.5" customHeight="1" x14ac:dyDescent="0.15"/>
    <row r="103771" ht="13.5" customHeight="1" x14ac:dyDescent="0.15"/>
    <row r="103773" ht="13.5" customHeight="1" x14ac:dyDescent="0.15"/>
    <row r="103775" ht="13.5" customHeight="1" x14ac:dyDescent="0.15"/>
    <row r="103777" ht="13.5" customHeight="1" x14ac:dyDescent="0.15"/>
    <row r="103779" ht="13.5" customHeight="1" x14ac:dyDescent="0.15"/>
    <row r="103781" ht="13.5" customHeight="1" x14ac:dyDescent="0.15"/>
    <row r="103783" ht="13.5" customHeight="1" x14ac:dyDescent="0.15"/>
    <row r="103785" ht="13.5" customHeight="1" x14ac:dyDescent="0.15"/>
    <row r="103787" ht="13.5" customHeight="1" x14ac:dyDescent="0.15"/>
    <row r="103789" ht="13.5" customHeight="1" x14ac:dyDescent="0.15"/>
    <row r="103791" ht="13.5" customHeight="1" x14ac:dyDescent="0.15"/>
    <row r="103793" ht="13.5" customHeight="1" x14ac:dyDescent="0.15"/>
    <row r="103795" ht="13.5" customHeight="1" x14ac:dyDescent="0.15"/>
    <row r="103797" ht="13.5" customHeight="1" x14ac:dyDescent="0.15"/>
    <row r="103799" ht="13.5" customHeight="1" x14ac:dyDescent="0.15"/>
    <row r="103801" ht="13.5" customHeight="1" x14ac:dyDescent="0.15"/>
    <row r="103803" ht="13.5" customHeight="1" x14ac:dyDescent="0.15"/>
    <row r="103805" ht="13.5" customHeight="1" x14ac:dyDescent="0.15"/>
    <row r="103807" ht="13.5" customHeight="1" x14ac:dyDescent="0.15"/>
    <row r="103809" ht="13.5" customHeight="1" x14ac:dyDescent="0.15"/>
    <row r="103811" ht="13.5" customHeight="1" x14ac:dyDescent="0.15"/>
    <row r="103813" ht="13.5" customHeight="1" x14ac:dyDescent="0.15"/>
    <row r="103815" ht="13.5" customHeight="1" x14ac:dyDescent="0.15"/>
    <row r="103817" ht="13.5" customHeight="1" x14ac:dyDescent="0.15"/>
    <row r="103819" ht="13.5" customHeight="1" x14ac:dyDescent="0.15"/>
    <row r="103821" ht="13.5" customHeight="1" x14ac:dyDescent="0.15"/>
    <row r="103823" ht="13.5" customHeight="1" x14ac:dyDescent="0.15"/>
    <row r="103825" ht="13.5" customHeight="1" x14ac:dyDescent="0.15"/>
    <row r="103827" ht="13.5" customHeight="1" x14ac:dyDescent="0.15"/>
    <row r="103829" ht="13.5" customHeight="1" x14ac:dyDescent="0.15"/>
    <row r="103831" ht="13.5" customHeight="1" x14ac:dyDescent="0.15"/>
    <row r="103833" ht="13.5" customHeight="1" x14ac:dyDescent="0.15"/>
    <row r="103835" ht="13.5" customHeight="1" x14ac:dyDescent="0.15"/>
    <row r="103837" ht="13.5" customHeight="1" x14ac:dyDescent="0.15"/>
    <row r="103839" ht="13.5" customHeight="1" x14ac:dyDescent="0.15"/>
    <row r="103841" ht="13.5" customHeight="1" x14ac:dyDescent="0.15"/>
    <row r="103843" ht="13.5" customHeight="1" x14ac:dyDescent="0.15"/>
    <row r="103845" ht="13.5" customHeight="1" x14ac:dyDescent="0.15"/>
    <row r="103847" ht="13.5" customHeight="1" x14ac:dyDescent="0.15"/>
    <row r="103849" ht="13.5" customHeight="1" x14ac:dyDescent="0.15"/>
    <row r="103851" ht="13.5" customHeight="1" x14ac:dyDescent="0.15"/>
    <row r="103853" ht="13.5" customHeight="1" x14ac:dyDescent="0.15"/>
    <row r="103855" ht="13.5" customHeight="1" x14ac:dyDescent="0.15"/>
    <row r="103857" ht="13.5" customHeight="1" x14ac:dyDescent="0.15"/>
    <row r="103859" ht="13.5" customHeight="1" x14ac:dyDescent="0.15"/>
    <row r="103861" ht="13.5" customHeight="1" x14ac:dyDescent="0.15"/>
    <row r="103863" ht="13.5" customHeight="1" x14ac:dyDescent="0.15"/>
    <row r="103865" ht="13.5" customHeight="1" x14ac:dyDescent="0.15"/>
    <row r="103867" ht="13.5" customHeight="1" x14ac:dyDescent="0.15"/>
    <row r="103869" ht="13.5" customHeight="1" x14ac:dyDescent="0.15"/>
    <row r="103871" ht="13.5" customHeight="1" x14ac:dyDescent="0.15"/>
    <row r="103873" ht="13.5" customHeight="1" x14ac:dyDescent="0.15"/>
    <row r="103875" ht="13.5" customHeight="1" x14ac:dyDescent="0.15"/>
    <row r="103877" ht="13.5" customHeight="1" x14ac:dyDescent="0.15"/>
    <row r="103879" ht="13.5" customHeight="1" x14ac:dyDescent="0.15"/>
    <row r="103881" ht="13.5" customHeight="1" x14ac:dyDescent="0.15"/>
    <row r="103883" ht="13.5" customHeight="1" x14ac:dyDescent="0.15"/>
    <row r="103885" ht="13.5" customHeight="1" x14ac:dyDescent="0.15"/>
    <row r="103887" ht="13.5" customHeight="1" x14ac:dyDescent="0.15"/>
    <row r="103889" ht="13.5" customHeight="1" x14ac:dyDescent="0.15"/>
    <row r="103891" ht="13.5" customHeight="1" x14ac:dyDescent="0.15"/>
    <row r="103893" ht="13.5" customHeight="1" x14ac:dyDescent="0.15"/>
    <row r="103895" ht="13.5" customHeight="1" x14ac:dyDescent="0.15"/>
    <row r="103897" ht="13.5" customHeight="1" x14ac:dyDescent="0.15"/>
    <row r="103899" ht="13.5" customHeight="1" x14ac:dyDescent="0.15"/>
    <row r="103901" ht="13.5" customHeight="1" x14ac:dyDescent="0.15"/>
    <row r="103903" ht="13.5" customHeight="1" x14ac:dyDescent="0.15"/>
    <row r="103905" ht="13.5" customHeight="1" x14ac:dyDescent="0.15"/>
    <row r="103907" ht="13.5" customHeight="1" x14ac:dyDescent="0.15"/>
    <row r="103909" ht="13.5" customHeight="1" x14ac:dyDescent="0.15"/>
    <row r="103911" ht="13.5" customHeight="1" x14ac:dyDescent="0.15"/>
    <row r="103913" ht="13.5" customHeight="1" x14ac:dyDescent="0.15"/>
    <row r="103915" ht="13.5" customHeight="1" x14ac:dyDescent="0.15"/>
    <row r="103917" ht="13.5" customHeight="1" x14ac:dyDescent="0.15"/>
    <row r="103919" ht="13.5" customHeight="1" x14ac:dyDescent="0.15"/>
    <row r="103921" ht="13.5" customHeight="1" x14ac:dyDescent="0.15"/>
    <row r="103923" ht="13.5" customHeight="1" x14ac:dyDescent="0.15"/>
    <row r="103925" ht="13.5" customHeight="1" x14ac:dyDescent="0.15"/>
    <row r="103927" ht="13.5" customHeight="1" x14ac:dyDescent="0.15"/>
    <row r="103929" ht="13.5" customHeight="1" x14ac:dyDescent="0.15"/>
    <row r="103931" ht="13.5" customHeight="1" x14ac:dyDescent="0.15"/>
    <row r="103933" ht="13.5" customHeight="1" x14ac:dyDescent="0.15"/>
    <row r="103935" ht="13.5" customHeight="1" x14ac:dyDescent="0.15"/>
    <row r="103937" ht="13.5" customHeight="1" x14ac:dyDescent="0.15"/>
    <row r="103939" ht="13.5" customHeight="1" x14ac:dyDescent="0.15"/>
    <row r="103941" ht="13.5" customHeight="1" x14ac:dyDescent="0.15"/>
    <row r="103943" ht="13.5" customHeight="1" x14ac:dyDescent="0.15"/>
    <row r="103945" ht="13.5" customHeight="1" x14ac:dyDescent="0.15"/>
    <row r="103947" ht="13.5" customHeight="1" x14ac:dyDescent="0.15"/>
    <row r="103949" ht="13.5" customHeight="1" x14ac:dyDescent="0.15"/>
    <row r="103951" ht="13.5" customHeight="1" x14ac:dyDescent="0.15"/>
    <row r="103953" ht="13.5" customHeight="1" x14ac:dyDescent="0.15"/>
    <row r="103955" ht="13.5" customHeight="1" x14ac:dyDescent="0.15"/>
    <row r="103957" ht="13.5" customHeight="1" x14ac:dyDescent="0.15"/>
    <row r="103959" ht="13.5" customHeight="1" x14ac:dyDescent="0.15"/>
    <row r="103961" ht="13.5" customHeight="1" x14ac:dyDescent="0.15"/>
    <row r="103963" ht="13.5" customHeight="1" x14ac:dyDescent="0.15"/>
    <row r="103965" ht="13.5" customHeight="1" x14ac:dyDescent="0.15"/>
    <row r="103967" ht="13.5" customHeight="1" x14ac:dyDescent="0.15"/>
    <row r="103969" ht="13.5" customHeight="1" x14ac:dyDescent="0.15"/>
    <row r="103971" ht="13.5" customHeight="1" x14ac:dyDescent="0.15"/>
    <row r="103973" ht="13.5" customHeight="1" x14ac:dyDescent="0.15"/>
    <row r="103975" ht="13.5" customHeight="1" x14ac:dyDescent="0.15"/>
    <row r="103977" ht="13.5" customHeight="1" x14ac:dyDescent="0.15"/>
    <row r="103979" ht="13.5" customHeight="1" x14ac:dyDescent="0.15"/>
    <row r="103981" ht="13.5" customHeight="1" x14ac:dyDescent="0.15"/>
    <row r="103983" ht="13.5" customHeight="1" x14ac:dyDescent="0.15"/>
    <row r="103985" ht="13.5" customHeight="1" x14ac:dyDescent="0.15"/>
    <row r="103987" ht="13.5" customHeight="1" x14ac:dyDescent="0.15"/>
    <row r="103989" ht="13.5" customHeight="1" x14ac:dyDescent="0.15"/>
    <row r="103991" ht="13.5" customHeight="1" x14ac:dyDescent="0.15"/>
    <row r="103993" ht="13.5" customHeight="1" x14ac:dyDescent="0.15"/>
    <row r="103995" ht="13.5" customHeight="1" x14ac:dyDescent="0.15"/>
    <row r="103997" ht="13.5" customHeight="1" x14ac:dyDescent="0.15"/>
    <row r="103999" ht="13.5" customHeight="1" x14ac:dyDescent="0.15"/>
    <row r="104001" ht="13.5" customHeight="1" x14ac:dyDescent="0.15"/>
    <row r="104003" ht="13.5" customHeight="1" x14ac:dyDescent="0.15"/>
    <row r="104005" ht="13.5" customHeight="1" x14ac:dyDescent="0.15"/>
    <row r="104007" ht="13.5" customHeight="1" x14ac:dyDescent="0.15"/>
    <row r="104009" ht="13.5" customHeight="1" x14ac:dyDescent="0.15"/>
    <row r="104011" ht="13.5" customHeight="1" x14ac:dyDescent="0.15"/>
    <row r="104013" ht="13.5" customHeight="1" x14ac:dyDescent="0.15"/>
    <row r="104015" ht="13.5" customHeight="1" x14ac:dyDescent="0.15"/>
    <row r="104017" ht="13.5" customHeight="1" x14ac:dyDescent="0.15"/>
    <row r="104019" ht="13.5" customHeight="1" x14ac:dyDescent="0.15"/>
    <row r="104021" ht="13.5" customHeight="1" x14ac:dyDescent="0.15"/>
    <row r="104023" ht="13.5" customHeight="1" x14ac:dyDescent="0.15"/>
    <row r="104025" ht="13.5" customHeight="1" x14ac:dyDescent="0.15"/>
    <row r="104027" ht="13.5" customHeight="1" x14ac:dyDescent="0.15"/>
    <row r="104029" ht="13.5" customHeight="1" x14ac:dyDescent="0.15"/>
    <row r="104031" ht="13.5" customHeight="1" x14ac:dyDescent="0.15"/>
    <row r="104033" ht="13.5" customHeight="1" x14ac:dyDescent="0.15"/>
    <row r="104035" ht="13.5" customHeight="1" x14ac:dyDescent="0.15"/>
    <row r="104037" ht="13.5" customHeight="1" x14ac:dyDescent="0.15"/>
    <row r="104039" ht="13.5" customHeight="1" x14ac:dyDescent="0.15"/>
    <row r="104041" ht="13.5" customHeight="1" x14ac:dyDescent="0.15"/>
    <row r="104043" ht="13.5" customHeight="1" x14ac:dyDescent="0.15"/>
    <row r="104045" ht="13.5" customHeight="1" x14ac:dyDescent="0.15"/>
    <row r="104047" ht="13.5" customHeight="1" x14ac:dyDescent="0.15"/>
    <row r="104049" ht="13.5" customHeight="1" x14ac:dyDescent="0.15"/>
    <row r="104051" ht="13.5" customHeight="1" x14ac:dyDescent="0.15"/>
    <row r="104053" ht="13.5" customHeight="1" x14ac:dyDescent="0.15"/>
    <row r="104055" ht="13.5" customHeight="1" x14ac:dyDescent="0.15"/>
    <row r="104057" ht="13.5" customHeight="1" x14ac:dyDescent="0.15"/>
    <row r="104059" ht="13.5" customHeight="1" x14ac:dyDescent="0.15"/>
    <row r="104061" ht="13.5" customHeight="1" x14ac:dyDescent="0.15"/>
    <row r="104063" ht="13.5" customHeight="1" x14ac:dyDescent="0.15"/>
    <row r="104065" ht="13.5" customHeight="1" x14ac:dyDescent="0.15"/>
    <row r="104067" ht="13.5" customHeight="1" x14ac:dyDescent="0.15"/>
    <row r="104069" ht="13.5" customHeight="1" x14ac:dyDescent="0.15"/>
    <row r="104071" ht="13.5" customHeight="1" x14ac:dyDescent="0.15"/>
    <row r="104073" ht="13.5" customHeight="1" x14ac:dyDescent="0.15"/>
    <row r="104075" ht="13.5" customHeight="1" x14ac:dyDescent="0.15"/>
    <row r="104077" ht="13.5" customHeight="1" x14ac:dyDescent="0.15"/>
    <row r="104079" ht="13.5" customHeight="1" x14ac:dyDescent="0.15"/>
    <row r="104081" ht="13.5" customHeight="1" x14ac:dyDescent="0.15"/>
    <row r="104083" ht="13.5" customHeight="1" x14ac:dyDescent="0.15"/>
    <row r="104085" ht="13.5" customHeight="1" x14ac:dyDescent="0.15"/>
    <row r="104087" ht="13.5" customHeight="1" x14ac:dyDescent="0.15"/>
    <row r="104089" ht="13.5" customHeight="1" x14ac:dyDescent="0.15"/>
    <row r="104091" ht="13.5" customHeight="1" x14ac:dyDescent="0.15"/>
    <row r="104093" ht="13.5" customHeight="1" x14ac:dyDescent="0.15"/>
    <row r="104095" ht="13.5" customHeight="1" x14ac:dyDescent="0.15"/>
    <row r="104097" ht="13.5" customHeight="1" x14ac:dyDescent="0.15"/>
    <row r="104099" ht="13.5" customHeight="1" x14ac:dyDescent="0.15"/>
    <row r="104101" ht="13.5" customHeight="1" x14ac:dyDescent="0.15"/>
    <row r="104103" ht="13.5" customHeight="1" x14ac:dyDescent="0.15"/>
    <row r="104105" ht="13.5" customHeight="1" x14ac:dyDescent="0.15"/>
    <row r="104107" ht="13.5" customHeight="1" x14ac:dyDescent="0.15"/>
    <row r="104109" ht="13.5" customHeight="1" x14ac:dyDescent="0.15"/>
    <row r="104111" ht="13.5" customHeight="1" x14ac:dyDescent="0.15"/>
    <row r="104113" ht="13.5" customHeight="1" x14ac:dyDescent="0.15"/>
    <row r="104115" ht="13.5" customHeight="1" x14ac:dyDescent="0.15"/>
    <row r="104117" ht="13.5" customHeight="1" x14ac:dyDescent="0.15"/>
    <row r="104119" ht="13.5" customHeight="1" x14ac:dyDescent="0.15"/>
    <row r="104121" ht="13.5" customHeight="1" x14ac:dyDescent="0.15"/>
    <row r="104123" ht="13.5" customHeight="1" x14ac:dyDescent="0.15"/>
    <row r="104125" ht="13.5" customHeight="1" x14ac:dyDescent="0.15"/>
    <row r="104127" ht="13.5" customHeight="1" x14ac:dyDescent="0.15"/>
    <row r="104129" ht="13.5" customHeight="1" x14ac:dyDescent="0.15"/>
    <row r="104131" ht="13.5" customHeight="1" x14ac:dyDescent="0.15"/>
    <row r="104133" ht="13.5" customHeight="1" x14ac:dyDescent="0.15"/>
    <row r="104135" ht="13.5" customHeight="1" x14ac:dyDescent="0.15"/>
    <row r="104137" ht="13.5" customHeight="1" x14ac:dyDescent="0.15"/>
    <row r="104139" ht="13.5" customHeight="1" x14ac:dyDescent="0.15"/>
    <row r="104141" ht="13.5" customHeight="1" x14ac:dyDescent="0.15"/>
    <row r="104143" ht="13.5" customHeight="1" x14ac:dyDescent="0.15"/>
    <row r="104145" ht="13.5" customHeight="1" x14ac:dyDescent="0.15"/>
    <row r="104147" ht="13.5" customHeight="1" x14ac:dyDescent="0.15"/>
    <row r="104149" ht="13.5" customHeight="1" x14ac:dyDescent="0.15"/>
    <row r="104151" ht="13.5" customHeight="1" x14ac:dyDescent="0.15"/>
    <row r="104153" ht="13.5" customHeight="1" x14ac:dyDescent="0.15"/>
    <row r="104155" ht="13.5" customHeight="1" x14ac:dyDescent="0.15"/>
    <row r="104157" ht="13.5" customHeight="1" x14ac:dyDescent="0.15"/>
    <row r="104159" ht="13.5" customHeight="1" x14ac:dyDescent="0.15"/>
    <row r="104161" ht="13.5" customHeight="1" x14ac:dyDescent="0.15"/>
    <row r="104163" ht="13.5" customHeight="1" x14ac:dyDescent="0.15"/>
    <row r="104165" ht="13.5" customHeight="1" x14ac:dyDescent="0.15"/>
    <row r="104167" ht="13.5" customHeight="1" x14ac:dyDescent="0.15"/>
    <row r="104169" ht="13.5" customHeight="1" x14ac:dyDescent="0.15"/>
    <row r="104171" ht="13.5" customHeight="1" x14ac:dyDescent="0.15"/>
    <row r="104173" ht="13.5" customHeight="1" x14ac:dyDescent="0.15"/>
    <row r="104175" ht="13.5" customHeight="1" x14ac:dyDescent="0.15"/>
    <row r="104177" ht="13.5" customHeight="1" x14ac:dyDescent="0.15"/>
    <row r="104179" ht="13.5" customHeight="1" x14ac:dyDescent="0.15"/>
    <row r="104181" ht="13.5" customHeight="1" x14ac:dyDescent="0.15"/>
    <row r="104183" ht="13.5" customHeight="1" x14ac:dyDescent="0.15"/>
    <row r="104185" ht="13.5" customHeight="1" x14ac:dyDescent="0.15"/>
    <row r="104187" ht="13.5" customHeight="1" x14ac:dyDescent="0.15"/>
    <row r="104189" ht="13.5" customHeight="1" x14ac:dyDescent="0.15"/>
    <row r="104191" ht="13.5" customHeight="1" x14ac:dyDescent="0.15"/>
    <row r="104193" ht="13.5" customHeight="1" x14ac:dyDescent="0.15"/>
    <row r="104195" ht="13.5" customHeight="1" x14ac:dyDescent="0.15"/>
    <row r="104197" ht="13.5" customHeight="1" x14ac:dyDescent="0.15"/>
    <row r="104199" ht="13.5" customHeight="1" x14ac:dyDescent="0.15"/>
    <row r="104201" ht="13.5" customHeight="1" x14ac:dyDescent="0.15"/>
    <row r="104203" ht="13.5" customHeight="1" x14ac:dyDescent="0.15"/>
    <row r="104205" ht="13.5" customHeight="1" x14ac:dyDescent="0.15"/>
    <row r="104207" ht="13.5" customHeight="1" x14ac:dyDescent="0.15"/>
    <row r="104209" ht="13.5" customHeight="1" x14ac:dyDescent="0.15"/>
    <row r="104211" ht="13.5" customHeight="1" x14ac:dyDescent="0.15"/>
    <row r="104213" ht="13.5" customHeight="1" x14ac:dyDescent="0.15"/>
    <row r="104215" ht="13.5" customHeight="1" x14ac:dyDescent="0.15"/>
    <row r="104217" ht="13.5" customHeight="1" x14ac:dyDescent="0.15"/>
    <row r="104219" ht="13.5" customHeight="1" x14ac:dyDescent="0.15"/>
    <row r="104221" ht="13.5" customHeight="1" x14ac:dyDescent="0.15"/>
    <row r="104223" ht="13.5" customHeight="1" x14ac:dyDescent="0.15"/>
    <row r="104225" ht="13.5" customHeight="1" x14ac:dyDescent="0.15"/>
    <row r="104227" ht="13.5" customHeight="1" x14ac:dyDescent="0.15"/>
    <row r="104229" ht="13.5" customHeight="1" x14ac:dyDescent="0.15"/>
    <row r="104231" ht="13.5" customHeight="1" x14ac:dyDescent="0.15"/>
    <row r="104233" ht="13.5" customHeight="1" x14ac:dyDescent="0.15"/>
    <row r="104235" ht="13.5" customHeight="1" x14ac:dyDescent="0.15"/>
    <row r="104237" ht="13.5" customHeight="1" x14ac:dyDescent="0.15"/>
    <row r="104239" ht="13.5" customHeight="1" x14ac:dyDescent="0.15"/>
    <row r="104241" ht="13.5" customHeight="1" x14ac:dyDescent="0.15"/>
    <row r="104243" ht="13.5" customHeight="1" x14ac:dyDescent="0.15"/>
    <row r="104245" ht="13.5" customHeight="1" x14ac:dyDescent="0.15"/>
    <row r="104247" ht="13.5" customHeight="1" x14ac:dyDescent="0.15"/>
    <row r="104249" ht="13.5" customHeight="1" x14ac:dyDescent="0.15"/>
    <row r="104251" ht="13.5" customHeight="1" x14ac:dyDescent="0.15"/>
    <row r="104253" ht="13.5" customHeight="1" x14ac:dyDescent="0.15"/>
    <row r="104255" ht="13.5" customHeight="1" x14ac:dyDescent="0.15"/>
    <row r="104257" ht="13.5" customHeight="1" x14ac:dyDescent="0.15"/>
    <row r="104259" ht="13.5" customHeight="1" x14ac:dyDescent="0.15"/>
    <row r="104261" ht="13.5" customHeight="1" x14ac:dyDescent="0.15"/>
    <row r="104263" ht="13.5" customHeight="1" x14ac:dyDescent="0.15"/>
    <row r="104265" ht="13.5" customHeight="1" x14ac:dyDescent="0.15"/>
    <row r="104267" ht="13.5" customHeight="1" x14ac:dyDescent="0.15"/>
    <row r="104269" ht="13.5" customHeight="1" x14ac:dyDescent="0.15"/>
    <row r="104271" ht="13.5" customHeight="1" x14ac:dyDescent="0.15"/>
    <row r="104273" ht="13.5" customHeight="1" x14ac:dyDescent="0.15"/>
    <row r="104275" ht="13.5" customHeight="1" x14ac:dyDescent="0.15"/>
    <row r="104277" ht="13.5" customHeight="1" x14ac:dyDescent="0.15"/>
    <row r="104279" ht="13.5" customHeight="1" x14ac:dyDescent="0.15"/>
    <row r="104281" ht="13.5" customHeight="1" x14ac:dyDescent="0.15"/>
    <row r="104283" ht="13.5" customHeight="1" x14ac:dyDescent="0.15"/>
    <row r="104285" ht="13.5" customHeight="1" x14ac:dyDescent="0.15"/>
    <row r="104287" ht="13.5" customHeight="1" x14ac:dyDescent="0.15"/>
    <row r="104289" ht="13.5" customHeight="1" x14ac:dyDescent="0.15"/>
    <row r="104291" ht="13.5" customHeight="1" x14ac:dyDescent="0.15"/>
    <row r="104293" ht="13.5" customHeight="1" x14ac:dyDescent="0.15"/>
    <row r="104295" ht="13.5" customHeight="1" x14ac:dyDescent="0.15"/>
    <row r="104297" ht="13.5" customHeight="1" x14ac:dyDescent="0.15"/>
    <row r="104299" ht="13.5" customHeight="1" x14ac:dyDescent="0.15"/>
    <row r="104301" ht="13.5" customHeight="1" x14ac:dyDescent="0.15"/>
    <row r="104303" ht="13.5" customHeight="1" x14ac:dyDescent="0.15"/>
    <row r="104305" ht="13.5" customHeight="1" x14ac:dyDescent="0.15"/>
    <row r="104307" ht="13.5" customHeight="1" x14ac:dyDescent="0.15"/>
    <row r="104309" ht="13.5" customHeight="1" x14ac:dyDescent="0.15"/>
    <row r="104311" ht="13.5" customHeight="1" x14ac:dyDescent="0.15"/>
    <row r="104313" ht="13.5" customHeight="1" x14ac:dyDescent="0.15"/>
    <row r="104315" ht="13.5" customHeight="1" x14ac:dyDescent="0.15"/>
    <row r="104317" ht="13.5" customHeight="1" x14ac:dyDescent="0.15"/>
    <row r="104319" ht="13.5" customHeight="1" x14ac:dyDescent="0.15"/>
    <row r="104321" ht="13.5" customHeight="1" x14ac:dyDescent="0.15"/>
    <row r="104323" ht="13.5" customHeight="1" x14ac:dyDescent="0.15"/>
    <row r="104325" ht="13.5" customHeight="1" x14ac:dyDescent="0.15"/>
    <row r="104327" ht="13.5" customHeight="1" x14ac:dyDescent="0.15"/>
    <row r="104329" ht="13.5" customHeight="1" x14ac:dyDescent="0.15"/>
    <row r="104331" ht="13.5" customHeight="1" x14ac:dyDescent="0.15"/>
    <row r="104333" ht="13.5" customHeight="1" x14ac:dyDescent="0.15"/>
    <row r="104335" ht="13.5" customHeight="1" x14ac:dyDescent="0.15"/>
    <row r="104337" ht="13.5" customHeight="1" x14ac:dyDescent="0.15"/>
    <row r="104339" ht="13.5" customHeight="1" x14ac:dyDescent="0.15"/>
    <row r="104341" ht="13.5" customHeight="1" x14ac:dyDescent="0.15"/>
    <row r="104343" ht="13.5" customHeight="1" x14ac:dyDescent="0.15"/>
    <row r="104345" ht="13.5" customHeight="1" x14ac:dyDescent="0.15"/>
    <row r="104347" ht="13.5" customHeight="1" x14ac:dyDescent="0.15"/>
    <row r="104349" ht="13.5" customHeight="1" x14ac:dyDescent="0.15"/>
    <row r="104351" ht="13.5" customHeight="1" x14ac:dyDescent="0.15"/>
    <row r="104353" ht="13.5" customHeight="1" x14ac:dyDescent="0.15"/>
    <row r="104355" ht="13.5" customHeight="1" x14ac:dyDescent="0.15"/>
    <row r="104357" ht="13.5" customHeight="1" x14ac:dyDescent="0.15"/>
    <row r="104359" ht="13.5" customHeight="1" x14ac:dyDescent="0.15"/>
    <row r="104361" ht="13.5" customHeight="1" x14ac:dyDescent="0.15"/>
    <row r="104363" ht="13.5" customHeight="1" x14ac:dyDescent="0.15"/>
    <row r="104365" ht="13.5" customHeight="1" x14ac:dyDescent="0.15"/>
    <row r="104367" ht="13.5" customHeight="1" x14ac:dyDescent="0.15"/>
    <row r="104369" ht="13.5" customHeight="1" x14ac:dyDescent="0.15"/>
    <row r="104371" ht="13.5" customHeight="1" x14ac:dyDescent="0.15"/>
    <row r="104373" ht="13.5" customHeight="1" x14ac:dyDescent="0.15"/>
    <row r="104375" ht="13.5" customHeight="1" x14ac:dyDescent="0.15"/>
    <row r="104377" ht="13.5" customHeight="1" x14ac:dyDescent="0.15"/>
    <row r="104379" ht="13.5" customHeight="1" x14ac:dyDescent="0.15"/>
    <row r="104381" ht="13.5" customHeight="1" x14ac:dyDescent="0.15"/>
    <row r="104383" ht="13.5" customHeight="1" x14ac:dyDescent="0.15"/>
    <row r="104385" ht="13.5" customHeight="1" x14ac:dyDescent="0.15"/>
    <row r="104387" ht="13.5" customHeight="1" x14ac:dyDescent="0.15"/>
    <row r="104389" ht="13.5" customHeight="1" x14ac:dyDescent="0.15"/>
    <row r="104391" ht="13.5" customHeight="1" x14ac:dyDescent="0.15"/>
    <row r="104393" ht="13.5" customHeight="1" x14ac:dyDescent="0.15"/>
    <row r="104395" ht="13.5" customHeight="1" x14ac:dyDescent="0.15"/>
    <row r="104397" ht="13.5" customHeight="1" x14ac:dyDescent="0.15"/>
    <row r="104399" ht="13.5" customHeight="1" x14ac:dyDescent="0.15"/>
    <row r="104401" ht="13.5" customHeight="1" x14ac:dyDescent="0.15"/>
    <row r="104403" ht="13.5" customHeight="1" x14ac:dyDescent="0.15"/>
    <row r="104405" ht="13.5" customHeight="1" x14ac:dyDescent="0.15"/>
    <row r="104407" ht="13.5" customHeight="1" x14ac:dyDescent="0.15"/>
    <row r="104409" ht="13.5" customHeight="1" x14ac:dyDescent="0.15"/>
    <row r="104411" ht="13.5" customHeight="1" x14ac:dyDescent="0.15"/>
    <row r="104413" ht="13.5" customHeight="1" x14ac:dyDescent="0.15"/>
    <row r="104415" ht="13.5" customHeight="1" x14ac:dyDescent="0.15"/>
    <row r="104417" ht="13.5" customHeight="1" x14ac:dyDescent="0.15"/>
    <row r="104419" ht="13.5" customHeight="1" x14ac:dyDescent="0.15"/>
    <row r="104421" ht="13.5" customHeight="1" x14ac:dyDescent="0.15"/>
    <row r="104423" ht="13.5" customHeight="1" x14ac:dyDescent="0.15"/>
    <row r="104425" ht="13.5" customHeight="1" x14ac:dyDescent="0.15"/>
    <row r="104427" ht="13.5" customHeight="1" x14ac:dyDescent="0.15"/>
    <row r="104429" ht="13.5" customHeight="1" x14ac:dyDescent="0.15"/>
    <row r="104431" ht="13.5" customHeight="1" x14ac:dyDescent="0.15"/>
    <row r="104433" ht="13.5" customHeight="1" x14ac:dyDescent="0.15"/>
    <row r="104435" ht="13.5" customHeight="1" x14ac:dyDescent="0.15"/>
    <row r="104437" ht="13.5" customHeight="1" x14ac:dyDescent="0.15"/>
    <row r="104439" ht="13.5" customHeight="1" x14ac:dyDescent="0.15"/>
    <row r="104441" ht="13.5" customHeight="1" x14ac:dyDescent="0.15"/>
    <row r="104443" ht="13.5" customHeight="1" x14ac:dyDescent="0.15"/>
    <row r="104445" ht="13.5" customHeight="1" x14ac:dyDescent="0.15"/>
    <row r="104447" ht="13.5" customHeight="1" x14ac:dyDescent="0.15"/>
    <row r="104449" ht="13.5" customHeight="1" x14ac:dyDescent="0.15"/>
    <row r="104451" ht="13.5" customHeight="1" x14ac:dyDescent="0.15"/>
    <row r="104453" ht="13.5" customHeight="1" x14ac:dyDescent="0.15"/>
    <row r="104455" ht="13.5" customHeight="1" x14ac:dyDescent="0.15"/>
    <row r="104457" ht="13.5" customHeight="1" x14ac:dyDescent="0.15"/>
    <row r="104459" ht="13.5" customHeight="1" x14ac:dyDescent="0.15"/>
    <row r="104461" ht="13.5" customHeight="1" x14ac:dyDescent="0.15"/>
    <row r="104463" ht="13.5" customHeight="1" x14ac:dyDescent="0.15"/>
    <row r="104465" ht="13.5" customHeight="1" x14ac:dyDescent="0.15"/>
    <row r="104467" ht="13.5" customHeight="1" x14ac:dyDescent="0.15"/>
    <row r="104469" ht="13.5" customHeight="1" x14ac:dyDescent="0.15"/>
    <row r="104471" ht="13.5" customHeight="1" x14ac:dyDescent="0.15"/>
    <row r="104473" ht="13.5" customHeight="1" x14ac:dyDescent="0.15"/>
    <row r="104475" ht="13.5" customHeight="1" x14ac:dyDescent="0.15"/>
    <row r="104477" ht="13.5" customHeight="1" x14ac:dyDescent="0.15"/>
    <row r="104479" ht="13.5" customHeight="1" x14ac:dyDescent="0.15"/>
    <row r="104481" ht="13.5" customHeight="1" x14ac:dyDescent="0.15"/>
    <row r="104483" ht="13.5" customHeight="1" x14ac:dyDescent="0.15"/>
    <row r="104485" ht="13.5" customHeight="1" x14ac:dyDescent="0.15"/>
    <row r="104487" ht="13.5" customHeight="1" x14ac:dyDescent="0.15"/>
    <row r="104489" ht="13.5" customHeight="1" x14ac:dyDescent="0.15"/>
    <row r="104491" ht="13.5" customHeight="1" x14ac:dyDescent="0.15"/>
    <row r="104493" ht="13.5" customHeight="1" x14ac:dyDescent="0.15"/>
    <row r="104495" ht="13.5" customHeight="1" x14ac:dyDescent="0.15"/>
    <row r="104497" ht="13.5" customHeight="1" x14ac:dyDescent="0.15"/>
    <row r="104499" ht="13.5" customHeight="1" x14ac:dyDescent="0.15"/>
    <row r="104501" ht="13.5" customHeight="1" x14ac:dyDescent="0.15"/>
    <row r="104503" ht="13.5" customHeight="1" x14ac:dyDescent="0.15"/>
    <row r="104505" ht="13.5" customHeight="1" x14ac:dyDescent="0.15"/>
    <row r="104507" ht="13.5" customHeight="1" x14ac:dyDescent="0.15"/>
    <row r="104509" ht="13.5" customHeight="1" x14ac:dyDescent="0.15"/>
    <row r="104511" ht="13.5" customHeight="1" x14ac:dyDescent="0.15"/>
    <row r="104513" ht="13.5" customHeight="1" x14ac:dyDescent="0.15"/>
    <row r="104515" ht="13.5" customHeight="1" x14ac:dyDescent="0.15"/>
    <row r="104517" ht="13.5" customHeight="1" x14ac:dyDescent="0.15"/>
    <row r="104519" ht="13.5" customHeight="1" x14ac:dyDescent="0.15"/>
    <row r="104521" ht="13.5" customHeight="1" x14ac:dyDescent="0.15"/>
    <row r="104523" ht="13.5" customHeight="1" x14ac:dyDescent="0.15"/>
    <row r="104525" ht="13.5" customHeight="1" x14ac:dyDescent="0.15"/>
    <row r="104527" ht="13.5" customHeight="1" x14ac:dyDescent="0.15"/>
    <row r="104529" ht="13.5" customHeight="1" x14ac:dyDescent="0.15"/>
    <row r="104531" ht="13.5" customHeight="1" x14ac:dyDescent="0.15"/>
    <row r="104533" ht="13.5" customHeight="1" x14ac:dyDescent="0.15"/>
    <row r="104535" ht="13.5" customHeight="1" x14ac:dyDescent="0.15"/>
    <row r="104537" ht="13.5" customHeight="1" x14ac:dyDescent="0.15"/>
    <row r="104539" ht="13.5" customHeight="1" x14ac:dyDescent="0.15"/>
    <row r="104541" ht="13.5" customHeight="1" x14ac:dyDescent="0.15"/>
    <row r="104543" ht="13.5" customHeight="1" x14ac:dyDescent="0.15"/>
    <row r="104545" ht="13.5" customHeight="1" x14ac:dyDescent="0.15"/>
    <row r="104547" ht="13.5" customHeight="1" x14ac:dyDescent="0.15"/>
    <row r="104549" ht="13.5" customHeight="1" x14ac:dyDescent="0.15"/>
    <row r="104551" ht="13.5" customHeight="1" x14ac:dyDescent="0.15"/>
    <row r="104553" ht="13.5" customHeight="1" x14ac:dyDescent="0.15"/>
    <row r="104555" ht="13.5" customHeight="1" x14ac:dyDescent="0.15"/>
    <row r="104557" ht="13.5" customHeight="1" x14ac:dyDescent="0.15"/>
    <row r="104559" ht="13.5" customHeight="1" x14ac:dyDescent="0.15"/>
    <row r="104561" ht="13.5" customHeight="1" x14ac:dyDescent="0.15"/>
    <row r="104563" ht="13.5" customHeight="1" x14ac:dyDescent="0.15"/>
    <row r="104565" ht="13.5" customHeight="1" x14ac:dyDescent="0.15"/>
    <row r="104567" ht="13.5" customHeight="1" x14ac:dyDescent="0.15"/>
    <row r="104569" ht="13.5" customHeight="1" x14ac:dyDescent="0.15"/>
    <row r="104571" ht="13.5" customHeight="1" x14ac:dyDescent="0.15"/>
    <row r="104573" ht="13.5" customHeight="1" x14ac:dyDescent="0.15"/>
    <row r="104575" ht="13.5" customHeight="1" x14ac:dyDescent="0.15"/>
    <row r="104577" ht="13.5" customHeight="1" x14ac:dyDescent="0.15"/>
    <row r="104579" ht="13.5" customHeight="1" x14ac:dyDescent="0.15"/>
    <row r="104581" ht="13.5" customHeight="1" x14ac:dyDescent="0.15"/>
    <row r="104583" ht="13.5" customHeight="1" x14ac:dyDescent="0.15"/>
    <row r="104585" ht="13.5" customHeight="1" x14ac:dyDescent="0.15"/>
    <row r="104587" ht="13.5" customHeight="1" x14ac:dyDescent="0.15"/>
    <row r="104589" ht="13.5" customHeight="1" x14ac:dyDescent="0.15"/>
    <row r="104591" ht="13.5" customHeight="1" x14ac:dyDescent="0.15"/>
    <row r="104593" ht="13.5" customHeight="1" x14ac:dyDescent="0.15"/>
    <row r="104595" ht="13.5" customHeight="1" x14ac:dyDescent="0.15"/>
    <row r="104597" ht="13.5" customHeight="1" x14ac:dyDescent="0.15"/>
    <row r="104599" ht="13.5" customHeight="1" x14ac:dyDescent="0.15"/>
    <row r="104601" ht="13.5" customHeight="1" x14ac:dyDescent="0.15"/>
    <row r="104603" ht="13.5" customHeight="1" x14ac:dyDescent="0.15"/>
    <row r="104605" ht="13.5" customHeight="1" x14ac:dyDescent="0.15"/>
    <row r="104607" ht="13.5" customHeight="1" x14ac:dyDescent="0.15"/>
    <row r="104609" ht="13.5" customHeight="1" x14ac:dyDescent="0.15"/>
    <row r="104611" ht="13.5" customHeight="1" x14ac:dyDescent="0.15"/>
    <row r="104613" ht="13.5" customHeight="1" x14ac:dyDescent="0.15"/>
    <row r="104615" ht="13.5" customHeight="1" x14ac:dyDescent="0.15"/>
    <row r="104617" ht="13.5" customHeight="1" x14ac:dyDescent="0.15"/>
    <row r="104619" ht="13.5" customHeight="1" x14ac:dyDescent="0.15"/>
    <row r="104621" ht="13.5" customHeight="1" x14ac:dyDescent="0.15"/>
    <row r="104623" ht="13.5" customHeight="1" x14ac:dyDescent="0.15"/>
    <row r="104625" ht="13.5" customHeight="1" x14ac:dyDescent="0.15"/>
    <row r="104627" ht="13.5" customHeight="1" x14ac:dyDescent="0.15"/>
    <row r="104629" ht="13.5" customHeight="1" x14ac:dyDescent="0.15"/>
    <row r="104631" ht="13.5" customHeight="1" x14ac:dyDescent="0.15"/>
    <row r="104633" ht="13.5" customHeight="1" x14ac:dyDescent="0.15"/>
    <row r="104635" ht="13.5" customHeight="1" x14ac:dyDescent="0.15"/>
    <row r="104637" ht="13.5" customHeight="1" x14ac:dyDescent="0.15"/>
    <row r="104639" ht="13.5" customHeight="1" x14ac:dyDescent="0.15"/>
    <row r="104641" ht="13.5" customHeight="1" x14ac:dyDescent="0.15"/>
    <row r="104643" ht="13.5" customHeight="1" x14ac:dyDescent="0.15"/>
    <row r="104645" ht="13.5" customHeight="1" x14ac:dyDescent="0.15"/>
    <row r="104647" ht="13.5" customHeight="1" x14ac:dyDescent="0.15"/>
    <row r="104649" ht="13.5" customHeight="1" x14ac:dyDescent="0.15"/>
    <row r="104651" ht="13.5" customHeight="1" x14ac:dyDescent="0.15"/>
    <row r="104653" ht="13.5" customHeight="1" x14ac:dyDescent="0.15"/>
    <row r="104655" ht="13.5" customHeight="1" x14ac:dyDescent="0.15"/>
    <row r="104657" ht="13.5" customHeight="1" x14ac:dyDescent="0.15"/>
    <row r="104659" ht="13.5" customHeight="1" x14ac:dyDescent="0.15"/>
    <row r="104661" ht="13.5" customHeight="1" x14ac:dyDescent="0.15"/>
    <row r="104663" ht="13.5" customHeight="1" x14ac:dyDescent="0.15"/>
    <row r="104665" ht="13.5" customHeight="1" x14ac:dyDescent="0.15"/>
    <row r="104667" ht="13.5" customHeight="1" x14ac:dyDescent="0.15"/>
    <row r="104669" ht="13.5" customHeight="1" x14ac:dyDescent="0.15"/>
    <row r="104671" ht="13.5" customHeight="1" x14ac:dyDescent="0.15"/>
    <row r="104673" ht="13.5" customHeight="1" x14ac:dyDescent="0.15"/>
    <row r="104675" ht="13.5" customHeight="1" x14ac:dyDescent="0.15"/>
    <row r="104677" ht="13.5" customHeight="1" x14ac:dyDescent="0.15"/>
    <row r="104679" ht="13.5" customHeight="1" x14ac:dyDescent="0.15"/>
    <row r="104681" ht="13.5" customHeight="1" x14ac:dyDescent="0.15"/>
    <row r="104683" ht="13.5" customHeight="1" x14ac:dyDescent="0.15"/>
    <row r="104685" ht="13.5" customHeight="1" x14ac:dyDescent="0.15"/>
    <row r="104687" ht="13.5" customHeight="1" x14ac:dyDescent="0.15"/>
    <row r="104689" ht="13.5" customHeight="1" x14ac:dyDescent="0.15"/>
    <row r="104691" ht="13.5" customHeight="1" x14ac:dyDescent="0.15"/>
    <row r="104693" ht="13.5" customHeight="1" x14ac:dyDescent="0.15"/>
    <row r="104695" ht="13.5" customHeight="1" x14ac:dyDescent="0.15"/>
    <row r="104697" ht="13.5" customHeight="1" x14ac:dyDescent="0.15"/>
    <row r="104699" ht="13.5" customHeight="1" x14ac:dyDescent="0.15"/>
    <row r="104701" ht="13.5" customHeight="1" x14ac:dyDescent="0.15"/>
    <row r="104703" ht="13.5" customHeight="1" x14ac:dyDescent="0.15"/>
    <row r="104705" ht="13.5" customHeight="1" x14ac:dyDescent="0.15"/>
    <row r="104707" ht="13.5" customHeight="1" x14ac:dyDescent="0.15"/>
    <row r="104709" ht="13.5" customHeight="1" x14ac:dyDescent="0.15"/>
    <row r="104711" ht="13.5" customHeight="1" x14ac:dyDescent="0.15"/>
    <row r="104713" ht="13.5" customHeight="1" x14ac:dyDescent="0.15"/>
    <row r="104715" ht="13.5" customHeight="1" x14ac:dyDescent="0.15"/>
    <row r="104717" ht="13.5" customHeight="1" x14ac:dyDescent="0.15"/>
    <row r="104719" ht="13.5" customHeight="1" x14ac:dyDescent="0.15"/>
    <row r="104721" ht="13.5" customHeight="1" x14ac:dyDescent="0.15"/>
    <row r="104723" ht="13.5" customHeight="1" x14ac:dyDescent="0.15"/>
    <row r="104725" ht="13.5" customHeight="1" x14ac:dyDescent="0.15"/>
    <row r="104727" ht="13.5" customHeight="1" x14ac:dyDescent="0.15"/>
    <row r="104729" ht="13.5" customHeight="1" x14ac:dyDescent="0.15"/>
    <row r="104731" ht="13.5" customHeight="1" x14ac:dyDescent="0.15"/>
    <row r="104733" ht="13.5" customHeight="1" x14ac:dyDescent="0.15"/>
    <row r="104735" ht="13.5" customHeight="1" x14ac:dyDescent="0.15"/>
    <row r="104737" ht="13.5" customHeight="1" x14ac:dyDescent="0.15"/>
    <row r="104739" ht="13.5" customHeight="1" x14ac:dyDescent="0.15"/>
    <row r="104741" ht="13.5" customHeight="1" x14ac:dyDescent="0.15"/>
    <row r="104743" ht="13.5" customHeight="1" x14ac:dyDescent="0.15"/>
    <row r="104745" ht="13.5" customHeight="1" x14ac:dyDescent="0.15"/>
    <row r="104747" ht="13.5" customHeight="1" x14ac:dyDescent="0.15"/>
    <row r="104749" ht="13.5" customHeight="1" x14ac:dyDescent="0.15"/>
    <row r="104751" ht="13.5" customHeight="1" x14ac:dyDescent="0.15"/>
    <row r="104753" ht="13.5" customHeight="1" x14ac:dyDescent="0.15"/>
    <row r="104755" ht="13.5" customHeight="1" x14ac:dyDescent="0.15"/>
    <row r="104757" ht="13.5" customHeight="1" x14ac:dyDescent="0.15"/>
    <row r="104759" ht="13.5" customHeight="1" x14ac:dyDescent="0.15"/>
    <row r="104761" ht="13.5" customHeight="1" x14ac:dyDescent="0.15"/>
    <row r="104763" ht="13.5" customHeight="1" x14ac:dyDescent="0.15"/>
    <row r="104765" ht="13.5" customHeight="1" x14ac:dyDescent="0.15"/>
    <row r="104767" ht="13.5" customHeight="1" x14ac:dyDescent="0.15"/>
    <row r="104769" ht="13.5" customHeight="1" x14ac:dyDescent="0.15"/>
    <row r="104771" ht="13.5" customHeight="1" x14ac:dyDescent="0.15"/>
    <row r="104773" ht="13.5" customHeight="1" x14ac:dyDescent="0.15"/>
    <row r="104775" ht="13.5" customHeight="1" x14ac:dyDescent="0.15"/>
    <row r="104777" ht="13.5" customHeight="1" x14ac:dyDescent="0.15"/>
    <row r="104779" ht="13.5" customHeight="1" x14ac:dyDescent="0.15"/>
    <row r="104781" ht="13.5" customHeight="1" x14ac:dyDescent="0.15"/>
    <row r="104783" ht="13.5" customHeight="1" x14ac:dyDescent="0.15"/>
    <row r="104785" ht="13.5" customHeight="1" x14ac:dyDescent="0.15"/>
    <row r="104787" ht="13.5" customHeight="1" x14ac:dyDescent="0.15"/>
    <row r="104789" ht="13.5" customHeight="1" x14ac:dyDescent="0.15"/>
    <row r="104791" ht="13.5" customHeight="1" x14ac:dyDescent="0.15"/>
    <row r="104793" ht="13.5" customHeight="1" x14ac:dyDescent="0.15"/>
    <row r="104795" ht="13.5" customHeight="1" x14ac:dyDescent="0.15"/>
    <row r="104797" ht="13.5" customHeight="1" x14ac:dyDescent="0.15"/>
    <row r="104799" ht="13.5" customHeight="1" x14ac:dyDescent="0.15"/>
    <row r="104801" ht="13.5" customHeight="1" x14ac:dyDescent="0.15"/>
    <row r="104803" ht="13.5" customHeight="1" x14ac:dyDescent="0.15"/>
    <row r="104805" ht="13.5" customHeight="1" x14ac:dyDescent="0.15"/>
    <row r="104807" ht="13.5" customHeight="1" x14ac:dyDescent="0.15"/>
    <row r="104809" ht="13.5" customHeight="1" x14ac:dyDescent="0.15"/>
    <row r="104811" ht="13.5" customHeight="1" x14ac:dyDescent="0.15"/>
    <row r="104813" ht="13.5" customHeight="1" x14ac:dyDescent="0.15"/>
    <row r="104815" ht="13.5" customHeight="1" x14ac:dyDescent="0.15"/>
    <row r="104817" ht="13.5" customHeight="1" x14ac:dyDescent="0.15"/>
    <row r="104819" ht="13.5" customHeight="1" x14ac:dyDescent="0.15"/>
    <row r="104821" ht="13.5" customHeight="1" x14ac:dyDescent="0.15"/>
    <row r="104823" ht="13.5" customHeight="1" x14ac:dyDescent="0.15"/>
    <row r="104825" ht="13.5" customHeight="1" x14ac:dyDescent="0.15"/>
    <row r="104827" ht="13.5" customHeight="1" x14ac:dyDescent="0.15"/>
    <row r="104829" ht="13.5" customHeight="1" x14ac:dyDescent="0.15"/>
    <row r="104831" ht="13.5" customHeight="1" x14ac:dyDescent="0.15"/>
    <row r="104833" ht="13.5" customHeight="1" x14ac:dyDescent="0.15"/>
    <row r="104835" ht="13.5" customHeight="1" x14ac:dyDescent="0.15"/>
    <row r="104837" ht="13.5" customHeight="1" x14ac:dyDescent="0.15"/>
    <row r="104839" ht="13.5" customHeight="1" x14ac:dyDescent="0.15"/>
    <row r="104841" ht="13.5" customHeight="1" x14ac:dyDescent="0.15"/>
    <row r="104843" ht="13.5" customHeight="1" x14ac:dyDescent="0.15"/>
    <row r="104845" ht="13.5" customHeight="1" x14ac:dyDescent="0.15"/>
    <row r="104847" ht="13.5" customHeight="1" x14ac:dyDescent="0.15"/>
    <row r="104849" ht="13.5" customHeight="1" x14ac:dyDescent="0.15"/>
    <row r="104851" ht="13.5" customHeight="1" x14ac:dyDescent="0.15"/>
    <row r="104853" ht="13.5" customHeight="1" x14ac:dyDescent="0.15"/>
    <row r="104855" ht="13.5" customHeight="1" x14ac:dyDescent="0.15"/>
    <row r="104857" ht="13.5" customHeight="1" x14ac:dyDescent="0.15"/>
    <row r="104859" ht="13.5" customHeight="1" x14ac:dyDescent="0.15"/>
    <row r="104861" ht="13.5" customHeight="1" x14ac:dyDescent="0.15"/>
    <row r="104863" ht="13.5" customHeight="1" x14ac:dyDescent="0.15"/>
    <row r="104865" ht="13.5" customHeight="1" x14ac:dyDescent="0.15"/>
    <row r="104867" ht="13.5" customHeight="1" x14ac:dyDescent="0.15"/>
    <row r="104869" ht="13.5" customHeight="1" x14ac:dyDescent="0.15"/>
    <row r="104871" ht="13.5" customHeight="1" x14ac:dyDescent="0.15"/>
    <row r="104873" ht="13.5" customHeight="1" x14ac:dyDescent="0.15"/>
    <row r="104875" ht="13.5" customHeight="1" x14ac:dyDescent="0.15"/>
    <row r="104877" ht="13.5" customHeight="1" x14ac:dyDescent="0.15"/>
    <row r="104879" ht="13.5" customHeight="1" x14ac:dyDescent="0.15"/>
    <row r="104881" ht="13.5" customHeight="1" x14ac:dyDescent="0.15"/>
    <row r="104883" ht="13.5" customHeight="1" x14ac:dyDescent="0.15"/>
    <row r="104885" ht="13.5" customHeight="1" x14ac:dyDescent="0.15"/>
    <row r="104887" ht="13.5" customHeight="1" x14ac:dyDescent="0.15"/>
    <row r="104889" ht="13.5" customHeight="1" x14ac:dyDescent="0.15"/>
    <row r="104891" ht="13.5" customHeight="1" x14ac:dyDescent="0.15"/>
    <row r="104893" ht="13.5" customHeight="1" x14ac:dyDescent="0.15"/>
    <row r="104895" ht="13.5" customHeight="1" x14ac:dyDescent="0.15"/>
    <row r="104897" ht="13.5" customHeight="1" x14ac:dyDescent="0.15"/>
    <row r="104899" ht="13.5" customHeight="1" x14ac:dyDescent="0.15"/>
    <row r="104901" ht="13.5" customHeight="1" x14ac:dyDescent="0.15"/>
    <row r="104903" ht="13.5" customHeight="1" x14ac:dyDescent="0.15"/>
    <row r="104905" ht="13.5" customHeight="1" x14ac:dyDescent="0.15"/>
    <row r="104907" ht="13.5" customHeight="1" x14ac:dyDescent="0.15"/>
    <row r="104909" ht="13.5" customHeight="1" x14ac:dyDescent="0.15"/>
    <row r="104911" ht="13.5" customHeight="1" x14ac:dyDescent="0.15"/>
    <row r="104913" ht="13.5" customHeight="1" x14ac:dyDescent="0.15"/>
    <row r="104915" ht="13.5" customHeight="1" x14ac:dyDescent="0.15"/>
    <row r="104917" ht="13.5" customHeight="1" x14ac:dyDescent="0.15"/>
    <row r="104919" ht="13.5" customHeight="1" x14ac:dyDescent="0.15"/>
    <row r="104921" ht="13.5" customHeight="1" x14ac:dyDescent="0.15"/>
    <row r="104923" ht="13.5" customHeight="1" x14ac:dyDescent="0.15"/>
    <row r="104925" ht="13.5" customHeight="1" x14ac:dyDescent="0.15"/>
    <row r="104927" ht="13.5" customHeight="1" x14ac:dyDescent="0.15"/>
    <row r="104929" ht="13.5" customHeight="1" x14ac:dyDescent="0.15"/>
    <row r="104931" ht="13.5" customHeight="1" x14ac:dyDescent="0.15"/>
    <row r="104933" ht="13.5" customHeight="1" x14ac:dyDescent="0.15"/>
    <row r="104935" ht="13.5" customHeight="1" x14ac:dyDescent="0.15"/>
    <row r="104937" ht="13.5" customHeight="1" x14ac:dyDescent="0.15"/>
    <row r="104939" ht="13.5" customHeight="1" x14ac:dyDescent="0.15"/>
    <row r="104941" ht="13.5" customHeight="1" x14ac:dyDescent="0.15"/>
    <row r="104943" ht="13.5" customHeight="1" x14ac:dyDescent="0.15"/>
    <row r="104945" ht="13.5" customHeight="1" x14ac:dyDescent="0.15"/>
    <row r="104947" ht="13.5" customHeight="1" x14ac:dyDescent="0.15"/>
    <row r="104949" ht="13.5" customHeight="1" x14ac:dyDescent="0.15"/>
    <row r="104951" ht="13.5" customHeight="1" x14ac:dyDescent="0.15"/>
    <row r="104953" ht="13.5" customHeight="1" x14ac:dyDescent="0.15"/>
    <row r="104955" ht="13.5" customHeight="1" x14ac:dyDescent="0.15"/>
    <row r="104957" ht="13.5" customHeight="1" x14ac:dyDescent="0.15"/>
    <row r="104959" ht="13.5" customHeight="1" x14ac:dyDescent="0.15"/>
    <row r="104961" ht="13.5" customHeight="1" x14ac:dyDescent="0.15"/>
    <row r="104963" ht="13.5" customHeight="1" x14ac:dyDescent="0.15"/>
    <row r="104965" ht="13.5" customHeight="1" x14ac:dyDescent="0.15"/>
    <row r="104967" ht="13.5" customHeight="1" x14ac:dyDescent="0.15"/>
    <row r="104969" ht="13.5" customHeight="1" x14ac:dyDescent="0.15"/>
    <row r="104971" ht="13.5" customHeight="1" x14ac:dyDescent="0.15"/>
    <row r="104973" ht="13.5" customHeight="1" x14ac:dyDescent="0.15"/>
    <row r="104975" ht="13.5" customHeight="1" x14ac:dyDescent="0.15"/>
    <row r="104977" ht="13.5" customHeight="1" x14ac:dyDescent="0.15"/>
    <row r="104979" ht="13.5" customHeight="1" x14ac:dyDescent="0.15"/>
    <row r="104981" ht="13.5" customHeight="1" x14ac:dyDescent="0.15"/>
    <row r="104983" ht="13.5" customHeight="1" x14ac:dyDescent="0.15"/>
    <row r="104985" ht="13.5" customHeight="1" x14ac:dyDescent="0.15"/>
    <row r="104987" ht="13.5" customHeight="1" x14ac:dyDescent="0.15"/>
    <row r="104989" ht="13.5" customHeight="1" x14ac:dyDescent="0.15"/>
    <row r="104991" ht="13.5" customHeight="1" x14ac:dyDescent="0.15"/>
    <row r="104993" ht="13.5" customHeight="1" x14ac:dyDescent="0.15"/>
    <row r="104995" ht="13.5" customHeight="1" x14ac:dyDescent="0.15"/>
    <row r="104997" ht="13.5" customHeight="1" x14ac:dyDescent="0.15"/>
    <row r="104999" ht="13.5" customHeight="1" x14ac:dyDescent="0.15"/>
    <row r="105001" ht="13.5" customHeight="1" x14ac:dyDescent="0.15"/>
    <row r="105003" ht="13.5" customHeight="1" x14ac:dyDescent="0.15"/>
    <row r="105005" ht="13.5" customHeight="1" x14ac:dyDescent="0.15"/>
    <row r="105007" ht="13.5" customHeight="1" x14ac:dyDescent="0.15"/>
    <row r="105009" ht="13.5" customHeight="1" x14ac:dyDescent="0.15"/>
    <row r="105011" ht="13.5" customHeight="1" x14ac:dyDescent="0.15"/>
    <row r="105013" ht="13.5" customHeight="1" x14ac:dyDescent="0.15"/>
    <row r="105015" ht="13.5" customHeight="1" x14ac:dyDescent="0.15"/>
    <row r="105017" ht="13.5" customHeight="1" x14ac:dyDescent="0.15"/>
    <row r="105019" ht="13.5" customHeight="1" x14ac:dyDescent="0.15"/>
    <row r="105021" ht="13.5" customHeight="1" x14ac:dyDescent="0.15"/>
    <row r="105023" ht="13.5" customHeight="1" x14ac:dyDescent="0.15"/>
    <row r="105025" ht="13.5" customHeight="1" x14ac:dyDescent="0.15"/>
    <row r="105027" ht="13.5" customHeight="1" x14ac:dyDescent="0.15"/>
    <row r="105029" ht="13.5" customHeight="1" x14ac:dyDescent="0.15"/>
    <row r="105031" ht="13.5" customHeight="1" x14ac:dyDescent="0.15"/>
    <row r="105033" ht="13.5" customHeight="1" x14ac:dyDescent="0.15"/>
    <row r="105035" ht="13.5" customHeight="1" x14ac:dyDescent="0.15"/>
    <row r="105037" ht="13.5" customHeight="1" x14ac:dyDescent="0.15"/>
    <row r="105039" ht="13.5" customHeight="1" x14ac:dyDescent="0.15"/>
    <row r="105041" ht="13.5" customHeight="1" x14ac:dyDescent="0.15"/>
    <row r="105043" ht="13.5" customHeight="1" x14ac:dyDescent="0.15"/>
    <row r="105045" ht="13.5" customHeight="1" x14ac:dyDescent="0.15"/>
    <row r="105047" ht="13.5" customHeight="1" x14ac:dyDescent="0.15"/>
    <row r="105049" ht="13.5" customHeight="1" x14ac:dyDescent="0.15"/>
    <row r="105051" ht="13.5" customHeight="1" x14ac:dyDescent="0.15"/>
    <row r="105053" ht="13.5" customHeight="1" x14ac:dyDescent="0.15"/>
    <row r="105055" ht="13.5" customHeight="1" x14ac:dyDescent="0.15"/>
    <row r="105057" ht="13.5" customHeight="1" x14ac:dyDescent="0.15"/>
    <row r="105059" ht="13.5" customHeight="1" x14ac:dyDescent="0.15"/>
    <row r="105061" ht="13.5" customHeight="1" x14ac:dyDescent="0.15"/>
    <row r="105063" ht="13.5" customHeight="1" x14ac:dyDescent="0.15"/>
    <row r="105065" ht="13.5" customHeight="1" x14ac:dyDescent="0.15"/>
    <row r="105067" ht="13.5" customHeight="1" x14ac:dyDescent="0.15"/>
    <row r="105069" ht="13.5" customHeight="1" x14ac:dyDescent="0.15"/>
    <row r="105071" ht="13.5" customHeight="1" x14ac:dyDescent="0.15"/>
    <row r="105073" ht="13.5" customHeight="1" x14ac:dyDescent="0.15"/>
    <row r="105075" ht="13.5" customHeight="1" x14ac:dyDescent="0.15"/>
    <row r="105077" ht="13.5" customHeight="1" x14ac:dyDescent="0.15"/>
    <row r="105079" ht="13.5" customHeight="1" x14ac:dyDescent="0.15"/>
    <row r="105081" ht="13.5" customHeight="1" x14ac:dyDescent="0.15"/>
    <row r="105083" ht="13.5" customHeight="1" x14ac:dyDescent="0.15"/>
    <row r="105085" ht="13.5" customHeight="1" x14ac:dyDescent="0.15"/>
    <row r="105087" ht="13.5" customHeight="1" x14ac:dyDescent="0.15"/>
    <row r="105089" ht="13.5" customHeight="1" x14ac:dyDescent="0.15"/>
    <row r="105091" ht="13.5" customHeight="1" x14ac:dyDescent="0.15"/>
    <row r="105093" ht="13.5" customHeight="1" x14ac:dyDescent="0.15"/>
    <row r="105095" ht="13.5" customHeight="1" x14ac:dyDescent="0.15"/>
    <row r="105097" ht="13.5" customHeight="1" x14ac:dyDescent="0.15"/>
    <row r="105099" ht="13.5" customHeight="1" x14ac:dyDescent="0.15"/>
    <row r="105101" ht="13.5" customHeight="1" x14ac:dyDescent="0.15"/>
    <row r="105103" ht="13.5" customHeight="1" x14ac:dyDescent="0.15"/>
    <row r="105105" ht="13.5" customHeight="1" x14ac:dyDescent="0.15"/>
    <row r="105107" ht="13.5" customHeight="1" x14ac:dyDescent="0.15"/>
    <row r="105109" ht="13.5" customHeight="1" x14ac:dyDescent="0.15"/>
    <row r="105111" ht="13.5" customHeight="1" x14ac:dyDescent="0.15"/>
    <row r="105113" ht="13.5" customHeight="1" x14ac:dyDescent="0.15"/>
    <row r="105115" ht="13.5" customHeight="1" x14ac:dyDescent="0.15"/>
    <row r="105117" ht="13.5" customHeight="1" x14ac:dyDescent="0.15"/>
    <row r="105119" ht="13.5" customHeight="1" x14ac:dyDescent="0.15"/>
    <row r="105121" ht="13.5" customHeight="1" x14ac:dyDescent="0.15"/>
    <row r="105123" ht="13.5" customHeight="1" x14ac:dyDescent="0.15"/>
    <row r="105125" ht="13.5" customHeight="1" x14ac:dyDescent="0.15"/>
    <row r="105127" ht="13.5" customHeight="1" x14ac:dyDescent="0.15"/>
    <row r="105129" ht="13.5" customHeight="1" x14ac:dyDescent="0.15"/>
    <row r="105131" ht="13.5" customHeight="1" x14ac:dyDescent="0.15"/>
    <row r="105133" ht="13.5" customHeight="1" x14ac:dyDescent="0.15"/>
    <row r="105135" ht="13.5" customHeight="1" x14ac:dyDescent="0.15"/>
    <row r="105137" ht="13.5" customHeight="1" x14ac:dyDescent="0.15"/>
    <row r="105139" ht="13.5" customHeight="1" x14ac:dyDescent="0.15"/>
    <row r="105141" ht="13.5" customHeight="1" x14ac:dyDescent="0.15"/>
    <row r="105143" ht="13.5" customHeight="1" x14ac:dyDescent="0.15"/>
    <row r="105145" ht="13.5" customHeight="1" x14ac:dyDescent="0.15"/>
    <row r="105147" ht="13.5" customHeight="1" x14ac:dyDescent="0.15"/>
    <row r="105149" ht="13.5" customHeight="1" x14ac:dyDescent="0.15"/>
    <row r="105151" ht="13.5" customHeight="1" x14ac:dyDescent="0.15"/>
    <row r="105153" ht="13.5" customHeight="1" x14ac:dyDescent="0.15"/>
    <row r="105155" ht="13.5" customHeight="1" x14ac:dyDescent="0.15"/>
    <row r="105157" ht="13.5" customHeight="1" x14ac:dyDescent="0.15"/>
    <row r="105159" ht="13.5" customHeight="1" x14ac:dyDescent="0.15"/>
    <row r="105161" ht="13.5" customHeight="1" x14ac:dyDescent="0.15"/>
    <row r="105163" ht="13.5" customHeight="1" x14ac:dyDescent="0.15"/>
    <row r="105165" ht="13.5" customHeight="1" x14ac:dyDescent="0.15"/>
    <row r="105167" ht="13.5" customHeight="1" x14ac:dyDescent="0.15"/>
    <row r="105169" ht="13.5" customHeight="1" x14ac:dyDescent="0.15"/>
    <row r="105171" ht="13.5" customHeight="1" x14ac:dyDescent="0.15"/>
    <row r="105173" ht="13.5" customHeight="1" x14ac:dyDescent="0.15"/>
    <row r="105175" ht="13.5" customHeight="1" x14ac:dyDescent="0.15"/>
    <row r="105177" ht="13.5" customHeight="1" x14ac:dyDescent="0.15"/>
    <row r="105179" ht="13.5" customHeight="1" x14ac:dyDescent="0.15"/>
    <row r="105181" ht="13.5" customHeight="1" x14ac:dyDescent="0.15"/>
    <row r="105183" ht="13.5" customHeight="1" x14ac:dyDescent="0.15"/>
    <row r="105185" ht="13.5" customHeight="1" x14ac:dyDescent="0.15"/>
    <row r="105187" ht="13.5" customHeight="1" x14ac:dyDescent="0.15"/>
    <row r="105189" ht="13.5" customHeight="1" x14ac:dyDescent="0.15"/>
    <row r="105191" ht="13.5" customHeight="1" x14ac:dyDescent="0.15"/>
    <row r="105193" ht="13.5" customHeight="1" x14ac:dyDescent="0.15"/>
    <row r="105195" ht="13.5" customHeight="1" x14ac:dyDescent="0.15"/>
    <row r="105197" ht="13.5" customHeight="1" x14ac:dyDescent="0.15"/>
    <row r="105199" ht="13.5" customHeight="1" x14ac:dyDescent="0.15"/>
    <row r="105201" ht="13.5" customHeight="1" x14ac:dyDescent="0.15"/>
    <row r="105203" ht="13.5" customHeight="1" x14ac:dyDescent="0.15"/>
    <row r="105205" ht="13.5" customHeight="1" x14ac:dyDescent="0.15"/>
    <row r="105207" ht="13.5" customHeight="1" x14ac:dyDescent="0.15"/>
    <row r="105209" ht="13.5" customHeight="1" x14ac:dyDescent="0.15"/>
    <row r="105211" ht="13.5" customHeight="1" x14ac:dyDescent="0.15"/>
    <row r="105213" ht="13.5" customHeight="1" x14ac:dyDescent="0.15"/>
    <row r="105215" ht="13.5" customHeight="1" x14ac:dyDescent="0.15"/>
    <row r="105217" ht="13.5" customHeight="1" x14ac:dyDescent="0.15"/>
    <row r="105219" ht="13.5" customHeight="1" x14ac:dyDescent="0.15"/>
    <row r="105221" ht="13.5" customHeight="1" x14ac:dyDescent="0.15"/>
    <row r="105223" ht="13.5" customHeight="1" x14ac:dyDescent="0.15"/>
    <row r="105225" ht="13.5" customHeight="1" x14ac:dyDescent="0.15"/>
    <row r="105227" ht="13.5" customHeight="1" x14ac:dyDescent="0.15"/>
    <row r="105229" ht="13.5" customHeight="1" x14ac:dyDescent="0.15"/>
    <row r="105231" ht="13.5" customHeight="1" x14ac:dyDescent="0.15"/>
    <row r="105233" ht="13.5" customHeight="1" x14ac:dyDescent="0.15"/>
    <row r="105235" ht="13.5" customHeight="1" x14ac:dyDescent="0.15"/>
    <row r="105237" ht="13.5" customHeight="1" x14ac:dyDescent="0.15"/>
    <row r="105239" ht="13.5" customHeight="1" x14ac:dyDescent="0.15"/>
    <row r="105241" ht="13.5" customHeight="1" x14ac:dyDescent="0.15"/>
    <row r="105243" ht="13.5" customHeight="1" x14ac:dyDescent="0.15"/>
    <row r="105245" ht="13.5" customHeight="1" x14ac:dyDescent="0.15"/>
    <row r="105247" ht="13.5" customHeight="1" x14ac:dyDescent="0.15"/>
    <row r="105249" ht="13.5" customHeight="1" x14ac:dyDescent="0.15"/>
    <row r="105251" ht="13.5" customHeight="1" x14ac:dyDescent="0.15"/>
    <row r="105253" ht="13.5" customHeight="1" x14ac:dyDescent="0.15"/>
    <row r="105255" ht="13.5" customHeight="1" x14ac:dyDescent="0.15"/>
    <row r="105257" ht="13.5" customHeight="1" x14ac:dyDescent="0.15"/>
    <row r="105259" ht="13.5" customHeight="1" x14ac:dyDescent="0.15"/>
    <row r="105261" ht="13.5" customHeight="1" x14ac:dyDescent="0.15"/>
    <row r="105263" ht="13.5" customHeight="1" x14ac:dyDescent="0.15"/>
    <row r="105265" ht="13.5" customHeight="1" x14ac:dyDescent="0.15"/>
    <row r="105267" ht="13.5" customHeight="1" x14ac:dyDescent="0.15"/>
    <row r="105269" ht="13.5" customHeight="1" x14ac:dyDescent="0.15"/>
    <row r="105271" ht="13.5" customHeight="1" x14ac:dyDescent="0.15"/>
    <row r="105273" ht="13.5" customHeight="1" x14ac:dyDescent="0.15"/>
    <row r="105275" ht="13.5" customHeight="1" x14ac:dyDescent="0.15"/>
    <row r="105277" ht="13.5" customHeight="1" x14ac:dyDescent="0.15"/>
    <row r="105279" ht="13.5" customHeight="1" x14ac:dyDescent="0.15"/>
    <row r="105281" ht="13.5" customHeight="1" x14ac:dyDescent="0.15"/>
    <row r="105283" ht="13.5" customHeight="1" x14ac:dyDescent="0.15"/>
    <row r="105285" ht="13.5" customHeight="1" x14ac:dyDescent="0.15"/>
    <row r="105287" ht="13.5" customHeight="1" x14ac:dyDescent="0.15"/>
    <row r="105289" ht="13.5" customHeight="1" x14ac:dyDescent="0.15"/>
    <row r="105291" ht="13.5" customHeight="1" x14ac:dyDescent="0.15"/>
    <row r="105293" ht="13.5" customHeight="1" x14ac:dyDescent="0.15"/>
    <row r="105295" ht="13.5" customHeight="1" x14ac:dyDescent="0.15"/>
    <row r="105297" ht="13.5" customHeight="1" x14ac:dyDescent="0.15"/>
    <row r="105299" ht="13.5" customHeight="1" x14ac:dyDescent="0.15"/>
    <row r="105301" ht="13.5" customHeight="1" x14ac:dyDescent="0.15"/>
    <row r="105303" ht="13.5" customHeight="1" x14ac:dyDescent="0.15"/>
    <row r="105305" ht="13.5" customHeight="1" x14ac:dyDescent="0.15"/>
    <row r="105307" ht="13.5" customHeight="1" x14ac:dyDescent="0.15"/>
    <row r="105309" ht="13.5" customHeight="1" x14ac:dyDescent="0.15"/>
    <row r="105311" ht="13.5" customHeight="1" x14ac:dyDescent="0.15"/>
    <row r="105313" ht="13.5" customHeight="1" x14ac:dyDescent="0.15"/>
    <row r="105315" ht="13.5" customHeight="1" x14ac:dyDescent="0.15"/>
    <row r="105317" ht="13.5" customHeight="1" x14ac:dyDescent="0.15"/>
    <row r="105319" ht="13.5" customHeight="1" x14ac:dyDescent="0.15"/>
    <row r="105321" ht="13.5" customHeight="1" x14ac:dyDescent="0.15"/>
    <row r="105323" ht="13.5" customHeight="1" x14ac:dyDescent="0.15"/>
    <row r="105325" ht="13.5" customHeight="1" x14ac:dyDescent="0.15"/>
    <row r="105327" ht="13.5" customHeight="1" x14ac:dyDescent="0.15"/>
    <row r="105329" ht="13.5" customHeight="1" x14ac:dyDescent="0.15"/>
    <row r="105331" ht="13.5" customHeight="1" x14ac:dyDescent="0.15"/>
    <row r="105333" ht="13.5" customHeight="1" x14ac:dyDescent="0.15"/>
    <row r="105335" ht="13.5" customHeight="1" x14ac:dyDescent="0.15"/>
    <row r="105337" ht="13.5" customHeight="1" x14ac:dyDescent="0.15"/>
    <row r="105339" ht="13.5" customHeight="1" x14ac:dyDescent="0.15"/>
    <row r="105341" ht="13.5" customHeight="1" x14ac:dyDescent="0.15"/>
    <row r="105343" ht="13.5" customHeight="1" x14ac:dyDescent="0.15"/>
    <row r="105345" ht="13.5" customHeight="1" x14ac:dyDescent="0.15"/>
    <row r="105347" ht="13.5" customHeight="1" x14ac:dyDescent="0.15"/>
    <row r="105349" ht="13.5" customHeight="1" x14ac:dyDescent="0.15"/>
    <row r="105351" ht="13.5" customHeight="1" x14ac:dyDescent="0.15"/>
    <row r="105353" ht="13.5" customHeight="1" x14ac:dyDescent="0.15"/>
    <row r="105355" ht="13.5" customHeight="1" x14ac:dyDescent="0.15"/>
    <row r="105357" ht="13.5" customHeight="1" x14ac:dyDescent="0.15"/>
    <row r="105359" ht="13.5" customHeight="1" x14ac:dyDescent="0.15"/>
    <row r="105361" ht="13.5" customHeight="1" x14ac:dyDescent="0.15"/>
    <row r="105363" ht="13.5" customHeight="1" x14ac:dyDescent="0.15"/>
    <row r="105365" ht="13.5" customHeight="1" x14ac:dyDescent="0.15"/>
    <row r="105367" ht="13.5" customHeight="1" x14ac:dyDescent="0.15"/>
    <row r="105369" ht="13.5" customHeight="1" x14ac:dyDescent="0.15"/>
    <row r="105371" ht="13.5" customHeight="1" x14ac:dyDescent="0.15"/>
    <row r="105373" ht="13.5" customHeight="1" x14ac:dyDescent="0.15"/>
    <row r="105375" ht="13.5" customHeight="1" x14ac:dyDescent="0.15"/>
    <row r="105377" ht="13.5" customHeight="1" x14ac:dyDescent="0.15"/>
    <row r="105379" ht="13.5" customHeight="1" x14ac:dyDescent="0.15"/>
    <row r="105381" ht="13.5" customHeight="1" x14ac:dyDescent="0.15"/>
    <row r="105383" ht="13.5" customHeight="1" x14ac:dyDescent="0.15"/>
    <row r="105385" ht="13.5" customHeight="1" x14ac:dyDescent="0.15"/>
    <row r="105387" ht="13.5" customHeight="1" x14ac:dyDescent="0.15"/>
    <row r="105389" ht="13.5" customHeight="1" x14ac:dyDescent="0.15"/>
    <row r="105391" ht="13.5" customHeight="1" x14ac:dyDescent="0.15"/>
    <row r="105393" ht="13.5" customHeight="1" x14ac:dyDescent="0.15"/>
    <row r="105395" ht="13.5" customHeight="1" x14ac:dyDescent="0.15"/>
    <row r="105397" ht="13.5" customHeight="1" x14ac:dyDescent="0.15"/>
    <row r="105399" ht="13.5" customHeight="1" x14ac:dyDescent="0.15"/>
    <row r="105401" ht="13.5" customHeight="1" x14ac:dyDescent="0.15"/>
    <row r="105403" ht="13.5" customHeight="1" x14ac:dyDescent="0.15"/>
    <row r="105405" ht="13.5" customHeight="1" x14ac:dyDescent="0.15"/>
    <row r="105407" ht="13.5" customHeight="1" x14ac:dyDescent="0.15"/>
    <row r="105409" ht="13.5" customHeight="1" x14ac:dyDescent="0.15"/>
    <row r="105411" ht="13.5" customHeight="1" x14ac:dyDescent="0.15"/>
    <row r="105413" ht="13.5" customHeight="1" x14ac:dyDescent="0.15"/>
    <row r="105415" ht="13.5" customHeight="1" x14ac:dyDescent="0.15"/>
    <row r="105417" ht="13.5" customHeight="1" x14ac:dyDescent="0.15"/>
    <row r="105419" ht="13.5" customHeight="1" x14ac:dyDescent="0.15"/>
    <row r="105421" ht="13.5" customHeight="1" x14ac:dyDescent="0.15"/>
    <row r="105423" ht="13.5" customHeight="1" x14ac:dyDescent="0.15"/>
    <row r="105425" ht="13.5" customHeight="1" x14ac:dyDescent="0.15"/>
    <row r="105427" ht="13.5" customHeight="1" x14ac:dyDescent="0.15"/>
    <row r="105429" ht="13.5" customHeight="1" x14ac:dyDescent="0.15"/>
    <row r="105431" ht="13.5" customHeight="1" x14ac:dyDescent="0.15"/>
    <row r="105433" ht="13.5" customHeight="1" x14ac:dyDescent="0.15"/>
    <row r="105435" ht="13.5" customHeight="1" x14ac:dyDescent="0.15"/>
    <row r="105437" ht="13.5" customHeight="1" x14ac:dyDescent="0.15"/>
    <row r="105439" ht="13.5" customHeight="1" x14ac:dyDescent="0.15"/>
    <row r="105441" ht="13.5" customHeight="1" x14ac:dyDescent="0.15"/>
    <row r="105443" ht="13.5" customHeight="1" x14ac:dyDescent="0.15"/>
    <row r="105445" ht="13.5" customHeight="1" x14ac:dyDescent="0.15"/>
    <row r="105447" ht="13.5" customHeight="1" x14ac:dyDescent="0.15"/>
    <row r="105449" ht="13.5" customHeight="1" x14ac:dyDescent="0.15"/>
    <row r="105451" ht="13.5" customHeight="1" x14ac:dyDescent="0.15"/>
    <row r="105453" ht="13.5" customHeight="1" x14ac:dyDescent="0.15"/>
    <row r="105455" ht="13.5" customHeight="1" x14ac:dyDescent="0.15"/>
    <row r="105457" ht="13.5" customHeight="1" x14ac:dyDescent="0.15"/>
    <row r="105459" ht="13.5" customHeight="1" x14ac:dyDescent="0.15"/>
    <row r="105461" ht="13.5" customHeight="1" x14ac:dyDescent="0.15"/>
    <row r="105463" ht="13.5" customHeight="1" x14ac:dyDescent="0.15"/>
    <row r="105465" ht="13.5" customHeight="1" x14ac:dyDescent="0.15"/>
    <row r="105467" ht="13.5" customHeight="1" x14ac:dyDescent="0.15"/>
    <row r="105469" ht="13.5" customHeight="1" x14ac:dyDescent="0.15"/>
    <row r="105471" ht="13.5" customHeight="1" x14ac:dyDescent="0.15"/>
    <row r="105473" ht="13.5" customHeight="1" x14ac:dyDescent="0.15"/>
    <row r="105475" ht="13.5" customHeight="1" x14ac:dyDescent="0.15"/>
    <row r="105477" ht="13.5" customHeight="1" x14ac:dyDescent="0.15"/>
    <row r="105479" ht="13.5" customHeight="1" x14ac:dyDescent="0.15"/>
    <row r="105481" ht="13.5" customHeight="1" x14ac:dyDescent="0.15"/>
    <row r="105483" ht="13.5" customHeight="1" x14ac:dyDescent="0.15"/>
    <row r="105485" ht="13.5" customHeight="1" x14ac:dyDescent="0.15"/>
    <row r="105487" ht="13.5" customHeight="1" x14ac:dyDescent="0.15"/>
    <row r="105489" ht="13.5" customHeight="1" x14ac:dyDescent="0.15"/>
    <row r="105491" ht="13.5" customHeight="1" x14ac:dyDescent="0.15"/>
    <row r="105493" ht="13.5" customHeight="1" x14ac:dyDescent="0.15"/>
    <row r="105495" ht="13.5" customHeight="1" x14ac:dyDescent="0.15"/>
    <row r="105497" ht="13.5" customHeight="1" x14ac:dyDescent="0.15"/>
    <row r="105499" ht="13.5" customHeight="1" x14ac:dyDescent="0.15"/>
    <row r="105501" ht="13.5" customHeight="1" x14ac:dyDescent="0.15"/>
    <row r="105503" ht="13.5" customHeight="1" x14ac:dyDescent="0.15"/>
    <row r="105505" ht="13.5" customHeight="1" x14ac:dyDescent="0.15"/>
    <row r="105507" ht="13.5" customHeight="1" x14ac:dyDescent="0.15"/>
    <row r="105509" ht="13.5" customHeight="1" x14ac:dyDescent="0.15"/>
    <row r="105511" ht="13.5" customHeight="1" x14ac:dyDescent="0.15"/>
    <row r="105513" ht="13.5" customHeight="1" x14ac:dyDescent="0.15"/>
    <row r="105515" ht="13.5" customHeight="1" x14ac:dyDescent="0.15"/>
    <row r="105517" ht="13.5" customHeight="1" x14ac:dyDescent="0.15"/>
    <row r="105519" ht="13.5" customHeight="1" x14ac:dyDescent="0.15"/>
    <row r="105521" ht="13.5" customHeight="1" x14ac:dyDescent="0.15"/>
    <row r="105523" ht="13.5" customHeight="1" x14ac:dyDescent="0.15"/>
    <row r="105525" ht="13.5" customHeight="1" x14ac:dyDescent="0.15"/>
    <row r="105527" ht="13.5" customHeight="1" x14ac:dyDescent="0.15"/>
    <row r="105529" ht="13.5" customHeight="1" x14ac:dyDescent="0.15"/>
    <row r="105531" ht="13.5" customHeight="1" x14ac:dyDescent="0.15"/>
    <row r="105533" ht="13.5" customHeight="1" x14ac:dyDescent="0.15"/>
    <row r="105535" ht="13.5" customHeight="1" x14ac:dyDescent="0.15"/>
    <row r="105537" ht="13.5" customHeight="1" x14ac:dyDescent="0.15"/>
    <row r="105539" ht="13.5" customHeight="1" x14ac:dyDescent="0.15"/>
    <row r="105541" ht="13.5" customHeight="1" x14ac:dyDescent="0.15"/>
    <row r="105543" ht="13.5" customHeight="1" x14ac:dyDescent="0.15"/>
    <row r="105545" ht="13.5" customHeight="1" x14ac:dyDescent="0.15"/>
    <row r="105547" ht="13.5" customHeight="1" x14ac:dyDescent="0.15"/>
    <row r="105549" ht="13.5" customHeight="1" x14ac:dyDescent="0.15"/>
    <row r="105551" ht="13.5" customHeight="1" x14ac:dyDescent="0.15"/>
    <row r="105553" ht="13.5" customHeight="1" x14ac:dyDescent="0.15"/>
    <row r="105555" ht="13.5" customHeight="1" x14ac:dyDescent="0.15"/>
    <row r="105557" ht="13.5" customHeight="1" x14ac:dyDescent="0.15"/>
    <row r="105559" ht="13.5" customHeight="1" x14ac:dyDescent="0.15"/>
    <row r="105561" ht="13.5" customHeight="1" x14ac:dyDescent="0.15"/>
    <row r="105563" ht="13.5" customHeight="1" x14ac:dyDescent="0.15"/>
    <row r="105565" ht="13.5" customHeight="1" x14ac:dyDescent="0.15"/>
    <row r="105567" ht="13.5" customHeight="1" x14ac:dyDescent="0.15"/>
    <row r="105569" ht="13.5" customHeight="1" x14ac:dyDescent="0.15"/>
    <row r="105571" ht="13.5" customHeight="1" x14ac:dyDescent="0.15"/>
    <row r="105573" ht="13.5" customHeight="1" x14ac:dyDescent="0.15"/>
    <row r="105575" ht="13.5" customHeight="1" x14ac:dyDescent="0.15"/>
    <row r="105577" ht="13.5" customHeight="1" x14ac:dyDescent="0.15"/>
    <row r="105579" ht="13.5" customHeight="1" x14ac:dyDescent="0.15"/>
    <row r="105581" ht="13.5" customHeight="1" x14ac:dyDescent="0.15"/>
    <row r="105583" ht="13.5" customHeight="1" x14ac:dyDescent="0.15"/>
    <row r="105585" ht="13.5" customHeight="1" x14ac:dyDescent="0.15"/>
    <row r="105587" ht="13.5" customHeight="1" x14ac:dyDescent="0.15"/>
    <row r="105589" ht="13.5" customHeight="1" x14ac:dyDescent="0.15"/>
    <row r="105591" ht="13.5" customHeight="1" x14ac:dyDescent="0.15"/>
    <row r="105593" ht="13.5" customHeight="1" x14ac:dyDescent="0.15"/>
    <row r="105595" ht="13.5" customHeight="1" x14ac:dyDescent="0.15"/>
    <row r="105597" ht="13.5" customHeight="1" x14ac:dyDescent="0.15"/>
    <row r="105599" ht="13.5" customHeight="1" x14ac:dyDescent="0.15"/>
    <row r="105601" ht="13.5" customHeight="1" x14ac:dyDescent="0.15"/>
    <row r="105603" ht="13.5" customHeight="1" x14ac:dyDescent="0.15"/>
    <row r="105605" ht="13.5" customHeight="1" x14ac:dyDescent="0.15"/>
    <row r="105607" ht="13.5" customHeight="1" x14ac:dyDescent="0.15"/>
    <row r="105609" ht="13.5" customHeight="1" x14ac:dyDescent="0.15"/>
    <row r="105611" ht="13.5" customHeight="1" x14ac:dyDescent="0.15"/>
    <row r="105613" ht="13.5" customHeight="1" x14ac:dyDescent="0.15"/>
    <row r="105615" ht="13.5" customHeight="1" x14ac:dyDescent="0.15"/>
    <row r="105617" ht="13.5" customHeight="1" x14ac:dyDescent="0.15"/>
    <row r="105619" ht="13.5" customHeight="1" x14ac:dyDescent="0.15"/>
    <row r="105621" ht="13.5" customHeight="1" x14ac:dyDescent="0.15"/>
    <row r="105623" ht="13.5" customHeight="1" x14ac:dyDescent="0.15"/>
    <row r="105625" ht="13.5" customHeight="1" x14ac:dyDescent="0.15"/>
    <row r="105627" ht="13.5" customHeight="1" x14ac:dyDescent="0.15"/>
    <row r="105629" ht="13.5" customHeight="1" x14ac:dyDescent="0.15"/>
    <row r="105631" ht="13.5" customHeight="1" x14ac:dyDescent="0.15"/>
    <row r="105633" ht="13.5" customHeight="1" x14ac:dyDescent="0.15"/>
    <row r="105635" ht="13.5" customHeight="1" x14ac:dyDescent="0.15"/>
    <row r="105637" ht="13.5" customHeight="1" x14ac:dyDescent="0.15"/>
    <row r="105639" ht="13.5" customHeight="1" x14ac:dyDescent="0.15"/>
    <row r="105641" ht="13.5" customHeight="1" x14ac:dyDescent="0.15"/>
    <row r="105643" ht="13.5" customHeight="1" x14ac:dyDescent="0.15"/>
    <row r="105645" ht="13.5" customHeight="1" x14ac:dyDescent="0.15"/>
    <row r="105647" ht="13.5" customHeight="1" x14ac:dyDescent="0.15"/>
    <row r="105649" ht="13.5" customHeight="1" x14ac:dyDescent="0.15"/>
    <row r="105651" ht="13.5" customHeight="1" x14ac:dyDescent="0.15"/>
    <row r="105653" ht="13.5" customHeight="1" x14ac:dyDescent="0.15"/>
    <row r="105655" ht="13.5" customHeight="1" x14ac:dyDescent="0.15"/>
    <row r="105657" ht="13.5" customHeight="1" x14ac:dyDescent="0.15"/>
    <row r="105659" ht="13.5" customHeight="1" x14ac:dyDescent="0.15"/>
    <row r="105661" ht="13.5" customHeight="1" x14ac:dyDescent="0.15"/>
    <row r="105663" ht="13.5" customHeight="1" x14ac:dyDescent="0.15"/>
    <row r="105665" ht="13.5" customHeight="1" x14ac:dyDescent="0.15"/>
    <row r="105667" ht="13.5" customHeight="1" x14ac:dyDescent="0.15"/>
    <row r="105669" ht="13.5" customHeight="1" x14ac:dyDescent="0.15"/>
    <row r="105671" ht="13.5" customHeight="1" x14ac:dyDescent="0.15"/>
    <row r="105673" ht="13.5" customHeight="1" x14ac:dyDescent="0.15"/>
    <row r="105675" ht="13.5" customHeight="1" x14ac:dyDescent="0.15"/>
    <row r="105677" ht="13.5" customHeight="1" x14ac:dyDescent="0.15"/>
    <row r="105679" ht="13.5" customHeight="1" x14ac:dyDescent="0.15"/>
    <row r="105681" ht="13.5" customHeight="1" x14ac:dyDescent="0.15"/>
    <row r="105683" ht="13.5" customHeight="1" x14ac:dyDescent="0.15"/>
    <row r="105685" ht="13.5" customHeight="1" x14ac:dyDescent="0.15"/>
    <row r="105687" ht="13.5" customHeight="1" x14ac:dyDescent="0.15"/>
    <row r="105689" ht="13.5" customHeight="1" x14ac:dyDescent="0.15"/>
    <row r="105691" ht="13.5" customHeight="1" x14ac:dyDescent="0.15"/>
    <row r="105693" ht="13.5" customHeight="1" x14ac:dyDescent="0.15"/>
    <row r="105695" ht="13.5" customHeight="1" x14ac:dyDescent="0.15"/>
    <row r="105697" ht="13.5" customHeight="1" x14ac:dyDescent="0.15"/>
    <row r="105699" ht="13.5" customHeight="1" x14ac:dyDescent="0.15"/>
    <row r="105701" ht="13.5" customHeight="1" x14ac:dyDescent="0.15"/>
    <row r="105703" ht="13.5" customHeight="1" x14ac:dyDescent="0.15"/>
    <row r="105705" ht="13.5" customHeight="1" x14ac:dyDescent="0.15"/>
    <row r="105707" ht="13.5" customHeight="1" x14ac:dyDescent="0.15"/>
    <row r="105709" ht="13.5" customHeight="1" x14ac:dyDescent="0.15"/>
    <row r="105711" ht="13.5" customHeight="1" x14ac:dyDescent="0.15"/>
    <row r="105713" ht="13.5" customHeight="1" x14ac:dyDescent="0.15"/>
    <row r="105715" ht="13.5" customHeight="1" x14ac:dyDescent="0.15"/>
    <row r="105717" ht="13.5" customHeight="1" x14ac:dyDescent="0.15"/>
    <row r="105719" ht="13.5" customHeight="1" x14ac:dyDescent="0.15"/>
    <row r="105721" ht="13.5" customHeight="1" x14ac:dyDescent="0.15"/>
    <row r="105723" ht="13.5" customHeight="1" x14ac:dyDescent="0.15"/>
    <row r="105725" ht="13.5" customHeight="1" x14ac:dyDescent="0.15"/>
    <row r="105727" ht="13.5" customHeight="1" x14ac:dyDescent="0.15"/>
    <row r="105729" ht="13.5" customHeight="1" x14ac:dyDescent="0.15"/>
    <row r="105731" ht="13.5" customHeight="1" x14ac:dyDescent="0.15"/>
    <row r="105733" ht="13.5" customHeight="1" x14ac:dyDescent="0.15"/>
    <row r="105735" ht="13.5" customHeight="1" x14ac:dyDescent="0.15"/>
    <row r="105737" ht="13.5" customHeight="1" x14ac:dyDescent="0.15"/>
    <row r="105739" ht="13.5" customHeight="1" x14ac:dyDescent="0.15"/>
    <row r="105741" ht="13.5" customHeight="1" x14ac:dyDescent="0.15"/>
    <row r="105743" ht="13.5" customHeight="1" x14ac:dyDescent="0.15"/>
    <row r="105745" ht="13.5" customHeight="1" x14ac:dyDescent="0.15"/>
    <row r="105747" ht="13.5" customHeight="1" x14ac:dyDescent="0.15"/>
    <row r="105749" ht="13.5" customHeight="1" x14ac:dyDescent="0.15"/>
    <row r="105751" ht="13.5" customHeight="1" x14ac:dyDescent="0.15"/>
    <row r="105753" ht="13.5" customHeight="1" x14ac:dyDescent="0.15"/>
    <row r="105755" ht="13.5" customHeight="1" x14ac:dyDescent="0.15"/>
    <row r="105757" ht="13.5" customHeight="1" x14ac:dyDescent="0.15"/>
    <row r="105759" ht="13.5" customHeight="1" x14ac:dyDescent="0.15"/>
    <row r="105761" ht="13.5" customHeight="1" x14ac:dyDescent="0.15"/>
    <row r="105763" ht="13.5" customHeight="1" x14ac:dyDescent="0.15"/>
    <row r="105765" ht="13.5" customHeight="1" x14ac:dyDescent="0.15"/>
    <row r="105767" ht="13.5" customHeight="1" x14ac:dyDescent="0.15"/>
    <row r="105769" ht="13.5" customHeight="1" x14ac:dyDescent="0.15"/>
    <row r="105771" ht="13.5" customHeight="1" x14ac:dyDescent="0.15"/>
    <row r="105773" ht="13.5" customHeight="1" x14ac:dyDescent="0.15"/>
    <row r="105775" ht="13.5" customHeight="1" x14ac:dyDescent="0.15"/>
    <row r="105777" ht="13.5" customHeight="1" x14ac:dyDescent="0.15"/>
    <row r="105779" ht="13.5" customHeight="1" x14ac:dyDescent="0.15"/>
    <row r="105781" ht="13.5" customHeight="1" x14ac:dyDescent="0.15"/>
    <row r="105783" ht="13.5" customHeight="1" x14ac:dyDescent="0.15"/>
    <row r="105785" ht="13.5" customHeight="1" x14ac:dyDescent="0.15"/>
    <row r="105787" ht="13.5" customHeight="1" x14ac:dyDescent="0.15"/>
    <row r="105789" ht="13.5" customHeight="1" x14ac:dyDescent="0.15"/>
    <row r="105791" ht="13.5" customHeight="1" x14ac:dyDescent="0.15"/>
    <row r="105793" ht="13.5" customHeight="1" x14ac:dyDescent="0.15"/>
    <row r="105795" ht="13.5" customHeight="1" x14ac:dyDescent="0.15"/>
    <row r="105797" ht="13.5" customHeight="1" x14ac:dyDescent="0.15"/>
    <row r="105799" ht="13.5" customHeight="1" x14ac:dyDescent="0.15"/>
    <row r="105801" ht="13.5" customHeight="1" x14ac:dyDescent="0.15"/>
    <row r="105803" ht="13.5" customHeight="1" x14ac:dyDescent="0.15"/>
    <row r="105805" ht="13.5" customHeight="1" x14ac:dyDescent="0.15"/>
    <row r="105807" ht="13.5" customHeight="1" x14ac:dyDescent="0.15"/>
    <row r="105809" ht="13.5" customHeight="1" x14ac:dyDescent="0.15"/>
    <row r="105811" ht="13.5" customHeight="1" x14ac:dyDescent="0.15"/>
    <row r="105813" ht="13.5" customHeight="1" x14ac:dyDescent="0.15"/>
    <row r="105815" ht="13.5" customHeight="1" x14ac:dyDescent="0.15"/>
    <row r="105817" ht="13.5" customHeight="1" x14ac:dyDescent="0.15"/>
    <row r="105819" ht="13.5" customHeight="1" x14ac:dyDescent="0.15"/>
    <row r="105821" ht="13.5" customHeight="1" x14ac:dyDescent="0.15"/>
    <row r="105823" ht="13.5" customHeight="1" x14ac:dyDescent="0.15"/>
    <row r="105825" ht="13.5" customHeight="1" x14ac:dyDescent="0.15"/>
    <row r="105827" ht="13.5" customHeight="1" x14ac:dyDescent="0.15"/>
    <row r="105829" ht="13.5" customHeight="1" x14ac:dyDescent="0.15"/>
    <row r="105831" ht="13.5" customHeight="1" x14ac:dyDescent="0.15"/>
    <row r="105833" ht="13.5" customHeight="1" x14ac:dyDescent="0.15"/>
    <row r="105835" ht="13.5" customHeight="1" x14ac:dyDescent="0.15"/>
    <row r="105837" ht="13.5" customHeight="1" x14ac:dyDescent="0.15"/>
    <row r="105839" ht="13.5" customHeight="1" x14ac:dyDescent="0.15"/>
    <row r="105841" ht="13.5" customHeight="1" x14ac:dyDescent="0.15"/>
    <row r="105843" ht="13.5" customHeight="1" x14ac:dyDescent="0.15"/>
    <row r="105845" ht="13.5" customHeight="1" x14ac:dyDescent="0.15"/>
    <row r="105847" ht="13.5" customHeight="1" x14ac:dyDescent="0.15"/>
    <row r="105849" ht="13.5" customHeight="1" x14ac:dyDescent="0.15"/>
    <row r="105851" ht="13.5" customHeight="1" x14ac:dyDescent="0.15"/>
    <row r="105853" ht="13.5" customHeight="1" x14ac:dyDescent="0.15"/>
    <row r="105855" ht="13.5" customHeight="1" x14ac:dyDescent="0.15"/>
    <row r="105857" ht="13.5" customHeight="1" x14ac:dyDescent="0.15"/>
    <row r="105859" ht="13.5" customHeight="1" x14ac:dyDescent="0.15"/>
    <row r="105861" ht="13.5" customHeight="1" x14ac:dyDescent="0.15"/>
    <row r="105863" ht="13.5" customHeight="1" x14ac:dyDescent="0.15"/>
    <row r="105865" ht="13.5" customHeight="1" x14ac:dyDescent="0.15"/>
    <row r="105867" ht="13.5" customHeight="1" x14ac:dyDescent="0.15"/>
    <row r="105869" ht="13.5" customHeight="1" x14ac:dyDescent="0.15"/>
    <row r="105871" ht="13.5" customHeight="1" x14ac:dyDescent="0.15"/>
    <row r="105873" ht="13.5" customHeight="1" x14ac:dyDescent="0.15"/>
    <row r="105875" ht="13.5" customHeight="1" x14ac:dyDescent="0.15"/>
    <row r="105877" ht="13.5" customHeight="1" x14ac:dyDescent="0.15"/>
    <row r="105879" ht="13.5" customHeight="1" x14ac:dyDescent="0.15"/>
    <row r="105881" ht="13.5" customHeight="1" x14ac:dyDescent="0.15"/>
    <row r="105883" ht="13.5" customHeight="1" x14ac:dyDescent="0.15"/>
    <row r="105885" ht="13.5" customHeight="1" x14ac:dyDescent="0.15"/>
    <row r="105887" ht="13.5" customHeight="1" x14ac:dyDescent="0.15"/>
    <row r="105889" ht="13.5" customHeight="1" x14ac:dyDescent="0.15"/>
    <row r="105891" ht="13.5" customHeight="1" x14ac:dyDescent="0.15"/>
    <row r="105893" ht="13.5" customHeight="1" x14ac:dyDescent="0.15"/>
    <row r="105895" ht="13.5" customHeight="1" x14ac:dyDescent="0.15"/>
    <row r="105897" ht="13.5" customHeight="1" x14ac:dyDescent="0.15"/>
    <row r="105899" ht="13.5" customHeight="1" x14ac:dyDescent="0.15"/>
    <row r="105901" ht="13.5" customHeight="1" x14ac:dyDescent="0.15"/>
    <row r="105903" ht="13.5" customHeight="1" x14ac:dyDescent="0.15"/>
    <row r="105905" ht="13.5" customHeight="1" x14ac:dyDescent="0.15"/>
    <row r="105907" ht="13.5" customHeight="1" x14ac:dyDescent="0.15"/>
    <row r="105909" ht="13.5" customHeight="1" x14ac:dyDescent="0.15"/>
    <row r="105911" ht="13.5" customHeight="1" x14ac:dyDescent="0.15"/>
    <row r="105913" ht="13.5" customHeight="1" x14ac:dyDescent="0.15"/>
    <row r="105915" ht="13.5" customHeight="1" x14ac:dyDescent="0.15"/>
    <row r="105917" ht="13.5" customHeight="1" x14ac:dyDescent="0.15"/>
    <row r="105919" ht="13.5" customHeight="1" x14ac:dyDescent="0.15"/>
    <row r="105921" ht="13.5" customHeight="1" x14ac:dyDescent="0.15"/>
    <row r="105923" ht="13.5" customHeight="1" x14ac:dyDescent="0.15"/>
    <row r="105925" ht="13.5" customHeight="1" x14ac:dyDescent="0.15"/>
    <row r="105927" ht="13.5" customHeight="1" x14ac:dyDescent="0.15"/>
    <row r="105929" ht="13.5" customHeight="1" x14ac:dyDescent="0.15"/>
    <row r="105931" ht="13.5" customHeight="1" x14ac:dyDescent="0.15"/>
    <row r="105933" ht="13.5" customHeight="1" x14ac:dyDescent="0.15"/>
    <row r="105935" ht="13.5" customHeight="1" x14ac:dyDescent="0.15"/>
    <row r="105937" ht="13.5" customHeight="1" x14ac:dyDescent="0.15"/>
    <row r="105939" ht="13.5" customHeight="1" x14ac:dyDescent="0.15"/>
    <row r="105941" ht="13.5" customHeight="1" x14ac:dyDescent="0.15"/>
    <row r="105943" ht="13.5" customHeight="1" x14ac:dyDescent="0.15"/>
    <row r="105945" ht="13.5" customHeight="1" x14ac:dyDescent="0.15"/>
    <row r="105947" ht="13.5" customHeight="1" x14ac:dyDescent="0.15"/>
    <row r="105949" ht="13.5" customHeight="1" x14ac:dyDescent="0.15"/>
    <row r="105951" ht="13.5" customHeight="1" x14ac:dyDescent="0.15"/>
    <row r="105953" ht="13.5" customHeight="1" x14ac:dyDescent="0.15"/>
    <row r="105955" ht="13.5" customHeight="1" x14ac:dyDescent="0.15"/>
    <row r="105957" ht="13.5" customHeight="1" x14ac:dyDescent="0.15"/>
    <row r="105959" ht="13.5" customHeight="1" x14ac:dyDescent="0.15"/>
    <row r="105961" ht="13.5" customHeight="1" x14ac:dyDescent="0.15"/>
    <row r="105963" ht="13.5" customHeight="1" x14ac:dyDescent="0.15"/>
    <row r="105965" ht="13.5" customHeight="1" x14ac:dyDescent="0.15"/>
    <row r="105967" ht="13.5" customHeight="1" x14ac:dyDescent="0.15"/>
    <row r="105969" ht="13.5" customHeight="1" x14ac:dyDescent="0.15"/>
    <row r="105971" ht="13.5" customHeight="1" x14ac:dyDescent="0.15"/>
    <row r="105973" ht="13.5" customHeight="1" x14ac:dyDescent="0.15"/>
    <row r="105975" ht="13.5" customHeight="1" x14ac:dyDescent="0.15"/>
    <row r="105977" ht="13.5" customHeight="1" x14ac:dyDescent="0.15"/>
    <row r="105979" ht="13.5" customHeight="1" x14ac:dyDescent="0.15"/>
    <row r="105981" ht="13.5" customHeight="1" x14ac:dyDescent="0.15"/>
    <row r="105983" ht="13.5" customHeight="1" x14ac:dyDescent="0.15"/>
    <row r="105985" ht="13.5" customHeight="1" x14ac:dyDescent="0.15"/>
    <row r="105987" ht="13.5" customHeight="1" x14ac:dyDescent="0.15"/>
    <row r="105989" ht="13.5" customHeight="1" x14ac:dyDescent="0.15"/>
    <row r="105991" ht="13.5" customHeight="1" x14ac:dyDescent="0.15"/>
    <row r="105993" ht="13.5" customHeight="1" x14ac:dyDescent="0.15"/>
    <row r="105995" ht="13.5" customHeight="1" x14ac:dyDescent="0.15"/>
    <row r="105997" ht="13.5" customHeight="1" x14ac:dyDescent="0.15"/>
    <row r="105999" ht="13.5" customHeight="1" x14ac:dyDescent="0.15"/>
    <row r="106001" ht="13.5" customHeight="1" x14ac:dyDescent="0.15"/>
    <row r="106003" ht="13.5" customHeight="1" x14ac:dyDescent="0.15"/>
    <row r="106005" ht="13.5" customHeight="1" x14ac:dyDescent="0.15"/>
    <row r="106007" ht="13.5" customHeight="1" x14ac:dyDescent="0.15"/>
    <row r="106009" ht="13.5" customHeight="1" x14ac:dyDescent="0.15"/>
    <row r="106011" ht="13.5" customHeight="1" x14ac:dyDescent="0.15"/>
    <row r="106013" ht="13.5" customHeight="1" x14ac:dyDescent="0.15"/>
    <row r="106015" ht="13.5" customHeight="1" x14ac:dyDescent="0.15"/>
    <row r="106017" ht="13.5" customHeight="1" x14ac:dyDescent="0.15"/>
    <row r="106019" ht="13.5" customHeight="1" x14ac:dyDescent="0.15"/>
    <row r="106021" ht="13.5" customHeight="1" x14ac:dyDescent="0.15"/>
    <row r="106023" ht="13.5" customHeight="1" x14ac:dyDescent="0.15"/>
    <row r="106025" ht="13.5" customHeight="1" x14ac:dyDescent="0.15"/>
    <row r="106027" ht="13.5" customHeight="1" x14ac:dyDescent="0.15"/>
    <row r="106029" ht="13.5" customHeight="1" x14ac:dyDescent="0.15"/>
    <row r="106031" ht="13.5" customHeight="1" x14ac:dyDescent="0.15"/>
    <row r="106033" ht="13.5" customHeight="1" x14ac:dyDescent="0.15"/>
    <row r="106035" ht="13.5" customHeight="1" x14ac:dyDescent="0.15"/>
    <row r="106037" ht="13.5" customHeight="1" x14ac:dyDescent="0.15"/>
    <row r="106039" ht="13.5" customHeight="1" x14ac:dyDescent="0.15"/>
    <row r="106041" ht="13.5" customHeight="1" x14ac:dyDescent="0.15"/>
    <row r="106043" ht="13.5" customHeight="1" x14ac:dyDescent="0.15"/>
    <row r="106045" ht="13.5" customHeight="1" x14ac:dyDescent="0.15"/>
    <row r="106047" ht="13.5" customHeight="1" x14ac:dyDescent="0.15"/>
    <row r="106049" ht="13.5" customHeight="1" x14ac:dyDescent="0.15"/>
    <row r="106051" ht="13.5" customHeight="1" x14ac:dyDescent="0.15"/>
    <row r="106053" ht="13.5" customHeight="1" x14ac:dyDescent="0.15"/>
    <row r="106055" ht="13.5" customHeight="1" x14ac:dyDescent="0.15"/>
    <row r="106057" ht="13.5" customHeight="1" x14ac:dyDescent="0.15"/>
    <row r="106059" ht="13.5" customHeight="1" x14ac:dyDescent="0.15"/>
    <row r="106061" ht="13.5" customHeight="1" x14ac:dyDescent="0.15"/>
    <row r="106063" ht="13.5" customHeight="1" x14ac:dyDescent="0.15"/>
    <row r="106065" ht="13.5" customHeight="1" x14ac:dyDescent="0.15"/>
    <row r="106067" ht="13.5" customHeight="1" x14ac:dyDescent="0.15"/>
    <row r="106069" ht="13.5" customHeight="1" x14ac:dyDescent="0.15"/>
    <row r="106071" ht="13.5" customHeight="1" x14ac:dyDescent="0.15"/>
    <row r="106073" ht="13.5" customHeight="1" x14ac:dyDescent="0.15"/>
    <row r="106075" ht="13.5" customHeight="1" x14ac:dyDescent="0.15"/>
    <row r="106077" ht="13.5" customHeight="1" x14ac:dyDescent="0.15"/>
    <row r="106079" ht="13.5" customHeight="1" x14ac:dyDescent="0.15"/>
    <row r="106081" ht="13.5" customHeight="1" x14ac:dyDescent="0.15"/>
    <row r="106083" ht="13.5" customHeight="1" x14ac:dyDescent="0.15"/>
    <row r="106085" ht="13.5" customHeight="1" x14ac:dyDescent="0.15"/>
    <row r="106087" ht="13.5" customHeight="1" x14ac:dyDescent="0.15"/>
    <row r="106089" ht="13.5" customHeight="1" x14ac:dyDescent="0.15"/>
    <row r="106091" ht="13.5" customHeight="1" x14ac:dyDescent="0.15"/>
    <row r="106093" ht="13.5" customHeight="1" x14ac:dyDescent="0.15"/>
    <row r="106095" ht="13.5" customHeight="1" x14ac:dyDescent="0.15"/>
    <row r="106097" ht="13.5" customHeight="1" x14ac:dyDescent="0.15"/>
    <row r="106099" ht="13.5" customHeight="1" x14ac:dyDescent="0.15"/>
    <row r="106101" ht="13.5" customHeight="1" x14ac:dyDescent="0.15"/>
    <row r="106103" ht="13.5" customHeight="1" x14ac:dyDescent="0.15"/>
    <row r="106105" ht="13.5" customHeight="1" x14ac:dyDescent="0.15"/>
    <row r="106107" ht="13.5" customHeight="1" x14ac:dyDescent="0.15"/>
    <row r="106109" ht="13.5" customHeight="1" x14ac:dyDescent="0.15"/>
    <row r="106111" ht="13.5" customHeight="1" x14ac:dyDescent="0.15"/>
    <row r="106113" ht="13.5" customHeight="1" x14ac:dyDescent="0.15"/>
    <row r="106115" ht="13.5" customHeight="1" x14ac:dyDescent="0.15"/>
    <row r="106117" ht="13.5" customHeight="1" x14ac:dyDescent="0.15"/>
    <row r="106119" ht="13.5" customHeight="1" x14ac:dyDescent="0.15"/>
    <row r="106121" ht="13.5" customHeight="1" x14ac:dyDescent="0.15"/>
    <row r="106123" ht="13.5" customHeight="1" x14ac:dyDescent="0.15"/>
    <row r="106125" ht="13.5" customHeight="1" x14ac:dyDescent="0.15"/>
    <row r="106127" ht="13.5" customHeight="1" x14ac:dyDescent="0.15"/>
    <row r="106129" ht="13.5" customHeight="1" x14ac:dyDescent="0.15"/>
    <row r="106131" ht="13.5" customHeight="1" x14ac:dyDescent="0.15"/>
    <row r="106133" ht="13.5" customHeight="1" x14ac:dyDescent="0.15"/>
    <row r="106135" ht="13.5" customHeight="1" x14ac:dyDescent="0.15"/>
    <row r="106137" ht="13.5" customHeight="1" x14ac:dyDescent="0.15"/>
    <row r="106139" ht="13.5" customHeight="1" x14ac:dyDescent="0.15"/>
    <row r="106141" ht="13.5" customHeight="1" x14ac:dyDescent="0.15"/>
    <row r="106143" ht="13.5" customHeight="1" x14ac:dyDescent="0.15"/>
    <row r="106145" ht="13.5" customHeight="1" x14ac:dyDescent="0.15"/>
    <row r="106147" ht="13.5" customHeight="1" x14ac:dyDescent="0.15"/>
    <row r="106149" ht="13.5" customHeight="1" x14ac:dyDescent="0.15"/>
    <row r="106151" ht="13.5" customHeight="1" x14ac:dyDescent="0.15"/>
    <row r="106153" ht="13.5" customHeight="1" x14ac:dyDescent="0.15"/>
    <row r="106155" ht="13.5" customHeight="1" x14ac:dyDescent="0.15"/>
    <row r="106157" ht="13.5" customHeight="1" x14ac:dyDescent="0.15"/>
    <row r="106159" ht="13.5" customHeight="1" x14ac:dyDescent="0.15"/>
    <row r="106161" ht="13.5" customHeight="1" x14ac:dyDescent="0.15"/>
    <row r="106163" ht="13.5" customHeight="1" x14ac:dyDescent="0.15"/>
    <row r="106165" ht="13.5" customHeight="1" x14ac:dyDescent="0.15"/>
    <row r="106167" ht="13.5" customHeight="1" x14ac:dyDescent="0.15"/>
    <row r="106169" ht="13.5" customHeight="1" x14ac:dyDescent="0.15"/>
    <row r="106171" ht="13.5" customHeight="1" x14ac:dyDescent="0.15"/>
    <row r="106173" ht="13.5" customHeight="1" x14ac:dyDescent="0.15"/>
    <row r="106175" ht="13.5" customHeight="1" x14ac:dyDescent="0.15"/>
    <row r="106177" ht="13.5" customHeight="1" x14ac:dyDescent="0.15"/>
    <row r="106179" ht="13.5" customHeight="1" x14ac:dyDescent="0.15"/>
    <row r="106181" ht="13.5" customHeight="1" x14ac:dyDescent="0.15"/>
    <row r="106183" ht="13.5" customHeight="1" x14ac:dyDescent="0.15"/>
    <row r="106185" ht="13.5" customHeight="1" x14ac:dyDescent="0.15"/>
    <row r="106187" ht="13.5" customHeight="1" x14ac:dyDescent="0.15"/>
    <row r="106189" ht="13.5" customHeight="1" x14ac:dyDescent="0.15"/>
    <row r="106191" ht="13.5" customHeight="1" x14ac:dyDescent="0.15"/>
    <row r="106193" ht="13.5" customHeight="1" x14ac:dyDescent="0.15"/>
    <row r="106195" ht="13.5" customHeight="1" x14ac:dyDescent="0.15"/>
    <row r="106197" ht="13.5" customHeight="1" x14ac:dyDescent="0.15"/>
    <row r="106199" ht="13.5" customHeight="1" x14ac:dyDescent="0.15"/>
    <row r="106201" ht="13.5" customHeight="1" x14ac:dyDescent="0.15"/>
    <row r="106203" ht="13.5" customHeight="1" x14ac:dyDescent="0.15"/>
    <row r="106205" ht="13.5" customHeight="1" x14ac:dyDescent="0.15"/>
    <row r="106207" ht="13.5" customHeight="1" x14ac:dyDescent="0.15"/>
    <row r="106209" ht="13.5" customHeight="1" x14ac:dyDescent="0.15"/>
    <row r="106211" ht="13.5" customHeight="1" x14ac:dyDescent="0.15"/>
    <row r="106213" ht="13.5" customHeight="1" x14ac:dyDescent="0.15"/>
    <row r="106215" ht="13.5" customHeight="1" x14ac:dyDescent="0.15"/>
    <row r="106217" ht="13.5" customHeight="1" x14ac:dyDescent="0.15"/>
    <row r="106219" ht="13.5" customHeight="1" x14ac:dyDescent="0.15"/>
    <row r="106221" ht="13.5" customHeight="1" x14ac:dyDescent="0.15"/>
    <row r="106223" ht="13.5" customHeight="1" x14ac:dyDescent="0.15"/>
    <row r="106225" ht="13.5" customHeight="1" x14ac:dyDescent="0.15"/>
    <row r="106227" ht="13.5" customHeight="1" x14ac:dyDescent="0.15"/>
    <row r="106229" ht="13.5" customHeight="1" x14ac:dyDescent="0.15"/>
    <row r="106231" ht="13.5" customHeight="1" x14ac:dyDescent="0.15"/>
    <row r="106233" ht="13.5" customHeight="1" x14ac:dyDescent="0.15"/>
    <row r="106235" ht="13.5" customHeight="1" x14ac:dyDescent="0.15"/>
    <row r="106237" ht="13.5" customHeight="1" x14ac:dyDescent="0.15"/>
    <row r="106239" ht="13.5" customHeight="1" x14ac:dyDescent="0.15"/>
    <row r="106241" ht="13.5" customHeight="1" x14ac:dyDescent="0.15"/>
    <row r="106243" ht="13.5" customHeight="1" x14ac:dyDescent="0.15"/>
    <row r="106245" ht="13.5" customHeight="1" x14ac:dyDescent="0.15"/>
    <row r="106247" ht="13.5" customHeight="1" x14ac:dyDescent="0.15"/>
    <row r="106249" ht="13.5" customHeight="1" x14ac:dyDescent="0.15"/>
    <row r="106251" ht="13.5" customHeight="1" x14ac:dyDescent="0.15"/>
    <row r="106253" ht="13.5" customHeight="1" x14ac:dyDescent="0.15"/>
    <row r="106255" ht="13.5" customHeight="1" x14ac:dyDescent="0.15"/>
    <row r="106257" ht="13.5" customHeight="1" x14ac:dyDescent="0.15"/>
    <row r="106259" ht="13.5" customHeight="1" x14ac:dyDescent="0.15"/>
    <row r="106261" ht="13.5" customHeight="1" x14ac:dyDescent="0.15"/>
    <row r="106263" ht="13.5" customHeight="1" x14ac:dyDescent="0.15"/>
    <row r="106265" ht="13.5" customHeight="1" x14ac:dyDescent="0.15"/>
    <row r="106267" ht="13.5" customHeight="1" x14ac:dyDescent="0.15"/>
    <row r="106269" ht="13.5" customHeight="1" x14ac:dyDescent="0.15"/>
    <row r="106271" ht="13.5" customHeight="1" x14ac:dyDescent="0.15"/>
    <row r="106273" ht="13.5" customHeight="1" x14ac:dyDescent="0.15"/>
    <row r="106275" ht="13.5" customHeight="1" x14ac:dyDescent="0.15"/>
    <row r="106277" ht="13.5" customHeight="1" x14ac:dyDescent="0.15"/>
    <row r="106279" ht="13.5" customHeight="1" x14ac:dyDescent="0.15"/>
    <row r="106281" ht="13.5" customHeight="1" x14ac:dyDescent="0.15"/>
    <row r="106283" ht="13.5" customHeight="1" x14ac:dyDescent="0.15"/>
    <row r="106285" ht="13.5" customHeight="1" x14ac:dyDescent="0.15"/>
    <row r="106287" ht="13.5" customHeight="1" x14ac:dyDescent="0.15"/>
    <row r="106289" ht="13.5" customHeight="1" x14ac:dyDescent="0.15"/>
    <row r="106291" ht="13.5" customHeight="1" x14ac:dyDescent="0.15"/>
    <row r="106293" ht="13.5" customHeight="1" x14ac:dyDescent="0.15"/>
    <row r="106295" ht="13.5" customHeight="1" x14ac:dyDescent="0.15"/>
    <row r="106297" ht="13.5" customHeight="1" x14ac:dyDescent="0.15"/>
    <row r="106299" ht="13.5" customHeight="1" x14ac:dyDescent="0.15"/>
    <row r="106301" ht="13.5" customHeight="1" x14ac:dyDescent="0.15"/>
    <row r="106303" ht="13.5" customHeight="1" x14ac:dyDescent="0.15"/>
    <row r="106305" ht="13.5" customHeight="1" x14ac:dyDescent="0.15"/>
    <row r="106307" ht="13.5" customHeight="1" x14ac:dyDescent="0.15"/>
    <row r="106309" ht="13.5" customHeight="1" x14ac:dyDescent="0.15"/>
    <row r="106311" ht="13.5" customHeight="1" x14ac:dyDescent="0.15"/>
    <row r="106313" ht="13.5" customHeight="1" x14ac:dyDescent="0.15"/>
    <row r="106315" ht="13.5" customHeight="1" x14ac:dyDescent="0.15"/>
    <row r="106317" ht="13.5" customHeight="1" x14ac:dyDescent="0.15"/>
    <row r="106319" ht="13.5" customHeight="1" x14ac:dyDescent="0.15"/>
    <row r="106321" ht="13.5" customHeight="1" x14ac:dyDescent="0.15"/>
    <row r="106323" ht="13.5" customHeight="1" x14ac:dyDescent="0.15"/>
    <row r="106325" ht="13.5" customHeight="1" x14ac:dyDescent="0.15"/>
    <row r="106327" ht="13.5" customHeight="1" x14ac:dyDescent="0.15"/>
    <row r="106329" ht="13.5" customHeight="1" x14ac:dyDescent="0.15"/>
    <row r="106331" ht="13.5" customHeight="1" x14ac:dyDescent="0.15"/>
    <row r="106333" ht="13.5" customHeight="1" x14ac:dyDescent="0.15"/>
    <row r="106335" ht="13.5" customHeight="1" x14ac:dyDescent="0.15"/>
    <row r="106337" ht="13.5" customHeight="1" x14ac:dyDescent="0.15"/>
    <row r="106339" ht="13.5" customHeight="1" x14ac:dyDescent="0.15"/>
    <row r="106341" ht="13.5" customHeight="1" x14ac:dyDescent="0.15"/>
    <row r="106343" ht="13.5" customHeight="1" x14ac:dyDescent="0.15"/>
    <row r="106345" ht="13.5" customHeight="1" x14ac:dyDescent="0.15"/>
    <row r="106347" ht="13.5" customHeight="1" x14ac:dyDescent="0.15"/>
    <row r="106349" ht="13.5" customHeight="1" x14ac:dyDescent="0.15"/>
    <row r="106351" ht="13.5" customHeight="1" x14ac:dyDescent="0.15"/>
    <row r="106353" ht="13.5" customHeight="1" x14ac:dyDescent="0.15"/>
    <row r="106355" ht="13.5" customHeight="1" x14ac:dyDescent="0.15"/>
    <row r="106357" ht="13.5" customHeight="1" x14ac:dyDescent="0.15"/>
    <row r="106359" ht="13.5" customHeight="1" x14ac:dyDescent="0.15"/>
    <row r="106361" ht="13.5" customHeight="1" x14ac:dyDescent="0.15"/>
    <row r="106363" ht="13.5" customHeight="1" x14ac:dyDescent="0.15"/>
    <row r="106365" ht="13.5" customHeight="1" x14ac:dyDescent="0.15"/>
    <row r="106367" ht="13.5" customHeight="1" x14ac:dyDescent="0.15"/>
    <row r="106369" ht="13.5" customHeight="1" x14ac:dyDescent="0.15"/>
    <row r="106371" ht="13.5" customHeight="1" x14ac:dyDescent="0.15"/>
    <row r="106373" ht="13.5" customHeight="1" x14ac:dyDescent="0.15"/>
    <row r="106375" ht="13.5" customHeight="1" x14ac:dyDescent="0.15"/>
    <row r="106377" ht="13.5" customHeight="1" x14ac:dyDescent="0.15"/>
    <row r="106379" ht="13.5" customHeight="1" x14ac:dyDescent="0.15"/>
    <row r="106381" ht="13.5" customHeight="1" x14ac:dyDescent="0.15"/>
    <row r="106383" ht="13.5" customHeight="1" x14ac:dyDescent="0.15"/>
    <row r="106385" ht="13.5" customHeight="1" x14ac:dyDescent="0.15"/>
    <row r="106387" ht="13.5" customHeight="1" x14ac:dyDescent="0.15"/>
    <row r="106389" ht="13.5" customHeight="1" x14ac:dyDescent="0.15"/>
    <row r="106391" ht="13.5" customHeight="1" x14ac:dyDescent="0.15"/>
    <row r="106393" ht="13.5" customHeight="1" x14ac:dyDescent="0.15"/>
    <row r="106395" ht="13.5" customHeight="1" x14ac:dyDescent="0.15"/>
    <row r="106397" ht="13.5" customHeight="1" x14ac:dyDescent="0.15"/>
    <row r="106399" ht="13.5" customHeight="1" x14ac:dyDescent="0.15"/>
    <row r="106401" ht="13.5" customHeight="1" x14ac:dyDescent="0.15"/>
    <row r="106403" ht="13.5" customHeight="1" x14ac:dyDescent="0.15"/>
    <row r="106405" ht="13.5" customHeight="1" x14ac:dyDescent="0.15"/>
    <row r="106407" ht="13.5" customHeight="1" x14ac:dyDescent="0.15"/>
    <row r="106409" ht="13.5" customHeight="1" x14ac:dyDescent="0.15"/>
    <row r="106411" ht="13.5" customHeight="1" x14ac:dyDescent="0.15"/>
    <row r="106413" ht="13.5" customHeight="1" x14ac:dyDescent="0.15"/>
    <row r="106415" ht="13.5" customHeight="1" x14ac:dyDescent="0.15"/>
    <row r="106417" ht="13.5" customHeight="1" x14ac:dyDescent="0.15"/>
    <row r="106419" ht="13.5" customHeight="1" x14ac:dyDescent="0.15"/>
    <row r="106421" ht="13.5" customHeight="1" x14ac:dyDescent="0.15"/>
    <row r="106423" ht="13.5" customHeight="1" x14ac:dyDescent="0.15"/>
    <row r="106425" ht="13.5" customHeight="1" x14ac:dyDescent="0.15"/>
    <row r="106427" ht="13.5" customHeight="1" x14ac:dyDescent="0.15"/>
    <row r="106429" ht="13.5" customHeight="1" x14ac:dyDescent="0.15"/>
    <row r="106431" ht="13.5" customHeight="1" x14ac:dyDescent="0.15"/>
    <row r="106433" ht="13.5" customHeight="1" x14ac:dyDescent="0.15"/>
    <row r="106435" ht="13.5" customHeight="1" x14ac:dyDescent="0.15"/>
    <row r="106437" ht="13.5" customHeight="1" x14ac:dyDescent="0.15"/>
    <row r="106439" ht="13.5" customHeight="1" x14ac:dyDescent="0.15"/>
    <row r="106441" ht="13.5" customHeight="1" x14ac:dyDescent="0.15"/>
    <row r="106443" ht="13.5" customHeight="1" x14ac:dyDescent="0.15"/>
    <row r="106445" ht="13.5" customHeight="1" x14ac:dyDescent="0.15"/>
    <row r="106447" ht="13.5" customHeight="1" x14ac:dyDescent="0.15"/>
    <row r="106449" ht="13.5" customHeight="1" x14ac:dyDescent="0.15"/>
    <row r="106451" ht="13.5" customHeight="1" x14ac:dyDescent="0.15"/>
    <row r="106453" ht="13.5" customHeight="1" x14ac:dyDescent="0.15"/>
    <row r="106455" ht="13.5" customHeight="1" x14ac:dyDescent="0.15"/>
    <row r="106457" ht="13.5" customHeight="1" x14ac:dyDescent="0.15"/>
    <row r="106459" ht="13.5" customHeight="1" x14ac:dyDescent="0.15"/>
    <row r="106461" ht="13.5" customHeight="1" x14ac:dyDescent="0.15"/>
    <row r="106463" ht="13.5" customHeight="1" x14ac:dyDescent="0.15"/>
    <row r="106465" ht="13.5" customHeight="1" x14ac:dyDescent="0.15"/>
    <row r="106467" ht="13.5" customHeight="1" x14ac:dyDescent="0.15"/>
    <row r="106469" ht="13.5" customHeight="1" x14ac:dyDescent="0.15"/>
    <row r="106471" ht="13.5" customHeight="1" x14ac:dyDescent="0.15"/>
    <row r="106473" ht="13.5" customHeight="1" x14ac:dyDescent="0.15"/>
    <row r="106475" ht="13.5" customHeight="1" x14ac:dyDescent="0.15"/>
    <row r="106477" ht="13.5" customHeight="1" x14ac:dyDescent="0.15"/>
    <row r="106479" ht="13.5" customHeight="1" x14ac:dyDescent="0.15"/>
    <row r="106481" ht="13.5" customHeight="1" x14ac:dyDescent="0.15"/>
    <row r="106483" ht="13.5" customHeight="1" x14ac:dyDescent="0.15"/>
    <row r="106485" ht="13.5" customHeight="1" x14ac:dyDescent="0.15"/>
    <row r="106487" ht="13.5" customHeight="1" x14ac:dyDescent="0.15"/>
    <row r="106489" ht="13.5" customHeight="1" x14ac:dyDescent="0.15"/>
    <row r="106491" ht="13.5" customHeight="1" x14ac:dyDescent="0.15"/>
    <row r="106493" ht="13.5" customHeight="1" x14ac:dyDescent="0.15"/>
    <row r="106495" ht="13.5" customHeight="1" x14ac:dyDescent="0.15"/>
    <row r="106497" ht="13.5" customHeight="1" x14ac:dyDescent="0.15"/>
    <row r="106499" ht="13.5" customHeight="1" x14ac:dyDescent="0.15"/>
    <row r="106501" ht="13.5" customHeight="1" x14ac:dyDescent="0.15"/>
    <row r="106503" ht="13.5" customHeight="1" x14ac:dyDescent="0.15"/>
    <row r="106505" ht="13.5" customHeight="1" x14ac:dyDescent="0.15"/>
    <row r="106507" ht="13.5" customHeight="1" x14ac:dyDescent="0.15"/>
    <row r="106509" ht="13.5" customHeight="1" x14ac:dyDescent="0.15"/>
    <row r="106511" ht="13.5" customHeight="1" x14ac:dyDescent="0.15"/>
    <row r="106513" ht="13.5" customHeight="1" x14ac:dyDescent="0.15"/>
    <row r="106515" ht="13.5" customHeight="1" x14ac:dyDescent="0.15"/>
    <row r="106517" ht="13.5" customHeight="1" x14ac:dyDescent="0.15"/>
    <row r="106519" ht="13.5" customHeight="1" x14ac:dyDescent="0.15"/>
    <row r="106521" ht="13.5" customHeight="1" x14ac:dyDescent="0.15"/>
    <row r="106523" ht="13.5" customHeight="1" x14ac:dyDescent="0.15"/>
    <row r="106525" ht="13.5" customHeight="1" x14ac:dyDescent="0.15"/>
    <row r="106527" ht="13.5" customHeight="1" x14ac:dyDescent="0.15"/>
    <row r="106529" ht="13.5" customHeight="1" x14ac:dyDescent="0.15"/>
    <row r="106531" ht="13.5" customHeight="1" x14ac:dyDescent="0.15"/>
    <row r="106533" ht="13.5" customHeight="1" x14ac:dyDescent="0.15"/>
    <row r="106535" ht="13.5" customHeight="1" x14ac:dyDescent="0.15"/>
    <row r="106537" ht="13.5" customHeight="1" x14ac:dyDescent="0.15"/>
    <row r="106539" ht="13.5" customHeight="1" x14ac:dyDescent="0.15"/>
    <row r="106541" ht="13.5" customHeight="1" x14ac:dyDescent="0.15"/>
    <row r="106543" ht="13.5" customHeight="1" x14ac:dyDescent="0.15"/>
    <row r="106545" ht="13.5" customHeight="1" x14ac:dyDescent="0.15"/>
    <row r="106547" ht="13.5" customHeight="1" x14ac:dyDescent="0.15"/>
    <row r="106549" ht="13.5" customHeight="1" x14ac:dyDescent="0.15"/>
    <row r="106551" ht="13.5" customHeight="1" x14ac:dyDescent="0.15"/>
    <row r="106553" ht="13.5" customHeight="1" x14ac:dyDescent="0.15"/>
    <row r="106555" ht="13.5" customHeight="1" x14ac:dyDescent="0.15"/>
    <row r="106557" ht="13.5" customHeight="1" x14ac:dyDescent="0.15"/>
    <row r="106559" ht="13.5" customHeight="1" x14ac:dyDescent="0.15"/>
    <row r="106561" ht="13.5" customHeight="1" x14ac:dyDescent="0.15"/>
    <row r="106563" ht="13.5" customHeight="1" x14ac:dyDescent="0.15"/>
    <row r="106565" ht="13.5" customHeight="1" x14ac:dyDescent="0.15"/>
    <row r="106567" ht="13.5" customHeight="1" x14ac:dyDescent="0.15"/>
    <row r="106569" ht="13.5" customHeight="1" x14ac:dyDescent="0.15"/>
    <row r="106571" ht="13.5" customHeight="1" x14ac:dyDescent="0.15"/>
    <row r="106573" ht="13.5" customHeight="1" x14ac:dyDescent="0.15"/>
    <row r="106575" ht="13.5" customHeight="1" x14ac:dyDescent="0.15"/>
    <row r="106577" ht="13.5" customHeight="1" x14ac:dyDescent="0.15"/>
    <row r="106579" ht="13.5" customHeight="1" x14ac:dyDescent="0.15"/>
    <row r="106581" ht="13.5" customHeight="1" x14ac:dyDescent="0.15"/>
    <row r="106583" ht="13.5" customHeight="1" x14ac:dyDescent="0.15"/>
    <row r="106585" ht="13.5" customHeight="1" x14ac:dyDescent="0.15"/>
    <row r="106587" ht="13.5" customHeight="1" x14ac:dyDescent="0.15"/>
    <row r="106589" ht="13.5" customHeight="1" x14ac:dyDescent="0.15"/>
    <row r="106591" ht="13.5" customHeight="1" x14ac:dyDescent="0.15"/>
    <row r="106593" ht="13.5" customHeight="1" x14ac:dyDescent="0.15"/>
    <row r="106595" ht="13.5" customHeight="1" x14ac:dyDescent="0.15"/>
    <row r="106597" ht="13.5" customHeight="1" x14ac:dyDescent="0.15"/>
    <row r="106599" ht="13.5" customHeight="1" x14ac:dyDescent="0.15"/>
    <row r="106601" ht="13.5" customHeight="1" x14ac:dyDescent="0.15"/>
    <row r="106603" ht="13.5" customHeight="1" x14ac:dyDescent="0.15"/>
    <row r="106605" ht="13.5" customHeight="1" x14ac:dyDescent="0.15"/>
    <row r="106607" ht="13.5" customHeight="1" x14ac:dyDescent="0.15"/>
    <row r="106609" ht="13.5" customHeight="1" x14ac:dyDescent="0.15"/>
    <row r="106611" ht="13.5" customHeight="1" x14ac:dyDescent="0.15"/>
    <row r="106613" ht="13.5" customHeight="1" x14ac:dyDescent="0.15"/>
    <row r="106615" ht="13.5" customHeight="1" x14ac:dyDescent="0.15"/>
    <row r="106617" ht="13.5" customHeight="1" x14ac:dyDescent="0.15"/>
    <row r="106619" ht="13.5" customHeight="1" x14ac:dyDescent="0.15"/>
    <row r="106621" ht="13.5" customHeight="1" x14ac:dyDescent="0.15"/>
    <row r="106623" ht="13.5" customHeight="1" x14ac:dyDescent="0.15"/>
    <row r="106625" ht="13.5" customHeight="1" x14ac:dyDescent="0.15"/>
    <row r="106627" ht="13.5" customHeight="1" x14ac:dyDescent="0.15"/>
    <row r="106629" ht="13.5" customHeight="1" x14ac:dyDescent="0.15"/>
    <row r="106631" ht="13.5" customHeight="1" x14ac:dyDescent="0.15"/>
    <row r="106633" ht="13.5" customHeight="1" x14ac:dyDescent="0.15"/>
    <row r="106635" ht="13.5" customHeight="1" x14ac:dyDescent="0.15"/>
    <row r="106637" ht="13.5" customHeight="1" x14ac:dyDescent="0.15"/>
    <row r="106639" ht="13.5" customHeight="1" x14ac:dyDescent="0.15"/>
    <row r="106641" ht="13.5" customHeight="1" x14ac:dyDescent="0.15"/>
    <row r="106643" ht="13.5" customHeight="1" x14ac:dyDescent="0.15"/>
    <row r="106645" ht="13.5" customHeight="1" x14ac:dyDescent="0.15"/>
    <row r="106647" ht="13.5" customHeight="1" x14ac:dyDescent="0.15"/>
    <row r="106649" ht="13.5" customHeight="1" x14ac:dyDescent="0.15"/>
    <row r="106651" ht="13.5" customHeight="1" x14ac:dyDescent="0.15"/>
    <row r="106653" ht="13.5" customHeight="1" x14ac:dyDescent="0.15"/>
    <row r="106655" ht="13.5" customHeight="1" x14ac:dyDescent="0.15"/>
    <row r="106657" ht="13.5" customHeight="1" x14ac:dyDescent="0.15"/>
    <row r="106659" ht="13.5" customHeight="1" x14ac:dyDescent="0.15"/>
    <row r="106661" ht="13.5" customHeight="1" x14ac:dyDescent="0.15"/>
    <row r="106663" ht="13.5" customHeight="1" x14ac:dyDescent="0.15"/>
    <row r="106665" ht="13.5" customHeight="1" x14ac:dyDescent="0.15"/>
    <row r="106667" ht="13.5" customHeight="1" x14ac:dyDescent="0.15"/>
    <row r="106669" ht="13.5" customHeight="1" x14ac:dyDescent="0.15"/>
    <row r="106671" ht="13.5" customHeight="1" x14ac:dyDescent="0.15"/>
    <row r="106673" ht="13.5" customHeight="1" x14ac:dyDescent="0.15"/>
    <row r="106675" ht="13.5" customHeight="1" x14ac:dyDescent="0.15"/>
    <row r="106677" ht="13.5" customHeight="1" x14ac:dyDescent="0.15"/>
    <row r="106679" ht="13.5" customHeight="1" x14ac:dyDescent="0.15"/>
    <row r="106681" ht="13.5" customHeight="1" x14ac:dyDescent="0.15"/>
    <row r="106683" ht="13.5" customHeight="1" x14ac:dyDescent="0.15"/>
    <row r="106685" ht="13.5" customHeight="1" x14ac:dyDescent="0.15"/>
    <row r="106687" ht="13.5" customHeight="1" x14ac:dyDescent="0.15"/>
    <row r="106689" ht="13.5" customHeight="1" x14ac:dyDescent="0.15"/>
    <row r="106691" ht="13.5" customHeight="1" x14ac:dyDescent="0.15"/>
    <row r="106693" ht="13.5" customHeight="1" x14ac:dyDescent="0.15"/>
    <row r="106695" ht="13.5" customHeight="1" x14ac:dyDescent="0.15"/>
    <row r="106697" ht="13.5" customHeight="1" x14ac:dyDescent="0.15"/>
    <row r="106699" ht="13.5" customHeight="1" x14ac:dyDescent="0.15"/>
    <row r="106701" ht="13.5" customHeight="1" x14ac:dyDescent="0.15"/>
    <row r="106703" ht="13.5" customHeight="1" x14ac:dyDescent="0.15"/>
    <row r="106705" ht="13.5" customHeight="1" x14ac:dyDescent="0.15"/>
    <row r="106707" ht="13.5" customHeight="1" x14ac:dyDescent="0.15"/>
    <row r="106709" ht="13.5" customHeight="1" x14ac:dyDescent="0.15"/>
    <row r="106711" ht="13.5" customHeight="1" x14ac:dyDescent="0.15"/>
    <row r="106713" ht="13.5" customHeight="1" x14ac:dyDescent="0.15"/>
    <row r="106715" ht="13.5" customHeight="1" x14ac:dyDescent="0.15"/>
    <row r="106717" ht="13.5" customHeight="1" x14ac:dyDescent="0.15"/>
    <row r="106719" ht="13.5" customHeight="1" x14ac:dyDescent="0.15"/>
    <row r="106721" ht="13.5" customHeight="1" x14ac:dyDescent="0.15"/>
    <row r="106723" ht="13.5" customHeight="1" x14ac:dyDescent="0.15"/>
    <row r="106725" ht="13.5" customHeight="1" x14ac:dyDescent="0.15"/>
    <row r="106727" ht="13.5" customHeight="1" x14ac:dyDescent="0.15"/>
    <row r="106729" ht="13.5" customHeight="1" x14ac:dyDescent="0.15"/>
    <row r="106731" ht="13.5" customHeight="1" x14ac:dyDescent="0.15"/>
    <row r="106733" ht="13.5" customHeight="1" x14ac:dyDescent="0.15"/>
    <row r="106735" ht="13.5" customHeight="1" x14ac:dyDescent="0.15"/>
    <row r="106737" ht="13.5" customHeight="1" x14ac:dyDescent="0.15"/>
    <row r="106739" ht="13.5" customHeight="1" x14ac:dyDescent="0.15"/>
    <row r="106741" ht="13.5" customHeight="1" x14ac:dyDescent="0.15"/>
    <row r="106743" ht="13.5" customHeight="1" x14ac:dyDescent="0.15"/>
    <row r="106745" ht="13.5" customHeight="1" x14ac:dyDescent="0.15"/>
    <row r="106747" ht="13.5" customHeight="1" x14ac:dyDescent="0.15"/>
    <row r="106749" ht="13.5" customHeight="1" x14ac:dyDescent="0.15"/>
    <row r="106751" ht="13.5" customHeight="1" x14ac:dyDescent="0.15"/>
    <row r="106753" ht="13.5" customHeight="1" x14ac:dyDescent="0.15"/>
    <row r="106755" ht="13.5" customHeight="1" x14ac:dyDescent="0.15"/>
    <row r="106757" ht="13.5" customHeight="1" x14ac:dyDescent="0.15"/>
    <row r="106759" ht="13.5" customHeight="1" x14ac:dyDescent="0.15"/>
    <row r="106761" ht="13.5" customHeight="1" x14ac:dyDescent="0.15"/>
    <row r="106763" ht="13.5" customHeight="1" x14ac:dyDescent="0.15"/>
    <row r="106765" ht="13.5" customHeight="1" x14ac:dyDescent="0.15"/>
    <row r="106767" ht="13.5" customHeight="1" x14ac:dyDescent="0.15"/>
    <row r="106769" ht="13.5" customHeight="1" x14ac:dyDescent="0.15"/>
    <row r="106771" ht="13.5" customHeight="1" x14ac:dyDescent="0.15"/>
    <row r="106773" ht="13.5" customHeight="1" x14ac:dyDescent="0.15"/>
    <row r="106775" ht="13.5" customHeight="1" x14ac:dyDescent="0.15"/>
    <row r="106777" ht="13.5" customHeight="1" x14ac:dyDescent="0.15"/>
    <row r="106779" ht="13.5" customHeight="1" x14ac:dyDescent="0.15"/>
    <row r="106781" ht="13.5" customHeight="1" x14ac:dyDescent="0.15"/>
    <row r="106783" ht="13.5" customHeight="1" x14ac:dyDescent="0.15"/>
    <row r="106785" ht="13.5" customHeight="1" x14ac:dyDescent="0.15"/>
    <row r="106787" ht="13.5" customHeight="1" x14ac:dyDescent="0.15"/>
    <row r="106789" ht="13.5" customHeight="1" x14ac:dyDescent="0.15"/>
    <row r="106791" ht="13.5" customHeight="1" x14ac:dyDescent="0.15"/>
    <row r="106793" ht="13.5" customHeight="1" x14ac:dyDescent="0.15"/>
    <row r="106795" ht="13.5" customHeight="1" x14ac:dyDescent="0.15"/>
    <row r="106797" ht="13.5" customHeight="1" x14ac:dyDescent="0.15"/>
    <row r="106799" ht="13.5" customHeight="1" x14ac:dyDescent="0.15"/>
    <row r="106801" ht="13.5" customHeight="1" x14ac:dyDescent="0.15"/>
    <row r="106803" ht="13.5" customHeight="1" x14ac:dyDescent="0.15"/>
    <row r="106805" ht="13.5" customHeight="1" x14ac:dyDescent="0.15"/>
    <row r="106807" ht="13.5" customHeight="1" x14ac:dyDescent="0.15"/>
    <row r="106809" ht="13.5" customHeight="1" x14ac:dyDescent="0.15"/>
    <row r="106811" ht="13.5" customHeight="1" x14ac:dyDescent="0.15"/>
    <row r="106813" ht="13.5" customHeight="1" x14ac:dyDescent="0.15"/>
    <row r="106815" ht="13.5" customHeight="1" x14ac:dyDescent="0.15"/>
    <row r="106817" ht="13.5" customHeight="1" x14ac:dyDescent="0.15"/>
    <row r="106819" ht="13.5" customHeight="1" x14ac:dyDescent="0.15"/>
    <row r="106821" ht="13.5" customHeight="1" x14ac:dyDescent="0.15"/>
    <row r="106823" ht="13.5" customHeight="1" x14ac:dyDescent="0.15"/>
    <row r="106825" ht="13.5" customHeight="1" x14ac:dyDescent="0.15"/>
    <row r="106827" ht="13.5" customHeight="1" x14ac:dyDescent="0.15"/>
    <row r="106829" ht="13.5" customHeight="1" x14ac:dyDescent="0.15"/>
    <row r="106831" ht="13.5" customHeight="1" x14ac:dyDescent="0.15"/>
    <row r="106833" ht="13.5" customHeight="1" x14ac:dyDescent="0.15"/>
    <row r="106835" ht="13.5" customHeight="1" x14ac:dyDescent="0.15"/>
    <row r="106837" ht="13.5" customHeight="1" x14ac:dyDescent="0.15"/>
    <row r="106839" ht="13.5" customHeight="1" x14ac:dyDescent="0.15"/>
    <row r="106841" ht="13.5" customHeight="1" x14ac:dyDescent="0.15"/>
    <row r="106843" ht="13.5" customHeight="1" x14ac:dyDescent="0.15"/>
    <row r="106845" ht="13.5" customHeight="1" x14ac:dyDescent="0.15"/>
    <row r="106847" ht="13.5" customHeight="1" x14ac:dyDescent="0.15"/>
    <row r="106849" ht="13.5" customHeight="1" x14ac:dyDescent="0.15"/>
    <row r="106851" ht="13.5" customHeight="1" x14ac:dyDescent="0.15"/>
    <row r="106853" ht="13.5" customHeight="1" x14ac:dyDescent="0.15"/>
    <row r="106855" ht="13.5" customHeight="1" x14ac:dyDescent="0.15"/>
    <row r="106857" ht="13.5" customHeight="1" x14ac:dyDescent="0.15"/>
    <row r="106859" ht="13.5" customHeight="1" x14ac:dyDescent="0.15"/>
    <row r="106861" ht="13.5" customHeight="1" x14ac:dyDescent="0.15"/>
    <row r="106863" ht="13.5" customHeight="1" x14ac:dyDescent="0.15"/>
    <row r="106865" ht="13.5" customHeight="1" x14ac:dyDescent="0.15"/>
    <row r="106867" ht="13.5" customHeight="1" x14ac:dyDescent="0.15"/>
    <row r="106869" ht="13.5" customHeight="1" x14ac:dyDescent="0.15"/>
    <row r="106871" ht="13.5" customHeight="1" x14ac:dyDescent="0.15"/>
    <row r="106873" ht="13.5" customHeight="1" x14ac:dyDescent="0.15"/>
    <row r="106875" ht="13.5" customHeight="1" x14ac:dyDescent="0.15"/>
    <row r="106877" ht="13.5" customHeight="1" x14ac:dyDescent="0.15"/>
    <row r="106879" ht="13.5" customHeight="1" x14ac:dyDescent="0.15"/>
    <row r="106881" ht="13.5" customHeight="1" x14ac:dyDescent="0.15"/>
    <row r="106883" ht="13.5" customHeight="1" x14ac:dyDescent="0.15"/>
    <row r="106885" ht="13.5" customHeight="1" x14ac:dyDescent="0.15"/>
    <row r="106887" ht="13.5" customHeight="1" x14ac:dyDescent="0.15"/>
    <row r="106889" ht="13.5" customHeight="1" x14ac:dyDescent="0.15"/>
    <row r="106891" ht="13.5" customHeight="1" x14ac:dyDescent="0.15"/>
    <row r="106893" ht="13.5" customHeight="1" x14ac:dyDescent="0.15"/>
    <row r="106895" ht="13.5" customHeight="1" x14ac:dyDescent="0.15"/>
    <row r="106897" ht="13.5" customHeight="1" x14ac:dyDescent="0.15"/>
    <row r="106899" ht="13.5" customHeight="1" x14ac:dyDescent="0.15"/>
    <row r="106901" ht="13.5" customHeight="1" x14ac:dyDescent="0.15"/>
    <row r="106903" ht="13.5" customHeight="1" x14ac:dyDescent="0.15"/>
    <row r="106905" ht="13.5" customHeight="1" x14ac:dyDescent="0.15"/>
    <row r="106907" ht="13.5" customHeight="1" x14ac:dyDescent="0.15"/>
    <row r="106909" ht="13.5" customHeight="1" x14ac:dyDescent="0.15"/>
    <row r="106911" ht="13.5" customHeight="1" x14ac:dyDescent="0.15"/>
    <row r="106913" ht="13.5" customHeight="1" x14ac:dyDescent="0.15"/>
    <row r="106915" ht="13.5" customHeight="1" x14ac:dyDescent="0.15"/>
    <row r="106917" ht="13.5" customHeight="1" x14ac:dyDescent="0.15"/>
    <row r="106919" ht="13.5" customHeight="1" x14ac:dyDescent="0.15"/>
    <row r="106921" ht="13.5" customHeight="1" x14ac:dyDescent="0.15"/>
    <row r="106923" ht="13.5" customHeight="1" x14ac:dyDescent="0.15"/>
    <row r="106925" ht="13.5" customHeight="1" x14ac:dyDescent="0.15"/>
    <row r="106927" ht="13.5" customHeight="1" x14ac:dyDescent="0.15"/>
    <row r="106929" ht="13.5" customHeight="1" x14ac:dyDescent="0.15"/>
    <row r="106931" ht="13.5" customHeight="1" x14ac:dyDescent="0.15"/>
    <row r="106933" ht="13.5" customHeight="1" x14ac:dyDescent="0.15"/>
    <row r="106935" ht="13.5" customHeight="1" x14ac:dyDescent="0.15"/>
    <row r="106937" ht="13.5" customHeight="1" x14ac:dyDescent="0.15"/>
    <row r="106939" ht="13.5" customHeight="1" x14ac:dyDescent="0.15"/>
    <row r="106941" ht="13.5" customHeight="1" x14ac:dyDescent="0.15"/>
    <row r="106943" ht="13.5" customHeight="1" x14ac:dyDescent="0.15"/>
    <row r="106945" ht="13.5" customHeight="1" x14ac:dyDescent="0.15"/>
    <row r="106947" ht="13.5" customHeight="1" x14ac:dyDescent="0.15"/>
    <row r="106949" ht="13.5" customHeight="1" x14ac:dyDescent="0.15"/>
    <row r="106951" ht="13.5" customHeight="1" x14ac:dyDescent="0.15"/>
    <row r="106953" ht="13.5" customHeight="1" x14ac:dyDescent="0.15"/>
    <row r="106955" ht="13.5" customHeight="1" x14ac:dyDescent="0.15"/>
    <row r="106957" ht="13.5" customHeight="1" x14ac:dyDescent="0.15"/>
    <row r="106959" ht="13.5" customHeight="1" x14ac:dyDescent="0.15"/>
    <row r="106961" ht="13.5" customHeight="1" x14ac:dyDescent="0.15"/>
    <row r="106963" ht="13.5" customHeight="1" x14ac:dyDescent="0.15"/>
    <row r="106965" ht="13.5" customHeight="1" x14ac:dyDescent="0.15"/>
    <row r="106967" ht="13.5" customHeight="1" x14ac:dyDescent="0.15"/>
    <row r="106969" ht="13.5" customHeight="1" x14ac:dyDescent="0.15"/>
    <row r="106971" ht="13.5" customHeight="1" x14ac:dyDescent="0.15"/>
    <row r="106973" ht="13.5" customHeight="1" x14ac:dyDescent="0.15"/>
    <row r="106975" ht="13.5" customHeight="1" x14ac:dyDescent="0.15"/>
    <row r="106977" ht="13.5" customHeight="1" x14ac:dyDescent="0.15"/>
    <row r="106979" ht="13.5" customHeight="1" x14ac:dyDescent="0.15"/>
    <row r="106981" ht="13.5" customHeight="1" x14ac:dyDescent="0.15"/>
    <row r="106983" ht="13.5" customHeight="1" x14ac:dyDescent="0.15"/>
    <row r="106985" ht="13.5" customHeight="1" x14ac:dyDescent="0.15"/>
    <row r="106987" ht="13.5" customHeight="1" x14ac:dyDescent="0.15"/>
    <row r="106989" ht="13.5" customHeight="1" x14ac:dyDescent="0.15"/>
    <row r="106991" ht="13.5" customHeight="1" x14ac:dyDescent="0.15"/>
    <row r="106993" ht="13.5" customHeight="1" x14ac:dyDescent="0.15"/>
    <row r="106995" ht="13.5" customHeight="1" x14ac:dyDescent="0.15"/>
    <row r="106997" ht="13.5" customHeight="1" x14ac:dyDescent="0.15"/>
    <row r="106999" ht="13.5" customHeight="1" x14ac:dyDescent="0.15"/>
    <row r="107001" ht="13.5" customHeight="1" x14ac:dyDescent="0.15"/>
    <row r="107003" ht="13.5" customHeight="1" x14ac:dyDescent="0.15"/>
    <row r="107005" ht="13.5" customHeight="1" x14ac:dyDescent="0.15"/>
    <row r="107007" ht="13.5" customHeight="1" x14ac:dyDescent="0.15"/>
    <row r="107009" ht="13.5" customHeight="1" x14ac:dyDescent="0.15"/>
    <row r="107011" ht="13.5" customHeight="1" x14ac:dyDescent="0.15"/>
    <row r="107013" ht="13.5" customHeight="1" x14ac:dyDescent="0.15"/>
    <row r="107015" ht="13.5" customHeight="1" x14ac:dyDescent="0.15"/>
    <row r="107017" ht="13.5" customHeight="1" x14ac:dyDescent="0.15"/>
    <row r="107019" ht="13.5" customHeight="1" x14ac:dyDescent="0.15"/>
    <row r="107021" ht="13.5" customHeight="1" x14ac:dyDescent="0.15"/>
    <row r="107023" ht="13.5" customHeight="1" x14ac:dyDescent="0.15"/>
    <row r="107025" ht="13.5" customHeight="1" x14ac:dyDescent="0.15"/>
    <row r="107027" ht="13.5" customHeight="1" x14ac:dyDescent="0.15"/>
    <row r="107029" ht="13.5" customHeight="1" x14ac:dyDescent="0.15"/>
    <row r="107031" ht="13.5" customHeight="1" x14ac:dyDescent="0.15"/>
    <row r="107033" ht="13.5" customHeight="1" x14ac:dyDescent="0.15"/>
    <row r="107035" ht="13.5" customHeight="1" x14ac:dyDescent="0.15"/>
    <row r="107037" ht="13.5" customHeight="1" x14ac:dyDescent="0.15"/>
    <row r="107039" ht="13.5" customHeight="1" x14ac:dyDescent="0.15"/>
    <row r="107041" ht="13.5" customHeight="1" x14ac:dyDescent="0.15"/>
    <row r="107043" ht="13.5" customHeight="1" x14ac:dyDescent="0.15"/>
    <row r="107045" ht="13.5" customHeight="1" x14ac:dyDescent="0.15"/>
    <row r="107047" ht="13.5" customHeight="1" x14ac:dyDescent="0.15"/>
    <row r="107049" ht="13.5" customHeight="1" x14ac:dyDescent="0.15"/>
    <row r="107051" ht="13.5" customHeight="1" x14ac:dyDescent="0.15"/>
    <row r="107053" ht="13.5" customHeight="1" x14ac:dyDescent="0.15"/>
    <row r="107055" ht="13.5" customHeight="1" x14ac:dyDescent="0.15"/>
    <row r="107057" ht="13.5" customHeight="1" x14ac:dyDescent="0.15"/>
    <row r="107059" ht="13.5" customHeight="1" x14ac:dyDescent="0.15"/>
    <row r="107061" ht="13.5" customHeight="1" x14ac:dyDescent="0.15"/>
    <row r="107063" ht="13.5" customHeight="1" x14ac:dyDescent="0.15"/>
    <row r="107065" ht="13.5" customHeight="1" x14ac:dyDescent="0.15"/>
    <row r="107067" ht="13.5" customHeight="1" x14ac:dyDescent="0.15"/>
    <row r="107069" ht="13.5" customHeight="1" x14ac:dyDescent="0.15"/>
    <row r="107071" ht="13.5" customHeight="1" x14ac:dyDescent="0.15"/>
    <row r="107073" ht="13.5" customHeight="1" x14ac:dyDescent="0.15"/>
    <row r="107075" ht="13.5" customHeight="1" x14ac:dyDescent="0.15"/>
    <row r="107077" ht="13.5" customHeight="1" x14ac:dyDescent="0.15"/>
    <row r="107079" ht="13.5" customHeight="1" x14ac:dyDescent="0.15"/>
    <row r="107081" ht="13.5" customHeight="1" x14ac:dyDescent="0.15"/>
    <row r="107083" ht="13.5" customHeight="1" x14ac:dyDescent="0.15"/>
    <row r="107085" ht="13.5" customHeight="1" x14ac:dyDescent="0.15"/>
    <row r="107087" ht="13.5" customHeight="1" x14ac:dyDescent="0.15"/>
    <row r="107089" ht="13.5" customHeight="1" x14ac:dyDescent="0.15"/>
    <row r="107091" ht="13.5" customHeight="1" x14ac:dyDescent="0.15"/>
    <row r="107093" ht="13.5" customHeight="1" x14ac:dyDescent="0.15"/>
    <row r="107095" ht="13.5" customHeight="1" x14ac:dyDescent="0.15"/>
    <row r="107097" ht="13.5" customHeight="1" x14ac:dyDescent="0.15"/>
    <row r="107099" ht="13.5" customHeight="1" x14ac:dyDescent="0.15"/>
    <row r="107101" ht="13.5" customHeight="1" x14ac:dyDescent="0.15"/>
    <row r="107103" ht="13.5" customHeight="1" x14ac:dyDescent="0.15"/>
    <row r="107105" ht="13.5" customHeight="1" x14ac:dyDescent="0.15"/>
    <row r="107107" ht="13.5" customHeight="1" x14ac:dyDescent="0.15"/>
    <row r="107109" ht="13.5" customHeight="1" x14ac:dyDescent="0.15"/>
    <row r="107111" ht="13.5" customHeight="1" x14ac:dyDescent="0.15"/>
    <row r="107113" ht="13.5" customHeight="1" x14ac:dyDescent="0.15"/>
    <row r="107115" ht="13.5" customHeight="1" x14ac:dyDescent="0.15"/>
    <row r="107117" ht="13.5" customHeight="1" x14ac:dyDescent="0.15"/>
    <row r="107119" ht="13.5" customHeight="1" x14ac:dyDescent="0.15"/>
    <row r="107121" ht="13.5" customHeight="1" x14ac:dyDescent="0.15"/>
    <row r="107123" ht="13.5" customHeight="1" x14ac:dyDescent="0.15"/>
    <row r="107125" ht="13.5" customHeight="1" x14ac:dyDescent="0.15"/>
    <row r="107127" ht="13.5" customHeight="1" x14ac:dyDescent="0.15"/>
    <row r="107129" ht="13.5" customHeight="1" x14ac:dyDescent="0.15"/>
    <row r="107131" ht="13.5" customHeight="1" x14ac:dyDescent="0.15"/>
    <row r="107133" ht="13.5" customHeight="1" x14ac:dyDescent="0.15"/>
    <row r="107135" ht="13.5" customHeight="1" x14ac:dyDescent="0.15"/>
    <row r="107137" ht="13.5" customHeight="1" x14ac:dyDescent="0.15"/>
    <row r="107139" ht="13.5" customHeight="1" x14ac:dyDescent="0.15"/>
    <row r="107141" ht="13.5" customHeight="1" x14ac:dyDescent="0.15"/>
    <row r="107143" ht="13.5" customHeight="1" x14ac:dyDescent="0.15"/>
    <row r="107145" ht="13.5" customHeight="1" x14ac:dyDescent="0.15"/>
    <row r="107147" ht="13.5" customHeight="1" x14ac:dyDescent="0.15"/>
    <row r="107149" ht="13.5" customHeight="1" x14ac:dyDescent="0.15"/>
    <row r="107151" ht="13.5" customHeight="1" x14ac:dyDescent="0.15"/>
    <row r="107153" ht="13.5" customHeight="1" x14ac:dyDescent="0.15"/>
    <row r="107155" ht="13.5" customHeight="1" x14ac:dyDescent="0.15"/>
    <row r="107157" ht="13.5" customHeight="1" x14ac:dyDescent="0.15"/>
    <row r="107159" ht="13.5" customHeight="1" x14ac:dyDescent="0.15"/>
    <row r="107161" ht="13.5" customHeight="1" x14ac:dyDescent="0.15"/>
    <row r="107163" ht="13.5" customHeight="1" x14ac:dyDescent="0.15"/>
    <row r="107165" ht="13.5" customHeight="1" x14ac:dyDescent="0.15"/>
    <row r="107167" ht="13.5" customHeight="1" x14ac:dyDescent="0.15"/>
    <row r="107169" ht="13.5" customHeight="1" x14ac:dyDescent="0.15"/>
    <row r="107171" ht="13.5" customHeight="1" x14ac:dyDescent="0.15"/>
    <row r="107173" ht="13.5" customHeight="1" x14ac:dyDescent="0.15"/>
    <row r="107175" ht="13.5" customHeight="1" x14ac:dyDescent="0.15"/>
    <row r="107177" ht="13.5" customHeight="1" x14ac:dyDescent="0.15"/>
    <row r="107179" ht="13.5" customHeight="1" x14ac:dyDescent="0.15"/>
    <row r="107181" ht="13.5" customHeight="1" x14ac:dyDescent="0.15"/>
    <row r="107183" ht="13.5" customHeight="1" x14ac:dyDescent="0.15"/>
    <row r="107185" ht="13.5" customHeight="1" x14ac:dyDescent="0.15"/>
    <row r="107187" ht="13.5" customHeight="1" x14ac:dyDescent="0.15"/>
    <row r="107189" ht="13.5" customHeight="1" x14ac:dyDescent="0.15"/>
    <row r="107191" ht="13.5" customHeight="1" x14ac:dyDescent="0.15"/>
    <row r="107193" ht="13.5" customHeight="1" x14ac:dyDescent="0.15"/>
    <row r="107195" ht="13.5" customHeight="1" x14ac:dyDescent="0.15"/>
    <row r="107197" ht="13.5" customHeight="1" x14ac:dyDescent="0.15"/>
    <row r="107199" ht="13.5" customHeight="1" x14ac:dyDescent="0.15"/>
    <row r="107201" ht="13.5" customHeight="1" x14ac:dyDescent="0.15"/>
    <row r="107203" ht="13.5" customHeight="1" x14ac:dyDescent="0.15"/>
    <row r="107205" ht="13.5" customHeight="1" x14ac:dyDescent="0.15"/>
    <row r="107207" ht="13.5" customHeight="1" x14ac:dyDescent="0.15"/>
    <row r="107209" ht="13.5" customHeight="1" x14ac:dyDescent="0.15"/>
    <row r="107211" ht="13.5" customHeight="1" x14ac:dyDescent="0.15"/>
    <row r="107213" ht="13.5" customHeight="1" x14ac:dyDescent="0.15"/>
    <row r="107215" ht="13.5" customHeight="1" x14ac:dyDescent="0.15"/>
    <row r="107217" ht="13.5" customHeight="1" x14ac:dyDescent="0.15"/>
    <row r="107219" ht="13.5" customHeight="1" x14ac:dyDescent="0.15"/>
    <row r="107221" ht="13.5" customHeight="1" x14ac:dyDescent="0.15"/>
    <row r="107223" ht="13.5" customHeight="1" x14ac:dyDescent="0.15"/>
    <row r="107225" ht="13.5" customHeight="1" x14ac:dyDescent="0.15"/>
    <row r="107227" ht="13.5" customHeight="1" x14ac:dyDescent="0.15"/>
    <row r="107229" ht="13.5" customHeight="1" x14ac:dyDescent="0.15"/>
    <row r="107231" ht="13.5" customHeight="1" x14ac:dyDescent="0.15"/>
    <row r="107233" ht="13.5" customHeight="1" x14ac:dyDescent="0.15"/>
    <row r="107235" ht="13.5" customHeight="1" x14ac:dyDescent="0.15"/>
    <row r="107237" ht="13.5" customHeight="1" x14ac:dyDescent="0.15"/>
    <row r="107239" ht="13.5" customHeight="1" x14ac:dyDescent="0.15"/>
    <row r="107241" ht="13.5" customHeight="1" x14ac:dyDescent="0.15"/>
    <row r="107243" ht="13.5" customHeight="1" x14ac:dyDescent="0.15"/>
    <row r="107245" ht="13.5" customHeight="1" x14ac:dyDescent="0.15"/>
    <row r="107247" ht="13.5" customHeight="1" x14ac:dyDescent="0.15"/>
    <row r="107249" ht="13.5" customHeight="1" x14ac:dyDescent="0.15"/>
    <row r="107251" ht="13.5" customHeight="1" x14ac:dyDescent="0.15"/>
    <row r="107253" ht="13.5" customHeight="1" x14ac:dyDescent="0.15"/>
    <row r="107255" ht="13.5" customHeight="1" x14ac:dyDescent="0.15"/>
    <row r="107257" ht="13.5" customHeight="1" x14ac:dyDescent="0.15"/>
    <row r="107259" ht="13.5" customHeight="1" x14ac:dyDescent="0.15"/>
    <row r="107261" ht="13.5" customHeight="1" x14ac:dyDescent="0.15"/>
    <row r="107263" ht="13.5" customHeight="1" x14ac:dyDescent="0.15"/>
    <row r="107265" ht="13.5" customHeight="1" x14ac:dyDescent="0.15"/>
    <row r="107267" ht="13.5" customHeight="1" x14ac:dyDescent="0.15"/>
    <row r="107269" ht="13.5" customHeight="1" x14ac:dyDescent="0.15"/>
    <row r="107271" ht="13.5" customHeight="1" x14ac:dyDescent="0.15"/>
    <row r="107273" ht="13.5" customHeight="1" x14ac:dyDescent="0.15"/>
    <row r="107275" ht="13.5" customHeight="1" x14ac:dyDescent="0.15"/>
    <row r="107277" ht="13.5" customHeight="1" x14ac:dyDescent="0.15"/>
    <row r="107279" ht="13.5" customHeight="1" x14ac:dyDescent="0.15"/>
    <row r="107281" ht="13.5" customHeight="1" x14ac:dyDescent="0.15"/>
    <row r="107283" ht="13.5" customHeight="1" x14ac:dyDescent="0.15"/>
    <row r="107285" ht="13.5" customHeight="1" x14ac:dyDescent="0.15"/>
    <row r="107287" ht="13.5" customHeight="1" x14ac:dyDescent="0.15"/>
    <row r="107289" ht="13.5" customHeight="1" x14ac:dyDescent="0.15"/>
    <row r="107291" ht="13.5" customHeight="1" x14ac:dyDescent="0.15"/>
    <row r="107293" ht="13.5" customHeight="1" x14ac:dyDescent="0.15"/>
    <row r="107295" ht="13.5" customHeight="1" x14ac:dyDescent="0.15"/>
    <row r="107297" ht="13.5" customHeight="1" x14ac:dyDescent="0.15"/>
    <row r="107299" ht="13.5" customHeight="1" x14ac:dyDescent="0.15"/>
    <row r="107301" ht="13.5" customHeight="1" x14ac:dyDescent="0.15"/>
    <row r="107303" ht="13.5" customHeight="1" x14ac:dyDescent="0.15"/>
    <row r="107305" ht="13.5" customHeight="1" x14ac:dyDescent="0.15"/>
    <row r="107307" ht="13.5" customHeight="1" x14ac:dyDescent="0.15"/>
    <row r="107309" ht="13.5" customHeight="1" x14ac:dyDescent="0.15"/>
    <row r="107311" ht="13.5" customHeight="1" x14ac:dyDescent="0.15"/>
    <row r="107313" ht="13.5" customHeight="1" x14ac:dyDescent="0.15"/>
    <row r="107315" ht="13.5" customHeight="1" x14ac:dyDescent="0.15"/>
    <row r="107317" ht="13.5" customHeight="1" x14ac:dyDescent="0.15"/>
    <row r="107319" ht="13.5" customHeight="1" x14ac:dyDescent="0.15"/>
    <row r="107321" ht="13.5" customHeight="1" x14ac:dyDescent="0.15"/>
    <row r="107323" ht="13.5" customHeight="1" x14ac:dyDescent="0.15"/>
    <row r="107325" ht="13.5" customHeight="1" x14ac:dyDescent="0.15"/>
    <row r="107327" ht="13.5" customHeight="1" x14ac:dyDescent="0.15"/>
    <row r="107329" ht="13.5" customHeight="1" x14ac:dyDescent="0.15"/>
    <row r="107331" ht="13.5" customHeight="1" x14ac:dyDescent="0.15"/>
    <row r="107333" ht="13.5" customHeight="1" x14ac:dyDescent="0.15"/>
    <row r="107335" ht="13.5" customHeight="1" x14ac:dyDescent="0.15"/>
    <row r="107337" ht="13.5" customHeight="1" x14ac:dyDescent="0.15"/>
    <row r="107339" ht="13.5" customHeight="1" x14ac:dyDescent="0.15"/>
    <row r="107341" ht="13.5" customHeight="1" x14ac:dyDescent="0.15"/>
    <row r="107343" ht="13.5" customHeight="1" x14ac:dyDescent="0.15"/>
    <row r="107345" ht="13.5" customHeight="1" x14ac:dyDescent="0.15"/>
    <row r="107347" ht="13.5" customHeight="1" x14ac:dyDescent="0.15"/>
    <row r="107349" ht="13.5" customHeight="1" x14ac:dyDescent="0.15"/>
    <row r="107351" ht="13.5" customHeight="1" x14ac:dyDescent="0.15"/>
    <row r="107353" ht="13.5" customHeight="1" x14ac:dyDescent="0.15"/>
    <row r="107355" ht="13.5" customHeight="1" x14ac:dyDescent="0.15"/>
    <row r="107357" ht="13.5" customHeight="1" x14ac:dyDescent="0.15"/>
    <row r="107359" ht="13.5" customHeight="1" x14ac:dyDescent="0.15"/>
    <row r="107361" ht="13.5" customHeight="1" x14ac:dyDescent="0.15"/>
    <row r="107363" ht="13.5" customHeight="1" x14ac:dyDescent="0.15"/>
    <row r="107365" ht="13.5" customHeight="1" x14ac:dyDescent="0.15"/>
    <row r="107367" ht="13.5" customHeight="1" x14ac:dyDescent="0.15"/>
    <row r="107369" ht="13.5" customHeight="1" x14ac:dyDescent="0.15"/>
    <row r="107371" ht="13.5" customHeight="1" x14ac:dyDescent="0.15"/>
    <row r="107373" ht="13.5" customHeight="1" x14ac:dyDescent="0.15"/>
    <row r="107375" ht="13.5" customHeight="1" x14ac:dyDescent="0.15"/>
    <row r="107377" ht="13.5" customHeight="1" x14ac:dyDescent="0.15"/>
    <row r="107379" ht="13.5" customHeight="1" x14ac:dyDescent="0.15"/>
    <row r="107381" ht="13.5" customHeight="1" x14ac:dyDescent="0.15"/>
    <row r="107383" ht="13.5" customHeight="1" x14ac:dyDescent="0.15"/>
    <row r="107385" ht="13.5" customHeight="1" x14ac:dyDescent="0.15"/>
    <row r="107387" ht="13.5" customHeight="1" x14ac:dyDescent="0.15"/>
    <row r="107389" ht="13.5" customHeight="1" x14ac:dyDescent="0.15"/>
    <row r="107391" ht="13.5" customHeight="1" x14ac:dyDescent="0.15"/>
    <row r="107393" ht="13.5" customHeight="1" x14ac:dyDescent="0.15"/>
    <row r="107395" ht="13.5" customHeight="1" x14ac:dyDescent="0.15"/>
    <row r="107397" ht="13.5" customHeight="1" x14ac:dyDescent="0.15"/>
    <row r="107399" ht="13.5" customHeight="1" x14ac:dyDescent="0.15"/>
    <row r="107401" ht="13.5" customHeight="1" x14ac:dyDescent="0.15"/>
    <row r="107403" ht="13.5" customHeight="1" x14ac:dyDescent="0.15"/>
    <row r="107405" ht="13.5" customHeight="1" x14ac:dyDescent="0.15"/>
    <row r="107407" ht="13.5" customHeight="1" x14ac:dyDescent="0.15"/>
    <row r="107409" ht="13.5" customHeight="1" x14ac:dyDescent="0.15"/>
    <row r="107411" ht="13.5" customHeight="1" x14ac:dyDescent="0.15"/>
    <row r="107413" ht="13.5" customHeight="1" x14ac:dyDescent="0.15"/>
    <row r="107415" ht="13.5" customHeight="1" x14ac:dyDescent="0.15"/>
    <row r="107417" ht="13.5" customHeight="1" x14ac:dyDescent="0.15"/>
    <row r="107419" ht="13.5" customHeight="1" x14ac:dyDescent="0.15"/>
    <row r="107421" ht="13.5" customHeight="1" x14ac:dyDescent="0.15"/>
    <row r="107423" ht="13.5" customHeight="1" x14ac:dyDescent="0.15"/>
    <row r="107425" ht="13.5" customHeight="1" x14ac:dyDescent="0.15"/>
    <row r="107427" ht="13.5" customHeight="1" x14ac:dyDescent="0.15"/>
    <row r="107429" ht="13.5" customHeight="1" x14ac:dyDescent="0.15"/>
    <row r="107431" ht="13.5" customHeight="1" x14ac:dyDescent="0.15"/>
    <row r="107433" ht="13.5" customHeight="1" x14ac:dyDescent="0.15"/>
    <row r="107435" ht="13.5" customHeight="1" x14ac:dyDescent="0.15"/>
    <row r="107437" ht="13.5" customHeight="1" x14ac:dyDescent="0.15"/>
    <row r="107439" ht="13.5" customHeight="1" x14ac:dyDescent="0.15"/>
    <row r="107441" ht="13.5" customHeight="1" x14ac:dyDescent="0.15"/>
    <row r="107443" ht="13.5" customHeight="1" x14ac:dyDescent="0.15"/>
    <row r="107445" ht="13.5" customHeight="1" x14ac:dyDescent="0.15"/>
    <row r="107447" ht="13.5" customHeight="1" x14ac:dyDescent="0.15"/>
    <row r="107449" ht="13.5" customHeight="1" x14ac:dyDescent="0.15"/>
    <row r="107451" ht="13.5" customHeight="1" x14ac:dyDescent="0.15"/>
    <row r="107453" ht="13.5" customHeight="1" x14ac:dyDescent="0.15"/>
    <row r="107455" ht="13.5" customHeight="1" x14ac:dyDescent="0.15"/>
    <row r="107457" ht="13.5" customHeight="1" x14ac:dyDescent="0.15"/>
    <row r="107459" ht="13.5" customHeight="1" x14ac:dyDescent="0.15"/>
    <row r="107461" ht="13.5" customHeight="1" x14ac:dyDescent="0.15"/>
    <row r="107463" ht="13.5" customHeight="1" x14ac:dyDescent="0.15"/>
    <row r="107465" ht="13.5" customHeight="1" x14ac:dyDescent="0.15"/>
    <row r="107467" ht="13.5" customHeight="1" x14ac:dyDescent="0.15"/>
    <row r="107469" ht="13.5" customHeight="1" x14ac:dyDescent="0.15"/>
    <row r="107471" ht="13.5" customHeight="1" x14ac:dyDescent="0.15"/>
    <row r="107473" ht="13.5" customHeight="1" x14ac:dyDescent="0.15"/>
    <row r="107475" ht="13.5" customHeight="1" x14ac:dyDescent="0.15"/>
    <row r="107477" ht="13.5" customHeight="1" x14ac:dyDescent="0.15"/>
    <row r="107479" ht="13.5" customHeight="1" x14ac:dyDescent="0.15"/>
    <row r="107481" ht="13.5" customHeight="1" x14ac:dyDescent="0.15"/>
    <row r="107483" ht="13.5" customHeight="1" x14ac:dyDescent="0.15"/>
    <row r="107485" ht="13.5" customHeight="1" x14ac:dyDescent="0.15"/>
    <row r="107487" ht="13.5" customHeight="1" x14ac:dyDescent="0.15"/>
    <row r="107489" ht="13.5" customHeight="1" x14ac:dyDescent="0.15"/>
    <row r="107491" ht="13.5" customHeight="1" x14ac:dyDescent="0.15"/>
    <row r="107493" ht="13.5" customHeight="1" x14ac:dyDescent="0.15"/>
    <row r="107495" ht="13.5" customHeight="1" x14ac:dyDescent="0.15"/>
    <row r="107497" ht="13.5" customHeight="1" x14ac:dyDescent="0.15"/>
    <row r="107499" ht="13.5" customHeight="1" x14ac:dyDescent="0.15"/>
    <row r="107501" ht="13.5" customHeight="1" x14ac:dyDescent="0.15"/>
    <row r="107503" ht="13.5" customHeight="1" x14ac:dyDescent="0.15"/>
    <row r="107505" ht="13.5" customHeight="1" x14ac:dyDescent="0.15"/>
    <row r="107507" ht="13.5" customHeight="1" x14ac:dyDescent="0.15"/>
    <row r="107509" ht="13.5" customHeight="1" x14ac:dyDescent="0.15"/>
    <row r="107511" ht="13.5" customHeight="1" x14ac:dyDescent="0.15"/>
    <row r="107513" ht="13.5" customHeight="1" x14ac:dyDescent="0.15"/>
    <row r="107515" ht="13.5" customHeight="1" x14ac:dyDescent="0.15"/>
    <row r="107517" ht="13.5" customHeight="1" x14ac:dyDescent="0.15"/>
    <row r="107519" ht="13.5" customHeight="1" x14ac:dyDescent="0.15"/>
    <row r="107521" ht="13.5" customHeight="1" x14ac:dyDescent="0.15"/>
    <row r="107523" ht="13.5" customHeight="1" x14ac:dyDescent="0.15"/>
    <row r="107525" ht="13.5" customHeight="1" x14ac:dyDescent="0.15"/>
    <row r="107527" ht="13.5" customHeight="1" x14ac:dyDescent="0.15"/>
    <row r="107529" ht="13.5" customHeight="1" x14ac:dyDescent="0.15"/>
    <row r="107531" ht="13.5" customHeight="1" x14ac:dyDescent="0.15"/>
    <row r="107533" ht="13.5" customHeight="1" x14ac:dyDescent="0.15"/>
    <row r="107535" ht="13.5" customHeight="1" x14ac:dyDescent="0.15"/>
    <row r="107537" ht="13.5" customHeight="1" x14ac:dyDescent="0.15"/>
    <row r="107539" ht="13.5" customHeight="1" x14ac:dyDescent="0.15"/>
    <row r="107541" ht="13.5" customHeight="1" x14ac:dyDescent="0.15"/>
    <row r="107543" ht="13.5" customHeight="1" x14ac:dyDescent="0.15"/>
    <row r="107545" ht="13.5" customHeight="1" x14ac:dyDescent="0.15"/>
    <row r="107547" ht="13.5" customHeight="1" x14ac:dyDescent="0.15"/>
    <row r="107549" ht="13.5" customHeight="1" x14ac:dyDescent="0.15"/>
    <row r="107551" ht="13.5" customHeight="1" x14ac:dyDescent="0.15"/>
    <row r="107553" ht="13.5" customHeight="1" x14ac:dyDescent="0.15"/>
    <row r="107555" ht="13.5" customHeight="1" x14ac:dyDescent="0.15"/>
    <row r="107557" ht="13.5" customHeight="1" x14ac:dyDescent="0.15"/>
    <row r="107559" ht="13.5" customHeight="1" x14ac:dyDescent="0.15"/>
    <row r="107561" ht="13.5" customHeight="1" x14ac:dyDescent="0.15"/>
    <row r="107563" ht="13.5" customHeight="1" x14ac:dyDescent="0.15"/>
    <row r="107565" ht="13.5" customHeight="1" x14ac:dyDescent="0.15"/>
    <row r="107567" ht="13.5" customHeight="1" x14ac:dyDescent="0.15"/>
    <row r="107569" ht="13.5" customHeight="1" x14ac:dyDescent="0.15"/>
    <row r="107571" ht="13.5" customHeight="1" x14ac:dyDescent="0.15"/>
    <row r="107573" ht="13.5" customHeight="1" x14ac:dyDescent="0.15"/>
    <row r="107575" ht="13.5" customHeight="1" x14ac:dyDescent="0.15"/>
    <row r="107577" ht="13.5" customHeight="1" x14ac:dyDescent="0.15"/>
    <row r="107579" ht="13.5" customHeight="1" x14ac:dyDescent="0.15"/>
    <row r="107581" ht="13.5" customHeight="1" x14ac:dyDescent="0.15"/>
    <row r="107583" ht="13.5" customHeight="1" x14ac:dyDescent="0.15"/>
    <row r="107585" ht="13.5" customHeight="1" x14ac:dyDescent="0.15"/>
    <row r="107587" ht="13.5" customHeight="1" x14ac:dyDescent="0.15"/>
    <row r="107589" ht="13.5" customHeight="1" x14ac:dyDescent="0.15"/>
    <row r="107591" ht="13.5" customHeight="1" x14ac:dyDescent="0.15"/>
    <row r="107593" ht="13.5" customHeight="1" x14ac:dyDescent="0.15"/>
    <row r="107595" ht="13.5" customHeight="1" x14ac:dyDescent="0.15"/>
    <row r="107597" ht="13.5" customHeight="1" x14ac:dyDescent="0.15"/>
    <row r="107599" ht="13.5" customHeight="1" x14ac:dyDescent="0.15"/>
    <row r="107601" ht="13.5" customHeight="1" x14ac:dyDescent="0.15"/>
    <row r="107603" ht="13.5" customHeight="1" x14ac:dyDescent="0.15"/>
    <row r="107605" ht="13.5" customHeight="1" x14ac:dyDescent="0.15"/>
    <row r="107607" ht="13.5" customHeight="1" x14ac:dyDescent="0.15"/>
    <row r="107609" ht="13.5" customHeight="1" x14ac:dyDescent="0.15"/>
    <row r="107611" ht="13.5" customHeight="1" x14ac:dyDescent="0.15"/>
    <row r="107613" ht="13.5" customHeight="1" x14ac:dyDescent="0.15"/>
    <row r="107615" ht="13.5" customHeight="1" x14ac:dyDescent="0.15"/>
    <row r="107617" ht="13.5" customHeight="1" x14ac:dyDescent="0.15"/>
    <row r="107619" ht="13.5" customHeight="1" x14ac:dyDescent="0.15"/>
    <row r="107621" ht="13.5" customHeight="1" x14ac:dyDescent="0.15"/>
    <row r="107623" ht="13.5" customHeight="1" x14ac:dyDescent="0.15"/>
    <row r="107625" ht="13.5" customHeight="1" x14ac:dyDescent="0.15"/>
    <row r="107627" ht="13.5" customHeight="1" x14ac:dyDescent="0.15"/>
    <row r="107629" ht="13.5" customHeight="1" x14ac:dyDescent="0.15"/>
    <row r="107631" ht="13.5" customHeight="1" x14ac:dyDescent="0.15"/>
    <row r="107633" ht="13.5" customHeight="1" x14ac:dyDescent="0.15"/>
    <row r="107635" ht="13.5" customHeight="1" x14ac:dyDescent="0.15"/>
    <row r="107637" ht="13.5" customHeight="1" x14ac:dyDescent="0.15"/>
    <row r="107639" ht="13.5" customHeight="1" x14ac:dyDescent="0.15"/>
    <row r="107641" ht="13.5" customHeight="1" x14ac:dyDescent="0.15"/>
    <row r="107643" ht="13.5" customHeight="1" x14ac:dyDescent="0.15"/>
    <row r="107645" ht="13.5" customHeight="1" x14ac:dyDescent="0.15"/>
    <row r="107647" ht="13.5" customHeight="1" x14ac:dyDescent="0.15"/>
    <row r="107649" ht="13.5" customHeight="1" x14ac:dyDescent="0.15"/>
    <row r="107651" ht="13.5" customHeight="1" x14ac:dyDescent="0.15"/>
    <row r="107653" ht="13.5" customHeight="1" x14ac:dyDescent="0.15"/>
    <row r="107655" ht="13.5" customHeight="1" x14ac:dyDescent="0.15"/>
    <row r="107657" ht="13.5" customHeight="1" x14ac:dyDescent="0.15"/>
    <row r="107659" ht="13.5" customHeight="1" x14ac:dyDescent="0.15"/>
    <row r="107661" ht="13.5" customHeight="1" x14ac:dyDescent="0.15"/>
    <row r="107663" ht="13.5" customHeight="1" x14ac:dyDescent="0.15"/>
    <row r="107665" ht="13.5" customHeight="1" x14ac:dyDescent="0.15"/>
    <row r="107667" ht="13.5" customHeight="1" x14ac:dyDescent="0.15"/>
    <row r="107669" ht="13.5" customHeight="1" x14ac:dyDescent="0.15"/>
    <row r="107671" ht="13.5" customHeight="1" x14ac:dyDescent="0.15"/>
    <row r="107673" ht="13.5" customHeight="1" x14ac:dyDescent="0.15"/>
    <row r="107675" ht="13.5" customHeight="1" x14ac:dyDescent="0.15"/>
    <row r="107677" ht="13.5" customHeight="1" x14ac:dyDescent="0.15"/>
    <row r="107679" ht="13.5" customHeight="1" x14ac:dyDescent="0.15"/>
    <row r="107681" ht="13.5" customHeight="1" x14ac:dyDescent="0.15"/>
    <row r="107683" ht="13.5" customHeight="1" x14ac:dyDescent="0.15"/>
    <row r="107685" ht="13.5" customHeight="1" x14ac:dyDescent="0.15"/>
    <row r="107687" ht="13.5" customHeight="1" x14ac:dyDescent="0.15"/>
    <row r="107689" ht="13.5" customHeight="1" x14ac:dyDescent="0.15"/>
    <row r="107691" ht="13.5" customHeight="1" x14ac:dyDescent="0.15"/>
    <row r="107693" ht="13.5" customHeight="1" x14ac:dyDescent="0.15"/>
    <row r="107695" ht="13.5" customHeight="1" x14ac:dyDescent="0.15"/>
    <row r="107697" ht="13.5" customHeight="1" x14ac:dyDescent="0.15"/>
    <row r="107699" ht="13.5" customHeight="1" x14ac:dyDescent="0.15"/>
    <row r="107701" ht="13.5" customHeight="1" x14ac:dyDescent="0.15"/>
    <row r="107703" ht="13.5" customHeight="1" x14ac:dyDescent="0.15"/>
    <row r="107705" ht="13.5" customHeight="1" x14ac:dyDescent="0.15"/>
    <row r="107707" ht="13.5" customHeight="1" x14ac:dyDescent="0.15"/>
    <row r="107709" ht="13.5" customHeight="1" x14ac:dyDescent="0.15"/>
    <row r="107711" ht="13.5" customHeight="1" x14ac:dyDescent="0.15"/>
    <row r="107713" ht="13.5" customHeight="1" x14ac:dyDescent="0.15"/>
    <row r="107715" ht="13.5" customHeight="1" x14ac:dyDescent="0.15"/>
    <row r="107717" ht="13.5" customHeight="1" x14ac:dyDescent="0.15"/>
    <row r="107719" ht="13.5" customHeight="1" x14ac:dyDescent="0.15"/>
    <row r="107721" ht="13.5" customHeight="1" x14ac:dyDescent="0.15"/>
    <row r="107723" ht="13.5" customHeight="1" x14ac:dyDescent="0.15"/>
    <row r="107725" ht="13.5" customHeight="1" x14ac:dyDescent="0.15"/>
    <row r="107727" ht="13.5" customHeight="1" x14ac:dyDescent="0.15"/>
    <row r="107729" ht="13.5" customHeight="1" x14ac:dyDescent="0.15"/>
    <row r="107731" ht="13.5" customHeight="1" x14ac:dyDescent="0.15"/>
    <row r="107733" ht="13.5" customHeight="1" x14ac:dyDescent="0.15"/>
    <row r="107735" ht="13.5" customHeight="1" x14ac:dyDescent="0.15"/>
    <row r="107737" ht="13.5" customHeight="1" x14ac:dyDescent="0.15"/>
    <row r="107739" ht="13.5" customHeight="1" x14ac:dyDescent="0.15"/>
    <row r="107741" ht="13.5" customHeight="1" x14ac:dyDescent="0.15"/>
    <row r="107743" ht="13.5" customHeight="1" x14ac:dyDescent="0.15"/>
    <row r="107745" ht="13.5" customHeight="1" x14ac:dyDescent="0.15"/>
    <row r="107747" ht="13.5" customHeight="1" x14ac:dyDescent="0.15"/>
    <row r="107749" ht="13.5" customHeight="1" x14ac:dyDescent="0.15"/>
    <row r="107751" ht="13.5" customHeight="1" x14ac:dyDescent="0.15"/>
    <row r="107753" ht="13.5" customHeight="1" x14ac:dyDescent="0.15"/>
    <row r="107755" ht="13.5" customHeight="1" x14ac:dyDescent="0.15"/>
    <row r="107757" ht="13.5" customHeight="1" x14ac:dyDescent="0.15"/>
    <row r="107759" ht="13.5" customHeight="1" x14ac:dyDescent="0.15"/>
    <row r="107761" ht="13.5" customHeight="1" x14ac:dyDescent="0.15"/>
    <row r="107763" ht="13.5" customHeight="1" x14ac:dyDescent="0.15"/>
    <row r="107765" ht="13.5" customHeight="1" x14ac:dyDescent="0.15"/>
    <row r="107767" ht="13.5" customHeight="1" x14ac:dyDescent="0.15"/>
    <row r="107769" ht="13.5" customHeight="1" x14ac:dyDescent="0.15"/>
    <row r="107771" ht="13.5" customHeight="1" x14ac:dyDescent="0.15"/>
    <row r="107773" ht="13.5" customHeight="1" x14ac:dyDescent="0.15"/>
    <row r="107775" ht="13.5" customHeight="1" x14ac:dyDescent="0.15"/>
    <row r="107777" ht="13.5" customHeight="1" x14ac:dyDescent="0.15"/>
    <row r="107779" ht="13.5" customHeight="1" x14ac:dyDescent="0.15"/>
    <row r="107781" ht="13.5" customHeight="1" x14ac:dyDescent="0.15"/>
    <row r="107783" ht="13.5" customHeight="1" x14ac:dyDescent="0.15"/>
    <row r="107785" ht="13.5" customHeight="1" x14ac:dyDescent="0.15"/>
    <row r="107787" ht="13.5" customHeight="1" x14ac:dyDescent="0.15"/>
    <row r="107789" ht="13.5" customHeight="1" x14ac:dyDescent="0.15"/>
    <row r="107791" ht="13.5" customHeight="1" x14ac:dyDescent="0.15"/>
    <row r="107793" ht="13.5" customHeight="1" x14ac:dyDescent="0.15"/>
    <row r="107795" ht="13.5" customHeight="1" x14ac:dyDescent="0.15"/>
    <row r="107797" ht="13.5" customHeight="1" x14ac:dyDescent="0.15"/>
    <row r="107799" ht="13.5" customHeight="1" x14ac:dyDescent="0.15"/>
    <row r="107801" ht="13.5" customHeight="1" x14ac:dyDescent="0.15"/>
    <row r="107803" ht="13.5" customHeight="1" x14ac:dyDescent="0.15"/>
    <row r="107805" ht="13.5" customHeight="1" x14ac:dyDescent="0.15"/>
    <row r="107807" ht="13.5" customHeight="1" x14ac:dyDescent="0.15"/>
    <row r="107809" ht="13.5" customHeight="1" x14ac:dyDescent="0.15"/>
    <row r="107811" ht="13.5" customHeight="1" x14ac:dyDescent="0.15"/>
    <row r="107813" ht="13.5" customHeight="1" x14ac:dyDescent="0.15"/>
    <row r="107815" ht="13.5" customHeight="1" x14ac:dyDescent="0.15"/>
    <row r="107817" ht="13.5" customHeight="1" x14ac:dyDescent="0.15"/>
    <row r="107819" ht="13.5" customHeight="1" x14ac:dyDescent="0.15"/>
    <row r="107821" ht="13.5" customHeight="1" x14ac:dyDescent="0.15"/>
    <row r="107823" ht="13.5" customHeight="1" x14ac:dyDescent="0.15"/>
    <row r="107825" ht="13.5" customHeight="1" x14ac:dyDescent="0.15"/>
    <row r="107827" ht="13.5" customHeight="1" x14ac:dyDescent="0.15"/>
    <row r="107829" ht="13.5" customHeight="1" x14ac:dyDescent="0.15"/>
    <row r="107831" ht="13.5" customHeight="1" x14ac:dyDescent="0.15"/>
    <row r="107833" ht="13.5" customHeight="1" x14ac:dyDescent="0.15"/>
    <row r="107835" ht="13.5" customHeight="1" x14ac:dyDescent="0.15"/>
    <row r="107837" ht="13.5" customHeight="1" x14ac:dyDescent="0.15"/>
    <row r="107839" ht="13.5" customHeight="1" x14ac:dyDescent="0.15"/>
    <row r="107841" ht="13.5" customHeight="1" x14ac:dyDescent="0.15"/>
    <row r="107843" ht="13.5" customHeight="1" x14ac:dyDescent="0.15"/>
    <row r="107845" ht="13.5" customHeight="1" x14ac:dyDescent="0.15"/>
    <row r="107847" ht="13.5" customHeight="1" x14ac:dyDescent="0.15"/>
    <row r="107849" ht="13.5" customHeight="1" x14ac:dyDescent="0.15"/>
    <row r="107851" ht="13.5" customHeight="1" x14ac:dyDescent="0.15"/>
    <row r="107853" ht="13.5" customHeight="1" x14ac:dyDescent="0.15"/>
    <row r="107855" ht="13.5" customHeight="1" x14ac:dyDescent="0.15"/>
    <row r="107857" ht="13.5" customHeight="1" x14ac:dyDescent="0.15"/>
    <row r="107859" ht="13.5" customHeight="1" x14ac:dyDescent="0.15"/>
    <row r="107861" ht="13.5" customHeight="1" x14ac:dyDescent="0.15"/>
    <row r="107863" ht="13.5" customHeight="1" x14ac:dyDescent="0.15"/>
    <row r="107865" ht="13.5" customHeight="1" x14ac:dyDescent="0.15"/>
    <row r="107867" ht="13.5" customHeight="1" x14ac:dyDescent="0.15"/>
    <row r="107869" ht="13.5" customHeight="1" x14ac:dyDescent="0.15"/>
    <row r="107871" ht="13.5" customHeight="1" x14ac:dyDescent="0.15"/>
    <row r="107873" ht="13.5" customHeight="1" x14ac:dyDescent="0.15"/>
    <row r="107875" ht="13.5" customHeight="1" x14ac:dyDescent="0.15"/>
    <row r="107877" ht="13.5" customHeight="1" x14ac:dyDescent="0.15"/>
    <row r="107879" ht="13.5" customHeight="1" x14ac:dyDescent="0.15"/>
    <row r="107881" ht="13.5" customHeight="1" x14ac:dyDescent="0.15"/>
    <row r="107883" ht="13.5" customHeight="1" x14ac:dyDescent="0.15"/>
    <row r="107885" ht="13.5" customHeight="1" x14ac:dyDescent="0.15"/>
    <row r="107887" ht="13.5" customHeight="1" x14ac:dyDescent="0.15"/>
    <row r="107889" ht="13.5" customHeight="1" x14ac:dyDescent="0.15"/>
    <row r="107891" ht="13.5" customHeight="1" x14ac:dyDescent="0.15"/>
    <row r="107893" ht="13.5" customHeight="1" x14ac:dyDescent="0.15"/>
    <row r="107895" ht="13.5" customHeight="1" x14ac:dyDescent="0.15"/>
    <row r="107897" ht="13.5" customHeight="1" x14ac:dyDescent="0.15"/>
    <row r="107899" ht="13.5" customHeight="1" x14ac:dyDescent="0.15"/>
    <row r="107901" ht="13.5" customHeight="1" x14ac:dyDescent="0.15"/>
    <row r="107903" ht="13.5" customHeight="1" x14ac:dyDescent="0.15"/>
    <row r="107905" ht="13.5" customHeight="1" x14ac:dyDescent="0.15"/>
    <row r="107907" ht="13.5" customHeight="1" x14ac:dyDescent="0.15"/>
    <row r="107909" ht="13.5" customHeight="1" x14ac:dyDescent="0.15"/>
    <row r="107911" ht="13.5" customHeight="1" x14ac:dyDescent="0.15"/>
    <row r="107913" ht="13.5" customHeight="1" x14ac:dyDescent="0.15"/>
    <row r="107915" ht="13.5" customHeight="1" x14ac:dyDescent="0.15"/>
    <row r="107917" ht="13.5" customHeight="1" x14ac:dyDescent="0.15"/>
    <row r="107919" ht="13.5" customHeight="1" x14ac:dyDescent="0.15"/>
    <row r="107921" ht="13.5" customHeight="1" x14ac:dyDescent="0.15"/>
    <row r="107923" ht="13.5" customHeight="1" x14ac:dyDescent="0.15"/>
    <row r="107925" ht="13.5" customHeight="1" x14ac:dyDescent="0.15"/>
    <row r="107927" ht="13.5" customHeight="1" x14ac:dyDescent="0.15"/>
    <row r="107929" ht="13.5" customHeight="1" x14ac:dyDescent="0.15"/>
    <row r="107931" ht="13.5" customHeight="1" x14ac:dyDescent="0.15"/>
    <row r="107933" ht="13.5" customHeight="1" x14ac:dyDescent="0.15"/>
    <row r="107935" ht="13.5" customHeight="1" x14ac:dyDescent="0.15"/>
    <row r="107937" ht="13.5" customHeight="1" x14ac:dyDescent="0.15"/>
    <row r="107939" ht="13.5" customHeight="1" x14ac:dyDescent="0.15"/>
    <row r="107941" ht="13.5" customHeight="1" x14ac:dyDescent="0.15"/>
    <row r="107943" ht="13.5" customHeight="1" x14ac:dyDescent="0.15"/>
    <row r="107945" ht="13.5" customHeight="1" x14ac:dyDescent="0.15"/>
    <row r="107947" ht="13.5" customHeight="1" x14ac:dyDescent="0.15"/>
    <row r="107949" ht="13.5" customHeight="1" x14ac:dyDescent="0.15"/>
    <row r="107951" ht="13.5" customHeight="1" x14ac:dyDescent="0.15"/>
    <row r="107953" ht="13.5" customHeight="1" x14ac:dyDescent="0.15"/>
    <row r="107955" ht="13.5" customHeight="1" x14ac:dyDescent="0.15"/>
    <row r="107957" ht="13.5" customHeight="1" x14ac:dyDescent="0.15"/>
    <row r="107959" ht="13.5" customHeight="1" x14ac:dyDescent="0.15"/>
    <row r="107961" ht="13.5" customHeight="1" x14ac:dyDescent="0.15"/>
    <row r="107963" ht="13.5" customHeight="1" x14ac:dyDescent="0.15"/>
    <row r="107965" ht="13.5" customHeight="1" x14ac:dyDescent="0.15"/>
    <row r="107967" ht="13.5" customHeight="1" x14ac:dyDescent="0.15"/>
    <row r="107969" ht="13.5" customHeight="1" x14ac:dyDescent="0.15"/>
    <row r="107971" ht="13.5" customHeight="1" x14ac:dyDescent="0.15"/>
    <row r="107973" ht="13.5" customHeight="1" x14ac:dyDescent="0.15"/>
    <row r="107975" ht="13.5" customHeight="1" x14ac:dyDescent="0.15"/>
    <row r="107977" ht="13.5" customHeight="1" x14ac:dyDescent="0.15"/>
    <row r="107979" ht="13.5" customHeight="1" x14ac:dyDescent="0.15"/>
    <row r="107981" ht="13.5" customHeight="1" x14ac:dyDescent="0.15"/>
    <row r="107983" ht="13.5" customHeight="1" x14ac:dyDescent="0.15"/>
    <row r="107985" ht="13.5" customHeight="1" x14ac:dyDescent="0.15"/>
    <row r="107987" ht="13.5" customHeight="1" x14ac:dyDescent="0.15"/>
    <row r="107989" ht="13.5" customHeight="1" x14ac:dyDescent="0.15"/>
    <row r="107991" ht="13.5" customHeight="1" x14ac:dyDescent="0.15"/>
    <row r="107993" ht="13.5" customHeight="1" x14ac:dyDescent="0.15"/>
    <row r="107995" ht="13.5" customHeight="1" x14ac:dyDescent="0.15"/>
    <row r="107997" ht="13.5" customHeight="1" x14ac:dyDescent="0.15"/>
    <row r="107999" ht="13.5" customHeight="1" x14ac:dyDescent="0.15"/>
    <row r="108001" ht="13.5" customHeight="1" x14ac:dyDescent="0.15"/>
    <row r="108003" ht="13.5" customHeight="1" x14ac:dyDescent="0.15"/>
    <row r="108005" ht="13.5" customHeight="1" x14ac:dyDescent="0.15"/>
    <row r="108007" ht="13.5" customHeight="1" x14ac:dyDescent="0.15"/>
    <row r="108009" ht="13.5" customHeight="1" x14ac:dyDescent="0.15"/>
    <row r="108011" ht="13.5" customHeight="1" x14ac:dyDescent="0.15"/>
    <row r="108013" ht="13.5" customHeight="1" x14ac:dyDescent="0.15"/>
    <row r="108015" ht="13.5" customHeight="1" x14ac:dyDescent="0.15"/>
    <row r="108017" ht="13.5" customHeight="1" x14ac:dyDescent="0.15"/>
    <row r="108019" ht="13.5" customHeight="1" x14ac:dyDescent="0.15"/>
    <row r="108021" ht="13.5" customHeight="1" x14ac:dyDescent="0.15"/>
    <row r="108023" ht="13.5" customHeight="1" x14ac:dyDescent="0.15"/>
    <row r="108025" ht="13.5" customHeight="1" x14ac:dyDescent="0.15"/>
    <row r="108027" ht="13.5" customHeight="1" x14ac:dyDescent="0.15"/>
    <row r="108029" ht="13.5" customHeight="1" x14ac:dyDescent="0.15"/>
    <row r="108031" ht="13.5" customHeight="1" x14ac:dyDescent="0.15"/>
    <row r="108033" ht="13.5" customHeight="1" x14ac:dyDescent="0.15"/>
    <row r="108035" ht="13.5" customHeight="1" x14ac:dyDescent="0.15"/>
    <row r="108037" ht="13.5" customHeight="1" x14ac:dyDescent="0.15"/>
    <row r="108039" ht="13.5" customHeight="1" x14ac:dyDescent="0.15"/>
    <row r="108041" ht="13.5" customHeight="1" x14ac:dyDescent="0.15"/>
    <row r="108043" ht="13.5" customHeight="1" x14ac:dyDescent="0.15"/>
    <row r="108045" ht="13.5" customHeight="1" x14ac:dyDescent="0.15"/>
    <row r="108047" ht="13.5" customHeight="1" x14ac:dyDescent="0.15"/>
    <row r="108049" ht="13.5" customHeight="1" x14ac:dyDescent="0.15"/>
    <row r="108051" ht="13.5" customHeight="1" x14ac:dyDescent="0.15"/>
    <row r="108053" ht="13.5" customHeight="1" x14ac:dyDescent="0.15"/>
    <row r="108055" ht="13.5" customHeight="1" x14ac:dyDescent="0.15"/>
    <row r="108057" ht="13.5" customHeight="1" x14ac:dyDescent="0.15"/>
    <row r="108059" ht="13.5" customHeight="1" x14ac:dyDescent="0.15"/>
    <row r="108061" ht="13.5" customHeight="1" x14ac:dyDescent="0.15"/>
    <row r="108063" ht="13.5" customHeight="1" x14ac:dyDescent="0.15"/>
    <row r="108065" ht="13.5" customHeight="1" x14ac:dyDescent="0.15"/>
    <row r="108067" ht="13.5" customHeight="1" x14ac:dyDescent="0.15"/>
    <row r="108069" ht="13.5" customHeight="1" x14ac:dyDescent="0.15"/>
    <row r="108071" ht="13.5" customHeight="1" x14ac:dyDescent="0.15"/>
    <row r="108073" ht="13.5" customHeight="1" x14ac:dyDescent="0.15"/>
    <row r="108075" ht="13.5" customHeight="1" x14ac:dyDescent="0.15"/>
    <row r="108077" ht="13.5" customHeight="1" x14ac:dyDescent="0.15"/>
    <row r="108079" ht="13.5" customHeight="1" x14ac:dyDescent="0.15"/>
    <row r="108081" ht="13.5" customHeight="1" x14ac:dyDescent="0.15"/>
    <row r="108083" ht="13.5" customHeight="1" x14ac:dyDescent="0.15"/>
    <row r="108085" ht="13.5" customHeight="1" x14ac:dyDescent="0.15"/>
    <row r="108087" ht="13.5" customHeight="1" x14ac:dyDescent="0.15"/>
    <row r="108089" ht="13.5" customHeight="1" x14ac:dyDescent="0.15"/>
    <row r="108091" ht="13.5" customHeight="1" x14ac:dyDescent="0.15"/>
    <row r="108093" ht="13.5" customHeight="1" x14ac:dyDescent="0.15"/>
    <row r="108095" ht="13.5" customHeight="1" x14ac:dyDescent="0.15"/>
    <row r="108097" ht="13.5" customHeight="1" x14ac:dyDescent="0.15"/>
    <row r="108099" ht="13.5" customHeight="1" x14ac:dyDescent="0.15"/>
    <row r="108101" ht="13.5" customHeight="1" x14ac:dyDescent="0.15"/>
    <row r="108103" ht="13.5" customHeight="1" x14ac:dyDescent="0.15"/>
    <row r="108105" ht="13.5" customHeight="1" x14ac:dyDescent="0.15"/>
    <row r="108107" ht="13.5" customHeight="1" x14ac:dyDescent="0.15"/>
    <row r="108109" ht="13.5" customHeight="1" x14ac:dyDescent="0.15"/>
    <row r="108111" ht="13.5" customHeight="1" x14ac:dyDescent="0.15"/>
    <row r="108113" ht="13.5" customHeight="1" x14ac:dyDescent="0.15"/>
    <row r="108115" ht="13.5" customHeight="1" x14ac:dyDescent="0.15"/>
    <row r="108117" ht="13.5" customHeight="1" x14ac:dyDescent="0.15"/>
    <row r="108119" ht="13.5" customHeight="1" x14ac:dyDescent="0.15"/>
    <row r="108121" ht="13.5" customHeight="1" x14ac:dyDescent="0.15"/>
    <row r="108123" ht="13.5" customHeight="1" x14ac:dyDescent="0.15"/>
    <row r="108125" ht="13.5" customHeight="1" x14ac:dyDescent="0.15"/>
    <row r="108127" ht="13.5" customHeight="1" x14ac:dyDescent="0.15"/>
    <row r="108129" ht="13.5" customHeight="1" x14ac:dyDescent="0.15"/>
    <row r="108131" ht="13.5" customHeight="1" x14ac:dyDescent="0.15"/>
    <row r="108133" ht="13.5" customHeight="1" x14ac:dyDescent="0.15"/>
    <row r="108135" ht="13.5" customHeight="1" x14ac:dyDescent="0.15"/>
    <row r="108137" ht="13.5" customHeight="1" x14ac:dyDescent="0.15"/>
    <row r="108139" ht="13.5" customHeight="1" x14ac:dyDescent="0.15"/>
    <row r="108141" ht="13.5" customHeight="1" x14ac:dyDescent="0.15"/>
    <row r="108143" ht="13.5" customHeight="1" x14ac:dyDescent="0.15"/>
    <row r="108145" ht="13.5" customHeight="1" x14ac:dyDescent="0.15"/>
    <row r="108147" ht="13.5" customHeight="1" x14ac:dyDescent="0.15"/>
    <row r="108149" ht="13.5" customHeight="1" x14ac:dyDescent="0.15"/>
    <row r="108151" ht="13.5" customHeight="1" x14ac:dyDescent="0.15"/>
    <row r="108153" ht="13.5" customHeight="1" x14ac:dyDescent="0.15"/>
    <row r="108155" ht="13.5" customHeight="1" x14ac:dyDescent="0.15"/>
    <row r="108157" ht="13.5" customHeight="1" x14ac:dyDescent="0.15"/>
    <row r="108159" ht="13.5" customHeight="1" x14ac:dyDescent="0.15"/>
    <row r="108161" ht="13.5" customHeight="1" x14ac:dyDescent="0.15"/>
    <row r="108163" ht="13.5" customHeight="1" x14ac:dyDescent="0.15"/>
    <row r="108165" ht="13.5" customHeight="1" x14ac:dyDescent="0.15"/>
    <row r="108167" ht="13.5" customHeight="1" x14ac:dyDescent="0.15"/>
    <row r="108169" ht="13.5" customHeight="1" x14ac:dyDescent="0.15"/>
    <row r="108171" ht="13.5" customHeight="1" x14ac:dyDescent="0.15"/>
    <row r="108173" ht="13.5" customHeight="1" x14ac:dyDescent="0.15"/>
    <row r="108175" ht="13.5" customHeight="1" x14ac:dyDescent="0.15"/>
    <row r="108177" ht="13.5" customHeight="1" x14ac:dyDescent="0.15"/>
    <row r="108179" ht="13.5" customHeight="1" x14ac:dyDescent="0.15"/>
    <row r="108181" ht="13.5" customHeight="1" x14ac:dyDescent="0.15"/>
    <row r="108183" ht="13.5" customHeight="1" x14ac:dyDescent="0.15"/>
    <row r="108185" ht="13.5" customHeight="1" x14ac:dyDescent="0.15"/>
    <row r="108187" ht="13.5" customHeight="1" x14ac:dyDescent="0.15"/>
    <row r="108189" ht="13.5" customHeight="1" x14ac:dyDescent="0.15"/>
    <row r="108191" ht="13.5" customHeight="1" x14ac:dyDescent="0.15"/>
    <row r="108193" ht="13.5" customHeight="1" x14ac:dyDescent="0.15"/>
    <row r="108195" ht="13.5" customHeight="1" x14ac:dyDescent="0.15"/>
    <row r="108197" ht="13.5" customHeight="1" x14ac:dyDescent="0.15"/>
    <row r="108199" ht="13.5" customHeight="1" x14ac:dyDescent="0.15"/>
    <row r="108201" ht="13.5" customHeight="1" x14ac:dyDescent="0.15"/>
    <row r="108203" ht="13.5" customHeight="1" x14ac:dyDescent="0.15"/>
    <row r="108205" ht="13.5" customHeight="1" x14ac:dyDescent="0.15"/>
    <row r="108207" ht="13.5" customHeight="1" x14ac:dyDescent="0.15"/>
    <row r="108209" ht="13.5" customHeight="1" x14ac:dyDescent="0.15"/>
    <row r="108211" ht="13.5" customHeight="1" x14ac:dyDescent="0.15"/>
    <row r="108213" ht="13.5" customHeight="1" x14ac:dyDescent="0.15"/>
    <row r="108215" ht="13.5" customHeight="1" x14ac:dyDescent="0.15"/>
    <row r="108217" ht="13.5" customHeight="1" x14ac:dyDescent="0.15"/>
    <row r="108219" ht="13.5" customHeight="1" x14ac:dyDescent="0.15"/>
    <row r="108221" ht="13.5" customHeight="1" x14ac:dyDescent="0.15"/>
    <row r="108223" ht="13.5" customHeight="1" x14ac:dyDescent="0.15"/>
    <row r="108225" ht="13.5" customHeight="1" x14ac:dyDescent="0.15"/>
    <row r="108227" ht="13.5" customHeight="1" x14ac:dyDescent="0.15"/>
    <row r="108229" ht="13.5" customHeight="1" x14ac:dyDescent="0.15"/>
    <row r="108231" ht="13.5" customHeight="1" x14ac:dyDescent="0.15"/>
    <row r="108233" ht="13.5" customHeight="1" x14ac:dyDescent="0.15"/>
    <row r="108235" ht="13.5" customHeight="1" x14ac:dyDescent="0.15"/>
    <row r="108237" ht="13.5" customHeight="1" x14ac:dyDescent="0.15"/>
    <row r="108239" ht="13.5" customHeight="1" x14ac:dyDescent="0.15"/>
    <row r="108241" ht="13.5" customHeight="1" x14ac:dyDescent="0.15"/>
    <row r="108243" ht="13.5" customHeight="1" x14ac:dyDescent="0.15"/>
    <row r="108245" ht="13.5" customHeight="1" x14ac:dyDescent="0.15"/>
    <row r="108247" ht="13.5" customHeight="1" x14ac:dyDescent="0.15"/>
    <row r="108249" ht="13.5" customHeight="1" x14ac:dyDescent="0.15"/>
    <row r="108251" ht="13.5" customHeight="1" x14ac:dyDescent="0.15"/>
    <row r="108253" ht="13.5" customHeight="1" x14ac:dyDescent="0.15"/>
    <row r="108255" ht="13.5" customHeight="1" x14ac:dyDescent="0.15"/>
    <row r="108257" ht="13.5" customHeight="1" x14ac:dyDescent="0.15"/>
    <row r="108259" ht="13.5" customHeight="1" x14ac:dyDescent="0.15"/>
    <row r="108261" ht="13.5" customHeight="1" x14ac:dyDescent="0.15"/>
    <row r="108263" ht="13.5" customHeight="1" x14ac:dyDescent="0.15"/>
    <row r="108265" ht="13.5" customHeight="1" x14ac:dyDescent="0.15"/>
    <row r="108267" ht="13.5" customHeight="1" x14ac:dyDescent="0.15"/>
    <row r="108269" ht="13.5" customHeight="1" x14ac:dyDescent="0.15"/>
    <row r="108271" ht="13.5" customHeight="1" x14ac:dyDescent="0.15"/>
    <row r="108273" ht="13.5" customHeight="1" x14ac:dyDescent="0.15"/>
    <row r="108275" ht="13.5" customHeight="1" x14ac:dyDescent="0.15"/>
    <row r="108277" ht="13.5" customHeight="1" x14ac:dyDescent="0.15"/>
    <row r="108279" ht="13.5" customHeight="1" x14ac:dyDescent="0.15"/>
    <row r="108281" ht="13.5" customHeight="1" x14ac:dyDescent="0.15"/>
    <row r="108283" ht="13.5" customHeight="1" x14ac:dyDescent="0.15"/>
    <row r="108285" ht="13.5" customHeight="1" x14ac:dyDescent="0.15"/>
    <row r="108287" ht="13.5" customHeight="1" x14ac:dyDescent="0.15"/>
    <row r="108289" ht="13.5" customHeight="1" x14ac:dyDescent="0.15"/>
    <row r="108291" ht="13.5" customHeight="1" x14ac:dyDescent="0.15"/>
    <row r="108293" ht="13.5" customHeight="1" x14ac:dyDescent="0.15"/>
    <row r="108295" ht="13.5" customHeight="1" x14ac:dyDescent="0.15"/>
    <row r="108297" ht="13.5" customHeight="1" x14ac:dyDescent="0.15"/>
    <row r="108299" ht="13.5" customHeight="1" x14ac:dyDescent="0.15"/>
    <row r="108301" ht="13.5" customHeight="1" x14ac:dyDescent="0.15"/>
    <row r="108303" ht="13.5" customHeight="1" x14ac:dyDescent="0.15"/>
    <row r="108305" ht="13.5" customHeight="1" x14ac:dyDescent="0.15"/>
    <row r="108307" ht="13.5" customHeight="1" x14ac:dyDescent="0.15"/>
    <row r="108309" ht="13.5" customHeight="1" x14ac:dyDescent="0.15"/>
    <row r="108311" ht="13.5" customHeight="1" x14ac:dyDescent="0.15"/>
    <row r="108313" ht="13.5" customHeight="1" x14ac:dyDescent="0.15"/>
    <row r="108315" ht="13.5" customHeight="1" x14ac:dyDescent="0.15"/>
    <row r="108317" ht="13.5" customHeight="1" x14ac:dyDescent="0.15"/>
    <row r="108319" ht="13.5" customHeight="1" x14ac:dyDescent="0.15"/>
    <row r="108321" ht="13.5" customHeight="1" x14ac:dyDescent="0.15"/>
    <row r="108323" ht="13.5" customHeight="1" x14ac:dyDescent="0.15"/>
    <row r="108325" ht="13.5" customHeight="1" x14ac:dyDescent="0.15"/>
    <row r="108327" ht="13.5" customHeight="1" x14ac:dyDescent="0.15"/>
    <row r="108329" ht="13.5" customHeight="1" x14ac:dyDescent="0.15"/>
    <row r="108331" ht="13.5" customHeight="1" x14ac:dyDescent="0.15"/>
    <row r="108333" ht="13.5" customHeight="1" x14ac:dyDescent="0.15"/>
    <row r="108335" ht="13.5" customHeight="1" x14ac:dyDescent="0.15"/>
    <row r="108337" ht="13.5" customHeight="1" x14ac:dyDescent="0.15"/>
    <row r="108339" ht="13.5" customHeight="1" x14ac:dyDescent="0.15"/>
    <row r="108341" ht="13.5" customHeight="1" x14ac:dyDescent="0.15"/>
    <row r="108343" ht="13.5" customHeight="1" x14ac:dyDescent="0.15"/>
    <row r="108345" ht="13.5" customHeight="1" x14ac:dyDescent="0.15"/>
    <row r="108347" ht="13.5" customHeight="1" x14ac:dyDescent="0.15"/>
    <row r="108349" ht="13.5" customHeight="1" x14ac:dyDescent="0.15"/>
    <row r="108351" ht="13.5" customHeight="1" x14ac:dyDescent="0.15"/>
    <row r="108353" ht="13.5" customHeight="1" x14ac:dyDescent="0.15"/>
    <row r="108355" ht="13.5" customHeight="1" x14ac:dyDescent="0.15"/>
    <row r="108357" ht="13.5" customHeight="1" x14ac:dyDescent="0.15"/>
    <row r="108359" ht="13.5" customHeight="1" x14ac:dyDescent="0.15"/>
    <row r="108361" ht="13.5" customHeight="1" x14ac:dyDescent="0.15"/>
    <row r="108363" ht="13.5" customHeight="1" x14ac:dyDescent="0.15"/>
    <row r="108365" ht="13.5" customHeight="1" x14ac:dyDescent="0.15"/>
    <row r="108367" ht="13.5" customHeight="1" x14ac:dyDescent="0.15"/>
    <row r="108369" ht="13.5" customHeight="1" x14ac:dyDescent="0.15"/>
    <row r="108371" ht="13.5" customHeight="1" x14ac:dyDescent="0.15"/>
    <row r="108373" ht="13.5" customHeight="1" x14ac:dyDescent="0.15"/>
    <row r="108375" ht="13.5" customHeight="1" x14ac:dyDescent="0.15"/>
    <row r="108377" ht="13.5" customHeight="1" x14ac:dyDescent="0.15"/>
    <row r="108379" ht="13.5" customHeight="1" x14ac:dyDescent="0.15"/>
    <row r="108381" ht="13.5" customHeight="1" x14ac:dyDescent="0.15"/>
    <row r="108383" ht="13.5" customHeight="1" x14ac:dyDescent="0.15"/>
    <row r="108385" ht="13.5" customHeight="1" x14ac:dyDescent="0.15"/>
    <row r="108387" ht="13.5" customHeight="1" x14ac:dyDescent="0.15"/>
    <row r="108389" ht="13.5" customHeight="1" x14ac:dyDescent="0.15"/>
    <row r="108391" ht="13.5" customHeight="1" x14ac:dyDescent="0.15"/>
    <row r="108393" ht="13.5" customHeight="1" x14ac:dyDescent="0.15"/>
    <row r="108395" ht="13.5" customHeight="1" x14ac:dyDescent="0.15"/>
    <row r="108397" ht="13.5" customHeight="1" x14ac:dyDescent="0.15"/>
    <row r="108399" ht="13.5" customHeight="1" x14ac:dyDescent="0.15"/>
    <row r="108401" ht="13.5" customHeight="1" x14ac:dyDescent="0.15"/>
    <row r="108403" ht="13.5" customHeight="1" x14ac:dyDescent="0.15"/>
    <row r="108405" ht="13.5" customHeight="1" x14ac:dyDescent="0.15"/>
    <row r="108407" ht="13.5" customHeight="1" x14ac:dyDescent="0.15"/>
    <row r="108409" ht="13.5" customHeight="1" x14ac:dyDescent="0.15"/>
    <row r="108411" ht="13.5" customHeight="1" x14ac:dyDescent="0.15"/>
    <row r="108413" ht="13.5" customHeight="1" x14ac:dyDescent="0.15"/>
    <row r="108415" ht="13.5" customHeight="1" x14ac:dyDescent="0.15"/>
    <row r="108417" ht="13.5" customHeight="1" x14ac:dyDescent="0.15"/>
    <row r="108419" ht="13.5" customHeight="1" x14ac:dyDescent="0.15"/>
    <row r="108421" ht="13.5" customHeight="1" x14ac:dyDescent="0.15"/>
    <row r="108423" ht="13.5" customHeight="1" x14ac:dyDescent="0.15"/>
    <row r="108425" ht="13.5" customHeight="1" x14ac:dyDescent="0.15"/>
    <row r="108427" ht="13.5" customHeight="1" x14ac:dyDescent="0.15"/>
    <row r="108429" ht="13.5" customHeight="1" x14ac:dyDescent="0.15"/>
    <row r="108431" ht="13.5" customHeight="1" x14ac:dyDescent="0.15"/>
    <row r="108433" ht="13.5" customHeight="1" x14ac:dyDescent="0.15"/>
    <row r="108435" ht="13.5" customHeight="1" x14ac:dyDescent="0.15"/>
    <row r="108437" ht="13.5" customHeight="1" x14ac:dyDescent="0.15"/>
    <row r="108439" ht="13.5" customHeight="1" x14ac:dyDescent="0.15"/>
    <row r="108441" ht="13.5" customHeight="1" x14ac:dyDescent="0.15"/>
    <row r="108443" ht="13.5" customHeight="1" x14ac:dyDescent="0.15"/>
    <row r="108445" ht="13.5" customHeight="1" x14ac:dyDescent="0.15"/>
    <row r="108447" ht="13.5" customHeight="1" x14ac:dyDescent="0.15"/>
    <row r="108449" ht="13.5" customHeight="1" x14ac:dyDescent="0.15"/>
    <row r="108451" ht="13.5" customHeight="1" x14ac:dyDescent="0.15"/>
    <row r="108453" ht="13.5" customHeight="1" x14ac:dyDescent="0.15"/>
    <row r="108455" ht="13.5" customHeight="1" x14ac:dyDescent="0.15"/>
    <row r="108457" ht="13.5" customHeight="1" x14ac:dyDescent="0.15"/>
    <row r="108459" ht="13.5" customHeight="1" x14ac:dyDescent="0.15"/>
    <row r="108461" ht="13.5" customHeight="1" x14ac:dyDescent="0.15"/>
    <row r="108463" ht="13.5" customHeight="1" x14ac:dyDescent="0.15"/>
    <row r="108465" ht="13.5" customHeight="1" x14ac:dyDescent="0.15"/>
    <row r="108467" ht="13.5" customHeight="1" x14ac:dyDescent="0.15"/>
    <row r="108469" ht="13.5" customHeight="1" x14ac:dyDescent="0.15"/>
    <row r="108471" ht="13.5" customHeight="1" x14ac:dyDescent="0.15"/>
    <row r="108473" ht="13.5" customHeight="1" x14ac:dyDescent="0.15"/>
    <row r="108475" ht="13.5" customHeight="1" x14ac:dyDescent="0.15"/>
    <row r="108477" ht="13.5" customHeight="1" x14ac:dyDescent="0.15"/>
    <row r="108479" ht="13.5" customHeight="1" x14ac:dyDescent="0.15"/>
    <row r="108481" ht="13.5" customHeight="1" x14ac:dyDescent="0.15"/>
    <row r="108483" ht="13.5" customHeight="1" x14ac:dyDescent="0.15"/>
    <row r="108485" ht="13.5" customHeight="1" x14ac:dyDescent="0.15"/>
    <row r="108487" ht="13.5" customHeight="1" x14ac:dyDescent="0.15"/>
    <row r="108489" ht="13.5" customHeight="1" x14ac:dyDescent="0.15"/>
    <row r="108491" ht="13.5" customHeight="1" x14ac:dyDescent="0.15"/>
    <row r="108493" ht="13.5" customHeight="1" x14ac:dyDescent="0.15"/>
    <row r="108495" ht="13.5" customHeight="1" x14ac:dyDescent="0.15"/>
    <row r="108497" ht="13.5" customHeight="1" x14ac:dyDescent="0.15"/>
    <row r="108499" ht="13.5" customHeight="1" x14ac:dyDescent="0.15"/>
    <row r="108501" ht="13.5" customHeight="1" x14ac:dyDescent="0.15"/>
    <row r="108503" ht="13.5" customHeight="1" x14ac:dyDescent="0.15"/>
    <row r="108505" ht="13.5" customHeight="1" x14ac:dyDescent="0.15"/>
    <row r="108507" ht="13.5" customHeight="1" x14ac:dyDescent="0.15"/>
    <row r="108509" ht="13.5" customHeight="1" x14ac:dyDescent="0.15"/>
    <row r="108511" ht="13.5" customHeight="1" x14ac:dyDescent="0.15"/>
    <row r="108513" ht="13.5" customHeight="1" x14ac:dyDescent="0.15"/>
    <row r="108515" ht="13.5" customHeight="1" x14ac:dyDescent="0.15"/>
    <row r="108517" ht="13.5" customHeight="1" x14ac:dyDescent="0.15"/>
    <row r="108519" ht="13.5" customHeight="1" x14ac:dyDescent="0.15"/>
    <row r="108521" ht="13.5" customHeight="1" x14ac:dyDescent="0.15"/>
    <row r="108523" ht="13.5" customHeight="1" x14ac:dyDescent="0.15"/>
    <row r="108525" ht="13.5" customHeight="1" x14ac:dyDescent="0.15"/>
    <row r="108527" ht="13.5" customHeight="1" x14ac:dyDescent="0.15"/>
    <row r="108529" ht="13.5" customHeight="1" x14ac:dyDescent="0.15"/>
    <row r="108531" ht="13.5" customHeight="1" x14ac:dyDescent="0.15"/>
    <row r="108533" ht="13.5" customHeight="1" x14ac:dyDescent="0.15"/>
    <row r="108535" ht="13.5" customHeight="1" x14ac:dyDescent="0.15"/>
    <row r="108537" ht="13.5" customHeight="1" x14ac:dyDescent="0.15"/>
    <row r="108539" ht="13.5" customHeight="1" x14ac:dyDescent="0.15"/>
    <row r="108541" ht="13.5" customHeight="1" x14ac:dyDescent="0.15"/>
    <row r="108543" ht="13.5" customHeight="1" x14ac:dyDescent="0.15"/>
    <row r="108545" ht="13.5" customHeight="1" x14ac:dyDescent="0.15"/>
    <row r="108547" ht="13.5" customHeight="1" x14ac:dyDescent="0.15"/>
    <row r="108549" ht="13.5" customHeight="1" x14ac:dyDescent="0.15"/>
    <row r="108551" ht="13.5" customHeight="1" x14ac:dyDescent="0.15"/>
    <row r="108553" ht="13.5" customHeight="1" x14ac:dyDescent="0.15"/>
    <row r="108555" ht="13.5" customHeight="1" x14ac:dyDescent="0.15"/>
    <row r="108557" ht="13.5" customHeight="1" x14ac:dyDescent="0.15"/>
    <row r="108559" ht="13.5" customHeight="1" x14ac:dyDescent="0.15"/>
    <row r="108561" ht="13.5" customHeight="1" x14ac:dyDescent="0.15"/>
    <row r="108563" ht="13.5" customHeight="1" x14ac:dyDescent="0.15"/>
    <row r="108565" ht="13.5" customHeight="1" x14ac:dyDescent="0.15"/>
    <row r="108567" ht="13.5" customHeight="1" x14ac:dyDescent="0.15"/>
    <row r="108569" ht="13.5" customHeight="1" x14ac:dyDescent="0.15"/>
    <row r="108571" ht="13.5" customHeight="1" x14ac:dyDescent="0.15"/>
    <row r="108573" ht="13.5" customHeight="1" x14ac:dyDescent="0.15"/>
    <row r="108575" ht="13.5" customHeight="1" x14ac:dyDescent="0.15"/>
    <row r="108577" ht="13.5" customHeight="1" x14ac:dyDescent="0.15"/>
    <row r="108579" ht="13.5" customHeight="1" x14ac:dyDescent="0.15"/>
    <row r="108581" ht="13.5" customHeight="1" x14ac:dyDescent="0.15"/>
    <row r="108583" ht="13.5" customHeight="1" x14ac:dyDescent="0.15"/>
    <row r="108585" ht="13.5" customHeight="1" x14ac:dyDescent="0.15"/>
    <row r="108587" ht="13.5" customHeight="1" x14ac:dyDescent="0.15"/>
    <row r="108589" ht="13.5" customHeight="1" x14ac:dyDescent="0.15"/>
    <row r="108591" ht="13.5" customHeight="1" x14ac:dyDescent="0.15"/>
    <row r="108593" ht="13.5" customHeight="1" x14ac:dyDescent="0.15"/>
    <row r="108595" ht="13.5" customHeight="1" x14ac:dyDescent="0.15"/>
    <row r="108597" ht="13.5" customHeight="1" x14ac:dyDescent="0.15"/>
    <row r="108599" ht="13.5" customHeight="1" x14ac:dyDescent="0.15"/>
    <row r="108601" ht="13.5" customHeight="1" x14ac:dyDescent="0.15"/>
    <row r="108603" ht="13.5" customHeight="1" x14ac:dyDescent="0.15"/>
    <row r="108605" ht="13.5" customHeight="1" x14ac:dyDescent="0.15"/>
    <row r="108607" ht="13.5" customHeight="1" x14ac:dyDescent="0.15"/>
    <row r="108609" ht="13.5" customHeight="1" x14ac:dyDescent="0.15"/>
    <row r="108611" ht="13.5" customHeight="1" x14ac:dyDescent="0.15"/>
    <row r="108613" ht="13.5" customHeight="1" x14ac:dyDescent="0.15"/>
    <row r="108615" ht="13.5" customHeight="1" x14ac:dyDescent="0.15"/>
    <row r="108617" ht="13.5" customHeight="1" x14ac:dyDescent="0.15"/>
    <row r="108619" ht="13.5" customHeight="1" x14ac:dyDescent="0.15"/>
    <row r="108621" ht="13.5" customHeight="1" x14ac:dyDescent="0.15"/>
    <row r="108623" ht="13.5" customHeight="1" x14ac:dyDescent="0.15"/>
    <row r="108625" ht="13.5" customHeight="1" x14ac:dyDescent="0.15"/>
    <row r="108627" ht="13.5" customHeight="1" x14ac:dyDescent="0.15"/>
    <row r="108629" ht="13.5" customHeight="1" x14ac:dyDescent="0.15"/>
    <row r="108631" ht="13.5" customHeight="1" x14ac:dyDescent="0.15"/>
    <row r="108633" ht="13.5" customHeight="1" x14ac:dyDescent="0.15"/>
    <row r="108635" ht="13.5" customHeight="1" x14ac:dyDescent="0.15"/>
    <row r="108637" ht="13.5" customHeight="1" x14ac:dyDescent="0.15"/>
    <row r="108639" ht="13.5" customHeight="1" x14ac:dyDescent="0.15"/>
    <row r="108641" ht="13.5" customHeight="1" x14ac:dyDescent="0.15"/>
    <row r="108643" ht="13.5" customHeight="1" x14ac:dyDescent="0.15"/>
    <row r="108645" ht="13.5" customHeight="1" x14ac:dyDescent="0.15"/>
    <row r="108647" ht="13.5" customHeight="1" x14ac:dyDescent="0.15"/>
    <row r="108649" ht="13.5" customHeight="1" x14ac:dyDescent="0.15"/>
    <row r="108651" ht="13.5" customHeight="1" x14ac:dyDescent="0.15"/>
    <row r="108653" ht="13.5" customHeight="1" x14ac:dyDescent="0.15"/>
    <row r="108655" ht="13.5" customHeight="1" x14ac:dyDescent="0.15"/>
    <row r="108657" ht="13.5" customHeight="1" x14ac:dyDescent="0.15"/>
    <row r="108659" ht="13.5" customHeight="1" x14ac:dyDescent="0.15"/>
    <row r="108661" ht="13.5" customHeight="1" x14ac:dyDescent="0.15"/>
    <row r="108663" ht="13.5" customHeight="1" x14ac:dyDescent="0.15"/>
    <row r="108665" ht="13.5" customHeight="1" x14ac:dyDescent="0.15"/>
    <row r="108667" ht="13.5" customHeight="1" x14ac:dyDescent="0.15"/>
    <row r="108669" ht="13.5" customHeight="1" x14ac:dyDescent="0.15"/>
    <row r="108671" ht="13.5" customHeight="1" x14ac:dyDescent="0.15"/>
    <row r="108673" ht="13.5" customHeight="1" x14ac:dyDescent="0.15"/>
    <row r="108675" ht="13.5" customHeight="1" x14ac:dyDescent="0.15"/>
    <row r="108677" ht="13.5" customHeight="1" x14ac:dyDescent="0.15"/>
    <row r="108679" ht="13.5" customHeight="1" x14ac:dyDescent="0.15"/>
    <row r="108681" ht="13.5" customHeight="1" x14ac:dyDescent="0.15"/>
    <row r="108683" ht="13.5" customHeight="1" x14ac:dyDescent="0.15"/>
    <row r="108685" ht="13.5" customHeight="1" x14ac:dyDescent="0.15"/>
    <row r="108687" ht="13.5" customHeight="1" x14ac:dyDescent="0.15"/>
    <row r="108689" ht="13.5" customHeight="1" x14ac:dyDescent="0.15"/>
    <row r="108691" ht="13.5" customHeight="1" x14ac:dyDescent="0.15"/>
    <row r="108693" ht="13.5" customHeight="1" x14ac:dyDescent="0.15"/>
    <row r="108695" ht="13.5" customHeight="1" x14ac:dyDescent="0.15"/>
    <row r="108697" ht="13.5" customHeight="1" x14ac:dyDescent="0.15"/>
    <row r="108699" ht="13.5" customHeight="1" x14ac:dyDescent="0.15"/>
    <row r="108701" ht="13.5" customHeight="1" x14ac:dyDescent="0.15"/>
    <row r="108703" ht="13.5" customHeight="1" x14ac:dyDescent="0.15"/>
    <row r="108705" ht="13.5" customHeight="1" x14ac:dyDescent="0.15"/>
    <row r="108707" ht="13.5" customHeight="1" x14ac:dyDescent="0.15"/>
    <row r="108709" ht="13.5" customHeight="1" x14ac:dyDescent="0.15"/>
    <row r="108711" ht="13.5" customHeight="1" x14ac:dyDescent="0.15"/>
    <row r="108713" ht="13.5" customHeight="1" x14ac:dyDescent="0.15"/>
    <row r="108715" ht="13.5" customHeight="1" x14ac:dyDescent="0.15"/>
    <row r="108717" ht="13.5" customHeight="1" x14ac:dyDescent="0.15"/>
    <row r="108719" ht="13.5" customHeight="1" x14ac:dyDescent="0.15"/>
    <row r="108721" ht="13.5" customHeight="1" x14ac:dyDescent="0.15"/>
    <row r="108723" ht="13.5" customHeight="1" x14ac:dyDescent="0.15"/>
    <row r="108725" ht="13.5" customHeight="1" x14ac:dyDescent="0.15"/>
    <row r="108727" ht="13.5" customHeight="1" x14ac:dyDescent="0.15"/>
    <row r="108729" ht="13.5" customHeight="1" x14ac:dyDescent="0.15"/>
    <row r="108731" ht="13.5" customHeight="1" x14ac:dyDescent="0.15"/>
    <row r="108733" ht="13.5" customHeight="1" x14ac:dyDescent="0.15"/>
    <row r="108735" ht="13.5" customHeight="1" x14ac:dyDescent="0.15"/>
    <row r="108737" ht="13.5" customHeight="1" x14ac:dyDescent="0.15"/>
    <row r="108739" ht="13.5" customHeight="1" x14ac:dyDescent="0.15"/>
    <row r="108741" ht="13.5" customHeight="1" x14ac:dyDescent="0.15"/>
    <row r="108743" ht="13.5" customHeight="1" x14ac:dyDescent="0.15"/>
    <row r="108745" ht="13.5" customHeight="1" x14ac:dyDescent="0.15"/>
    <row r="108747" ht="13.5" customHeight="1" x14ac:dyDescent="0.15"/>
    <row r="108749" ht="13.5" customHeight="1" x14ac:dyDescent="0.15"/>
    <row r="108751" ht="13.5" customHeight="1" x14ac:dyDescent="0.15"/>
    <row r="108753" ht="13.5" customHeight="1" x14ac:dyDescent="0.15"/>
    <row r="108755" ht="13.5" customHeight="1" x14ac:dyDescent="0.15"/>
    <row r="108757" ht="13.5" customHeight="1" x14ac:dyDescent="0.15"/>
    <row r="108759" ht="13.5" customHeight="1" x14ac:dyDescent="0.15"/>
    <row r="108761" ht="13.5" customHeight="1" x14ac:dyDescent="0.15"/>
    <row r="108763" ht="13.5" customHeight="1" x14ac:dyDescent="0.15"/>
    <row r="108765" ht="13.5" customHeight="1" x14ac:dyDescent="0.15"/>
    <row r="108767" ht="13.5" customHeight="1" x14ac:dyDescent="0.15"/>
    <row r="108769" ht="13.5" customHeight="1" x14ac:dyDescent="0.15"/>
    <row r="108771" ht="13.5" customHeight="1" x14ac:dyDescent="0.15"/>
    <row r="108773" ht="13.5" customHeight="1" x14ac:dyDescent="0.15"/>
    <row r="108775" ht="13.5" customHeight="1" x14ac:dyDescent="0.15"/>
    <row r="108777" ht="13.5" customHeight="1" x14ac:dyDescent="0.15"/>
    <row r="108779" ht="13.5" customHeight="1" x14ac:dyDescent="0.15"/>
    <row r="108781" ht="13.5" customHeight="1" x14ac:dyDescent="0.15"/>
    <row r="108783" ht="13.5" customHeight="1" x14ac:dyDescent="0.15"/>
    <row r="108785" ht="13.5" customHeight="1" x14ac:dyDescent="0.15"/>
    <row r="108787" ht="13.5" customHeight="1" x14ac:dyDescent="0.15"/>
    <row r="108789" ht="13.5" customHeight="1" x14ac:dyDescent="0.15"/>
    <row r="108791" ht="13.5" customHeight="1" x14ac:dyDescent="0.15"/>
    <row r="108793" ht="13.5" customHeight="1" x14ac:dyDescent="0.15"/>
    <row r="108795" ht="13.5" customHeight="1" x14ac:dyDescent="0.15"/>
    <row r="108797" ht="13.5" customHeight="1" x14ac:dyDescent="0.15"/>
    <row r="108799" ht="13.5" customHeight="1" x14ac:dyDescent="0.15"/>
    <row r="108801" ht="13.5" customHeight="1" x14ac:dyDescent="0.15"/>
    <row r="108803" ht="13.5" customHeight="1" x14ac:dyDescent="0.15"/>
    <row r="108805" ht="13.5" customHeight="1" x14ac:dyDescent="0.15"/>
    <row r="108807" ht="13.5" customHeight="1" x14ac:dyDescent="0.15"/>
    <row r="108809" ht="13.5" customHeight="1" x14ac:dyDescent="0.15"/>
    <row r="108811" ht="13.5" customHeight="1" x14ac:dyDescent="0.15"/>
    <row r="108813" ht="13.5" customHeight="1" x14ac:dyDescent="0.15"/>
    <row r="108815" ht="13.5" customHeight="1" x14ac:dyDescent="0.15"/>
    <row r="108817" ht="13.5" customHeight="1" x14ac:dyDescent="0.15"/>
    <row r="108819" ht="13.5" customHeight="1" x14ac:dyDescent="0.15"/>
    <row r="108821" ht="13.5" customHeight="1" x14ac:dyDescent="0.15"/>
    <row r="108823" ht="13.5" customHeight="1" x14ac:dyDescent="0.15"/>
    <row r="108825" ht="13.5" customHeight="1" x14ac:dyDescent="0.15"/>
    <row r="108827" ht="13.5" customHeight="1" x14ac:dyDescent="0.15"/>
    <row r="108829" ht="13.5" customHeight="1" x14ac:dyDescent="0.15"/>
    <row r="108831" ht="13.5" customHeight="1" x14ac:dyDescent="0.15"/>
    <row r="108833" ht="13.5" customHeight="1" x14ac:dyDescent="0.15"/>
    <row r="108835" ht="13.5" customHeight="1" x14ac:dyDescent="0.15"/>
    <row r="108837" ht="13.5" customHeight="1" x14ac:dyDescent="0.15"/>
    <row r="108839" ht="13.5" customHeight="1" x14ac:dyDescent="0.15"/>
    <row r="108841" ht="13.5" customHeight="1" x14ac:dyDescent="0.15"/>
    <row r="108843" ht="13.5" customHeight="1" x14ac:dyDescent="0.15"/>
    <row r="108845" ht="13.5" customHeight="1" x14ac:dyDescent="0.15"/>
    <row r="108847" ht="13.5" customHeight="1" x14ac:dyDescent="0.15"/>
    <row r="108849" ht="13.5" customHeight="1" x14ac:dyDescent="0.15"/>
    <row r="108851" ht="13.5" customHeight="1" x14ac:dyDescent="0.15"/>
    <row r="108853" ht="13.5" customHeight="1" x14ac:dyDescent="0.15"/>
    <row r="108855" ht="13.5" customHeight="1" x14ac:dyDescent="0.15"/>
    <row r="108857" ht="13.5" customHeight="1" x14ac:dyDescent="0.15"/>
    <row r="108859" ht="13.5" customHeight="1" x14ac:dyDescent="0.15"/>
    <row r="108861" ht="13.5" customHeight="1" x14ac:dyDescent="0.15"/>
    <row r="108863" ht="13.5" customHeight="1" x14ac:dyDescent="0.15"/>
    <row r="108865" ht="13.5" customHeight="1" x14ac:dyDescent="0.15"/>
    <row r="108867" ht="13.5" customHeight="1" x14ac:dyDescent="0.15"/>
    <row r="108869" ht="13.5" customHeight="1" x14ac:dyDescent="0.15"/>
    <row r="108871" ht="13.5" customHeight="1" x14ac:dyDescent="0.15"/>
    <row r="108873" ht="13.5" customHeight="1" x14ac:dyDescent="0.15"/>
    <row r="108875" ht="13.5" customHeight="1" x14ac:dyDescent="0.15"/>
    <row r="108877" ht="13.5" customHeight="1" x14ac:dyDescent="0.15"/>
    <row r="108879" ht="13.5" customHeight="1" x14ac:dyDescent="0.15"/>
    <row r="108881" ht="13.5" customHeight="1" x14ac:dyDescent="0.15"/>
    <row r="108883" ht="13.5" customHeight="1" x14ac:dyDescent="0.15"/>
    <row r="108885" ht="13.5" customHeight="1" x14ac:dyDescent="0.15"/>
    <row r="108887" ht="13.5" customHeight="1" x14ac:dyDescent="0.15"/>
    <row r="108889" ht="13.5" customHeight="1" x14ac:dyDescent="0.15"/>
    <row r="108891" ht="13.5" customHeight="1" x14ac:dyDescent="0.15"/>
    <row r="108893" ht="13.5" customHeight="1" x14ac:dyDescent="0.15"/>
    <row r="108895" ht="13.5" customHeight="1" x14ac:dyDescent="0.15"/>
    <row r="108897" ht="13.5" customHeight="1" x14ac:dyDescent="0.15"/>
    <row r="108899" ht="13.5" customHeight="1" x14ac:dyDescent="0.15"/>
    <row r="108901" ht="13.5" customHeight="1" x14ac:dyDescent="0.15"/>
    <row r="108903" ht="13.5" customHeight="1" x14ac:dyDescent="0.15"/>
    <row r="108905" ht="13.5" customHeight="1" x14ac:dyDescent="0.15"/>
    <row r="108907" ht="13.5" customHeight="1" x14ac:dyDescent="0.15"/>
    <row r="108909" ht="13.5" customHeight="1" x14ac:dyDescent="0.15"/>
    <row r="108911" ht="13.5" customHeight="1" x14ac:dyDescent="0.15"/>
    <row r="108913" ht="13.5" customHeight="1" x14ac:dyDescent="0.15"/>
    <row r="108915" ht="13.5" customHeight="1" x14ac:dyDescent="0.15"/>
    <row r="108917" ht="13.5" customHeight="1" x14ac:dyDescent="0.15"/>
    <row r="108919" ht="13.5" customHeight="1" x14ac:dyDescent="0.15"/>
    <row r="108921" ht="13.5" customHeight="1" x14ac:dyDescent="0.15"/>
    <row r="108923" ht="13.5" customHeight="1" x14ac:dyDescent="0.15"/>
    <row r="108925" ht="13.5" customHeight="1" x14ac:dyDescent="0.15"/>
    <row r="108927" ht="13.5" customHeight="1" x14ac:dyDescent="0.15"/>
    <row r="108929" ht="13.5" customHeight="1" x14ac:dyDescent="0.15"/>
    <row r="108931" ht="13.5" customHeight="1" x14ac:dyDescent="0.15"/>
    <row r="108933" ht="13.5" customHeight="1" x14ac:dyDescent="0.15"/>
    <row r="108935" ht="13.5" customHeight="1" x14ac:dyDescent="0.15"/>
    <row r="108937" ht="13.5" customHeight="1" x14ac:dyDescent="0.15"/>
    <row r="108939" ht="13.5" customHeight="1" x14ac:dyDescent="0.15"/>
    <row r="108941" ht="13.5" customHeight="1" x14ac:dyDescent="0.15"/>
    <row r="108943" ht="13.5" customHeight="1" x14ac:dyDescent="0.15"/>
    <row r="108945" ht="13.5" customHeight="1" x14ac:dyDescent="0.15"/>
    <row r="108947" ht="13.5" customHeight="1" x14ac:dyDescent="0.15"/>
    <row r="108949" ht="13.5" customHeight="1" x14ac:dyDescent="0.15"/>
    <row r="108951" ht="13.5" customHeight="1" x14ac:dyDescent="0.15"/>
    <row r="108953" ht="13.5" customHeight="1" x14ac:dyDescent="0.15"/>
    <row r="108955" ht="13.5" customHeight="1" x14ac:dyDescent="0.15"/>
    <row r="108957" ht="13.5" customHeight="1" x14ac:dyDescent="0.15"/>
    <row r="108959" ht="13.5" customHeight="1" x14ac:dyDescent="0.15"/>
    <row r="108961" ht="13.5" customHeight="1" x14ac:dyDescent="0.15"/>
    <row r="108963" ht="13.5" customHeight="1" x14ac:dyDescent="0.15"/>
    <row r="108965" ht="13.5" customHeight="1" x14ac:dyDescent="0.15"/>
    <row r="108967" ht="13.5" customHeight="1" x14ac:dyDescent="0.15"/>
    <row r="108969" ht="13.5" customHeight="1" x14ac:dyDescent="0.15"/>
    <row r="108971" ht="13.5" customHeight="1" x14ac:dyDescent="0.15"/>
    <row r="108973" ht="13.5" customHeight="1" x14ac:dyDescent="0.15"/>
    <row r="108975" ht="13.5" customHeight="1" x14ac:dyDescent="0.15"/>
    <row r="108977" ht="13.5" customHeight="1" x14ac:dyDescent="0.15"/>
    <row r="108979" ht="13.5" customHeight="1" x14ac:dyDescent="0.15"/>
    <row r="108981" ht="13.5" customHeight="1" x14ac:dyDescent="0.15"/>
    <row r="108983" ht="13.5" customHeight="1" x14ac:dyDescent="0.15"/>
    <row r="108985" ht="13.5" customHeight="1" x14ac:dyDescent="0.15"/>
    <row r="108987" ht="13.5" customHeight="1" x14ac:dyDescent="0.15"/>
    <row r="108989" ht="13.5" customHeight="1" x14ac:dyDescent="0.15"/>
    <row r="108991" ht="13.5" customHeight="1" x14ac:dyDescent="0.15"/>
    <row r="108993" ht="13.5" customHeight="1" x14ac:dyDescent="0.15"/>
    <row r="108995" ht="13.5" customHeight="1" x14ac:dyDescent="0.15"/>
    <row r="108997" ht="13.5" customHeight="1" x14ac:dyDescent="0.15"/>
    <row r="108999" ht="13.5" customHeight="1" x14ac:dyDescent="0.15"/>
    <row r="109001" ht="13.5" customHeight="1" x14ac:dyDescent="0.15"/>
    <row r="109003" ht="13.5" customHeight="1" x14ac:dyDescent="0.15"/>
    <row r="109005" ht="13.5" customHeight="1" x14ac:dyDescent="0.15"/>
    <row r="109007" ht="13.5" customHeight="1" x14ac:dyDescent="0.15"/>
    <row r="109009" ht="13.5" customHeight="1" x14ac:dyDescent="0.15"/>
    <row r="109011" ht="13.5" customHeight="1" x14ac:dyDescent="0.15"/>
    <row r="109013" ht="13.5" customHeight="1" x14ac:dyDescent="0.15"/>
    <row r="109015" ht="13.5" customHeight="1" x14ac:dyDescent="0.15"/>
    <row r="109017" ht="13.5" customHeight="1" x14ac:dyDescent="0.15"/>
    <row r="109019" ht="13.5" customHeight="1" x14ac:dyDescent="0.15"/>
    <row r="109021" ht="13.5" customHeight="1" x14ac:dyDescent="0.15"/>
    <row r="109023" ht="13.5" customHeight="1" x14ac:dyDescent="0.15"/>
    <row r="109025" ht="13.5" customHeight="1" x14ac:dyDescent="0.15"/>
    <row r="109027" ht="13.5" customHeight="1" x14ac:dyDescent="0.15"/>
    <row r="109029" ht="13.5" customHeight="1" x14ac:dyDescent="0.15"/>
    <row r="109031" ht="13.5" customHeight="1" x14ac:dyDescent="0.15"/>
    <row r="109033" ht="13.5" customHeight="1" x14ac:dyDescent="0.15"/>
    <row r="109035" ht="13.5" customHeight="1" x14ac:dyDescent="0.15"/>
    <row r="109037" ht="13.5" customHeight="1" x14ac:dyDescent="0.15"/>
    <row r="109039" ht="13.5" customHeight="1" x14ac:dyDescent="0.15"/>
    <row r="109041" ht="13.5" customHeight="1" x14ac:dyDescent="0.15"/>
    <row r="109043" ht="13.5" customHeight="1" x14ac:dyDescent="0.15"/>
    <row r="109045" ht="13.5" customHeight="1" x14ac:dyDescent="0.15"/>
    <row r="109047" ht="13.5" customHeight="1" x14ac:dyDescent="0.15"/>
    <row r="109049" ht="13.5" customHeight="1" x14ac:dyDescent="0.15"/>
    <row r="109051" ht="13.5" customHeight="1" x14ac:dyDescent="0.15"/>
    <row r="109053" ht="13.5" customHeight="1" x14ac:dyDescent="0.15"/>
    <row r="109055" ht="13.5" customHeight="1" x14ac:dyDescent="0.15"/>
    <row r="109057" ht="13.5" customHeight="1" x14ac:dyDescent="0.15"/>
    <row r="109059" ht="13.5" customHeight="1" x14ac:dyDescent="0.15"/>
    <row r="109061" ht="13.5" customHeight="1" x14ac:dyDescent="0.15"/>
    <row r="109063" ht="13.5" customHeight="1" x14ac:dyDescent="0.15"/>
    <row r="109065" ht="13.5" customHeight="1" x14ac:dyDescent="0.15"/>
    <row r="109067" ht="13.5" customHeight="1" x14ac:dyDescent="0.15"/>
    <row r="109069" ht="13.5" customHeight="1" x14ac:dyDescent="0.15"/>
    <row r="109071" ht="13.5" customHeight="1" x14ac:dyDescent="0.15"/>
    <row r="109073" ht="13.5" customHeight="1" x14ac:dyDescent="0.15"/>
    <row r="109075" ht="13.5" customHeight="1" x14ac:dyDescent="0.15"/>
    <row r="109077" ht="13.5" customHeight="1" x14ac:dyDescent="0.15"/>
    <row r="109079" ht="13.5" customHeight="1" x14ac:dyDescent="0.15"/>
    <row r="109081" ht="13.5" customHeight="1" x14ac:dyDescent="0.15"/>
    <row r="109083" ht="13.5" customHeight="1" x14ac:dyDescent="0.15"/>
    <row r="109085" ht="13.5" customHeight="1" x14ac:dyDescent="0.15"/>
    <row r="109087" ht="13.5" customHeight="1" x14ac:dyDescent="0.15"/>
    <row r="109089" ht="13.5" customHeight="1" x14ac:dyDescent="0.15"/>
    <row r="109091" ht="13.5" customHeight="1" x14ac:dyDescent="0.15"/>
    <row r="109093" ht="13.5" customHeight="1" x14ac:dyDescent="0.15"/>
    <row r="109095" ht="13.5" customHeight="1" x14ac:dyDescent="0.15"/>
    <row r="109097" ht="13.5" customHeight="1" x14ac:dyDescent="0.15"/>
    <row r="109099" ht="13.5" customHeight="1" x14ac:dyDescent="0.15"/>
    <row r="109101" ht="13.5" customHeight="1" x14ac:dyDescent="0.15"/>
    <row r="109103" ht="13.5" customHeight="1" x14ac:dyDescent="0.15"/>
    <row r="109105" ht="13.5" customHeight="1" x14ac:dyDescent="0.15"/>
    <row r="109107" ht="13.5" customHeight="1" x14ac:dyDescent="0.15"/>
    <row r="109109" ht="13.5" customHeight="1" x14ac:dyDescent="0.15"/>
    <row r="109111" ht="13.5" customHeight="1" x14ac:dyDescent="0.15"/>
    <row r="109113" ht="13.5" customHeight="1" x14ac:dyDescent="0.15"/>
    <row r="109115" ht="13.5" customHeight="1" x14ac:dyDescent="0.15"/>
    <row r="109117" ht="13.5" customHeight="1" x14ac:dyDescent="0.15"/>
    <row r="109119" ht="13.5" customHeight="1" x14ac:dyDescent="0.15"/>
    <row r="109121" ht="13.5" customHeight="1" x14ac:dyDescent="0.15"/>
    <row r="109123" ht="13.5" customHeight="1" x14ac:dyDescent="0.15"/>
    <row r="109125" ht="13.5" customHeight="1" x14ac:dyDescent="0.15"/>
    <row r="109127" ht="13.5" customHeight="1" x14ac:dyDescent="0.15"/>
    <row r="109129" ht="13.5" customHeight="1" x14ac:dyDescent="0.15"/>
    <row r="109131" ht="13.5" customHeight="1" x14ac:dyDescent="0.15"/>
    <row r="109133" ht="13.5" customHeight="1" x14ac:dyDescent="0.15"/>
    <row r="109135" ht="13.5" customHeight="1" x14ac:dyDescent="0.15"/>
    <row r="109137" ht="13.5" customHeight="1" x14ac:dyDescent="0.15"/>
    <row r="109139" ht="13.5" customHeight="1" x14ac:dyDescent="0.15"/>
    <row r="109141" ht="13.5" customHeight="1" x14ac:dyDescent="0.15"/>
    <row r="109143" ht="13.5" customHeight="1" x14ac:dyDescent="0.15"/>
    <row r="109145" ht="13.5" customHeight="1" x14ac:dyDescent="0.15"/>
    <row r="109147" ht="13.5" customHeight="1" x14ac:dyDescent="0.15"/>
    <row r="109149" ht="13.5" customHeight="1" x14ac:dyDescent="0.15"/>
    <row r="109151" ht="13.5" customHeight="1" x14ac:dyDescent="0.15"/>
    <row r="109153" ht="13.5" customHeight="1" x14ac:dyDescent="0.15"/>
    <row r="109155" ht="13.5" customHeight="1" x14ac:dyDescent="0.15"/>
    <row r="109157" ht="13.5" customHeight="1" x14ac:dyDescent="0.15"/>
    <row r="109159" ht="13.5" customHeight="1" x14ac:dyDescent="0.15"/>
    <row r="109161" ht="13.5" customHeight="1" x14ac:dyDescent="0.15"/>
    <row r="109163" ht="13.5" customHeight="1" x14ac:dyDescent="0.15"/>
    <row r="109165" ht="13.5" customHeight="1" x14ac:dyDescent="0.15"/>
    <row r="109167" ht="13.5" customHeight="1" x14ac:dyDescent="0.15"/>
    <row r="109169" ht="13.5" customHeight="1" x14ac:dyDescent="0.15"/>
    <row r="109171" ht="13.5" customHeight="1" x14ac:dyDescent="0.15"/>
    <row r="109173" ht="13.5" customHeight="1" x14ac:dyDescent="0.15"/>
    <row r="109175" ht="13.5" customHeight="1" x14ac:dyDescent="0.15"/>
    <row r="109177" ht="13.5" customHeight="1" x14ac:dyDescent="0.15"/>
    <row r="109179" ht="13.5" customHeight="1" x14ac:dyDescent="0.15"/>
    <row r="109181" ht="13.5" customHeight="1" x14ac:dyDescent="0.15"/>
    <row r="109183" ht="13.5" customHeight="1" x14ac:dyDescent="0.15"/>
    <row r="109185" ht="13.5" customHeight="1" x14ac:dyDescent="0.15"/>
    <row r="109187" ht="13.5" customHeight="1" x14ac:dyDescent="0.15"/>
    <row r="109189" ht="13.5" customHeight="1" x14ac:dyDescent="0.15"/>
    <row r="109191" ht="13.5" customHeight="1" x14ac:dyDescent="0.15"/>
    <row r="109193" ht="13.5" customHeight="1" x14ac:dyDescent="0.15"/>
    <row r="109195" ht="13.5" customHeight="1" x14ac:dyDescent="0.15"/>
    <row r="109197" ht="13.5" customHeight="1" x14ac:dyDescent="0.15"/>
    <row r="109199" ht="13.5" customHeight="1" x14ac:dyDescent="0.15"/>
    <row r="109201" ht="13.5" customHeight="1" x14ac:dyDescent="0.15"/>
    <row r="109203" ht="13.5" customHeight="1" x14ac:dyDescent="0.15"/>
    <row r="109205" ht="13.5" customHeight="1" x14ac:dyDescent="0.15"/>
    <row r="109207" ht="13.5" customHeight="1" x14ac:dyDescent="0.15"/>
    <row r="109209" ht="13.5" customHeight="1" x14ac:dyDescent="0.15"/>
    <row r="109211" ht="13.5" customHeight="1" x14ac:dyDescent="0.15"/>
    <row r="109213" ht="13.5" customHeight="1" x14ac:dyDescent="0.15"/>
    <row r="109215" ht="13.5" customHeight="1" x14ac:dyDescent="0.15"/>
    <row r="109217" ht="13.5" customHeight="1" x14ac:dyDescent="0.15"/>
    <row r="109219" ht="13.5" customHeight="1" x14ac:dyDescent="0.15"/>
    <row r="109221" ht="13.5" customHeight="1" x14ac:dyDescent="0.15"/>
    <row r="109223" ht="13.5" customHeight="1" x14ac:dyDescent="0.15"/>
    <row r="109225" ht="13.5" customHeight="1" x14ac:dyDescent="0.15"/>
    <row r="109227" ht="13.5" customHeight="1" x14ac:dyDescent="0.15"/>
    <row r="109229" ht="13.5" customHeight="1" x14ac:dyDescent="0.15"/>
    <row r="109231" ht="13.5" customHeight="1" x14ac:dyDescent="0.15"/>
    <row r="109233" ht="13.5" customHeight="1" x14ac:dyDescent="0.15"/>
    <row r="109235" ht="13.5" customHeight="1" x14ac:dyDescent="0.15"/>
    <row r="109237" ht="13.5" customHeight="1" x14ac:dyDescent="0.15"/>
    <row r="109239" ht="13.5" customHeight="1" x14ac:dyDescent="0.15"/>
    <row r="109241" ht="13.5" customHeight="1" x14ac:dyDescent="0.15"/>
    <row r="109243" ht="13.5" customHeight="1" x14ac:dyDescent="0.15"/>
    <row r="109245" ht="13.5" customHeight="1" x14ac:dyDescent="0.15"/>
    <row r="109247" ht="13.5" customHeight="1" x14ac:dyDescent="0.15"/>
    <row r="109249" ht="13.5" customHeight="1" x14ac:dyDescent="0.15"/>
    <row r="109251" ht="13.5" customHeight="1" x14ac:dyDescent="0.15"/>
    <row r="109253" ht="13.5" customHeight="1" x14ac:dyDescent="0.15"/>
    <row r="109255" ht="13.5" customHeight="1" x14ac:dyDescent="0.15"/>
    <row r="109257" ht="13.5" customHeight="1" x14ac:dyDescent="0.15"/>
    <row r="109259" ht="13.5" customHeight="1" x14ac:dyDescent="0.15"/>
    <row r="109261" ht="13.5" customHeight="1" x14ac:dyDescent="0.15"/>
    <row r="109263" ht="13.5" customHeight="1" x14ac:dyDescent="0.15"/>
    <row r="109265" ht="13.5" customHeight="1" x14ac:dyDescent="0.15"/>
    <row r="109267" ht="13.5" customHeight="1" x14ac:dyDescent="0.15"/>
    <row r="109269" ht="13.5" customHeight="1" x14ac:dyDescent="0.15"/>
    <row r="109271" ht="13.5" customHeight="1" x14ac:dyDescent="0.15"/>
    <row r="109273" ht="13.5" customHeight="1" x14ac:dyDescent="0.15"/>
    <row r="109275" ht="13.5" customHeight="1" x14ac:dyDescent="0.15"/>
    <row r="109277" ht="13.5" customHeight="1" x14ac:dyDescent="0.15"/>
    <row r="109279" ht="13.5" customHeight="1" x14ac:dyDescent="0.15"/>
    <row r="109281" ht="13.5" customHeight="1" x14ac:dyDescent="0.15"/>
    <row r="109283" ht="13.5" customHeight="1" x14ac:dyDescent="0.15"/>
    <row r="109285" ht="13.5" customHeight="1" x14ac:dyDescent="0.15"/>
    <row r="109287" ht="13.5" customHeight="1" x14ac:dyDescent="0.15"/>
    <row r="109289" ht="13.5" customHeight="1" x14ac:dyDescent="0.15"/>
    <row r="109291" ht="13.5" customHeight="1" x14ac:dyDescent="0.15"/>
    <row r="109293" ht="13.5" customHeight="1" x14ac:dyDescent="0.15"/>
    <row r="109295" ht="13.5" customHeight="1" x14ac:dyDescent="0.15"/>
    <row r="109297" ht="13.5" customHeight="1" x14ac:dyDescent="0.15"/>
    <row r="109299" ht="13.5" customHeight="1" x14ac:dyDescent="0.15"/>
    <row r="109301" ht="13.5" customHeight="1" x14ac:dyDescent="0.15"/>
    <row r="109303" ht="13.5" customHeight="1" x14ac:dyDescent="0.15"/>
    <row r="109305" ht="13.5" customHeight="1" x14ac:dyDescent="0.15"/>
    <row r="109307" ht="13.5" customHeight="1" x14ac:dyDescent="0.15"/>
    <row r="109309" ht="13.5" customHeight="1" x14ac:dyDescent="0.15"/>
    <row r="109311" ht="13.5" customHeight="1" x14ac:dyDescent="0.15"/>
    <row r="109313" ht="13.5" customHeight="1" x14ac:dyDescent="0.15"/>
    <row r="109315" ht="13.5" customHeight="1" x14ac:dyDescent="0.15"/>
    <row r="109317" ht="13.5" customHeight="1" x14ac:dyDescent="0.15"/>
    <row r="109319" ht="13.5" customHeight="1" x14ac:dyDescent="0.15"/>
    <row r="109321" ht="13.5" customHeight="1" x14ac:dyDescent="0.15"/>
    <row r="109323" ht="13.5" customHeight="1" x14ac:dyDescent="0.15"/>
    <row r="109325" ht="13.5" customHeight="1" x14ac:dyDescent="0.15"/>
    <row r="109327" ht="13.5" customHeight="1" x14ac:dyDescent="0.15"/>
    <row r="109329" ht="13.5" customHeight="1" x14ac:dyDescent="0.15"/>
    <row r="109331" ht="13.5" customHeight="1" x14ac:dyDescent="0.15"/>
    <row r="109333" ht="13.5" customHeight="1" x14ac:dyDescent="0.15"/>
    <row r="109335" ht="13.5" customHeight="1" x14ac:dyDescent="0.15"/>
    <row r="109337" ht="13.5" customHeight="1" x14ac:dyDescent="0.15"/>
    <row r="109339" ht="13.5" customHeight="1" x14ac:dyDescent="0.15"/>
    <row r="109341" ht="13.5" customHeight="1" x14ac:dyDescent="0.15"/>
    <row r="109343" ht="13.5" customHeight="1" x14ac:dyDescent="0.15"/>
    <row r="109345" ht="13.5" customHeight="1" x14ac:dyDescent="0.15"/>
    <row r="109347" ht="13.5" customHeight="1" x14ac:dyDescent="0.15"/>
    <row r="109349" ht="13.5" customHeight="1" x14ac:dyDescent="0.15"/>
    <row r="109351" ht="13.5" customHeight="1" x14ac:dyDescent="0.15"/>
    <row r="109353" ht="13.5" customHeight="1" x14ac:dyDescent="0.15"/>
    <row r="109355" ht="13.5" customHeight="1" x14ac:dyDescent="0.15"/>
    <row r="109357" ht="13.5" customHeight="1" x14ac:dyDescent="0.15"/>
    <row r="109359" ht="13.5" customHeight="1" x14ac:dyDescent="0.15"/>
    <row r="109361" ht="13.5" customHeight="1" x14ac:dyDescent="0.15"/>
    <row r="109363" ht="13.5" customHeight="1" x14ac:dyDescent="0.15"/>
    <row r="109365" ht="13.5" customHeight="1" x14ac:dyDescent="0.15"/>
    <row r="109367" ht="13.5" customHeight="1" x14ac:dyDescent="0.15"/>
    <row r="109369" ht="13.5" customHeight="1" x14ac:dyDescent="0.15"/>
    <row r="109371" ht="13.5" customHeight="1" x14ac:dyDescent="0.15"/>
    <row r="109373" ht="13.5" customHeight="1" x14ac:dyDescent="0.15"/>
    <row r="109375" ht="13.5" customHeight="1" x14ac:dyDescent="0.15"/>
    <row r="109377" ht="13.5" customHeight="1" x14ac:dyDescent="0.15"/>
    <row r="109379" ht="13.5" customHeight="1" x14ac:dyDescent="0.15"/>
    <row r="109381" ht="13.5" customHeight="1" x14ac:dyDescent="0.15"/>
    <row r="109383" ht="13.5" customHeight="1" x14ac:dyDescent="0.15"/>
    <row r="109385" ht="13.5" customHeight="1" x14ac:dyDescent="0.15"/>
    <row r="109387" ht="13.5" customHeight="1" x14ac:dyDescent="0.15"/>
    <row r="109389" ht="13.5" customHeight="1" x14ac:dyDescent="0.15"/>
    <row r="109391" ht="13.5" customHeight="1" x14ac:dyDescent="0.15"/>
    <row r="109393" ht="13.5" customHeight="1" x14ac:dyDescent="0.15"/>
    <row r="109395" ht="13.5" customHeight="1" x14ac:dyDescent="0.15"/>
    <row r="109397" ht="13.5" customHeight="1" x14ac:dyDescent="0.15"/>
    <row r="109399" ht="13.5" customHeight="1" x14ac:dyDescent="0.15"/>
    <row r="109401" ht="13.5" customHeight="1" x14ac:dyDescent="0.15"/>
    <row r="109403" ht="13.5" customHeight="1" x14ac:dyDescent="0.15"/>
    <row r="109405" ht="13.5" customHeight="1" x14ac:dyDescent="0.15"/>
    <row r="109407" ht="13.5" customHeight="1" x14ac:dyDescent="0.15"/>
    <row r="109409" ht="13.5" customHeight="1" x14ac:dyDescent="0.15"/>
    <row r="109411" ht="13.5" customHeight="1" x14ac:dyDescent="0.15"/>
    <row r="109413" ht="13.5" customHeight="1" x14ac:dyDescent="0.15"/>
    <row r="109415" ht="13.5" customHeight="1" x14ac:dyDescent="0.15"/>
    <row r="109417" ht="13.5" customHeight="1" x14ac:dyDescent="0.15"/>
    <row r="109419" ht="13.5" customHeight="1" x14ac:dyDescent="0.15"/>
    <row r="109421" ht="13.5" customHeight="1" x14ac:dyDescent="0.15"/>
    <row r="109423" ht="13.5" customHeight="1" x14ac:dyDescent="0.15"/>
    <row r="109425" ht="13.5" customHeight="1" x14ac:dyDescent="0.15"/>
    <row r="109427" ht="13.5" customHeight="1" x14ac:dyDescent="0.15"/>
    <row r="109429" ht="13.5" customHeight="1" x14ac:dyDescent="0.15"/>
    <row r="109431" ht="13.5" customHeight="1" x14ac:dyDescent="0.15"/>
    <row r="109433" ht="13.5" customHeight="1" x14ac:dyDescent="0.15"/>
    <row r="109435" ht="13.5" customHeight="1" x14ac:dyDescent="0.15"/>
    <row r="109437" ht="13.5" customHeight="1" x14ac:dyDescent="0.15"/>
    <row r="109439" ht="13.5" customHeight="1" x14ac:dyDescent="0.15"/>
    <row r="109441" ht="13.5" customHeight="1" x14ac:dyDescent="0.15"/>
    <row r="109443" ht="13.5" customHeight="1" x14ac:dyDescent="0.15"/>
    <row r="109445" ht="13.5" customHeight="1" x14ac:dyDescent="0.15"/>
    <row r="109447" ht="13.5" customHeight="1" x14ac:dyDescent="0.15"/>
    <row r="109449" ht="13.5" customHeight="1" x14ac:dyDescent="0.15"/>
    <row r="109451" ht="13.5" customHeight="1" x14ac:dyDescent="0.15"/>
    <row r="109453" ht="13.5" customHeight="1" x14ac:dyDescent="0.15"/>
    <row r="109455" ht="13.5" customHeight="1" x14ac:dyDescent="0.15"/>
    <row r="109457" ht="13.5" customHeight="1" x14ac:dyDescent="0.15"/>
    <row r="109459" ht="13.5" customHeight="1" x14ac:dyDescent="0.15"/>
    <row r="109461" ht="13.5" customHeight="1" x14ac:dyDescent="0.15"/>
    <row r="109463" ht="13.5" customHeight="1" x14ac:dyDescent="0.15"/>
    <row r="109465" ht="13.5" customHeight="1" x14ac:dyDescent="0.15"/>
    <row r="109467" ht="13.5" customHeight="1" x14ac:dyDescent="0.15"/>
    <row r="109469" ht="13.5" customHeight="1" x14ac:dyDescent="0.15"/>
    <row r="109471" ht="13.5" customHeight="1" x14ac:dyDescent="0.15"/>
    <row r="109473" ht="13.5" customHeight="1" x14ac:dyDescent="0.15"/>
    <row r="109475" ht="13.5" customHeight="1" x14ac:dyDescent="0.15"/>
    <row r="109477" ht="13.5" customHeight="1" x14ac:dyDescent="0.15"/>
    <row r="109479" ht="13.5" customHeight="1" x14ac:dyDescent="0.15"/>
    <row r="109481" ht="13.5" customHeight="1" x14ac:dyDescent="0.15"/>
    <row r="109483" ht="13.5" customHeight="1" x14ac:dyDescent="0.15"/>
    <row r="109485" ht="13.5" customHeight="1" x14ac:dyDescent="0.15"/>
    <row r="109487" ht="13.5" customHeight="1" x14ac:dyDescent="0.15"/>
    <row r="109489" ht="13.5" customHeight="1" x14ac:dyDescent="0.15"/>
    <row r="109491" ht="13.5" customHeight="1" x14ac:dyDescent="0.15"/>
    <row r="109493" ht="13.5" customHeight="1" x14ac:dyDescent="0.15"/>
    <row r="109495" ht="13.5" customHeight="1" x14ac:dyDescent="0.15"/>
    <row r="109497" ht="13.5" customHeight="1" x14ac:dyDescent="0.15"/>
    <row r="109499" ht="13.5" customHeight="1" x14ac:dyDescent="0.15"/>
    <row r="109501" ht="13.5" customHeight="1" x14ac:dyDescent="0.15"/>
    <row r="109503" ht="13.5" customHeight="1" x14ac:dyDescent="0.15"/>
    <row r="109505" ht="13.5" customHeight="1" x14ac:dyDescent="0.15"/>
    <row r="109507" ht="13.5" customHeight="1" x14ac:dyDescent="0.15"/>
    <row r="109509" ht="13.5" customHeight="1" x14ac:dyDescent="0.15"/>
    <row r="109511" ht="13.5" customHeight="1" x14ac:dyDescent="0.15"/>
    <row r="109513" ht="13.5" customHeight="1" x14ac:dyDescent="0.15"/>
    <row r="109515" ht="13.5" customHeight="1" x14ac:dyDescent="0.15"/>
    <row r="109517" ht="13.5" customHeight="1" x14ac:dyDescent="0.15"/>
    <row r="109519" ht="13.5" customHeight="1" x14ac:dyDescent="0.15"/>
    <row r="109521" ht="13.5" customHeight="1" x14ac:dyDescent="0.15"/>
    <row r="109523" ht="13.5" customHeight="1" x14ac:dyDescent="0.15"/>
    <row r="109525" ht="13.5" customHeight="1" x14ac:dyDescent="0.15"/>
    <row r="109527" ht="13.5" customHeight="1" x14ac:dyDescent="0.15"/>
    <row r="109529" ht="13.5" customHeight="1" x14ac:dyDescent="0.15"/>
    <row r="109531" ht="13.5" customHeight="1" x14ac:dyDescent="0.15"/>
    <row r="109533" ht="13.5" customHeight="1" x14ac:dyDescent="0.15"/>
    <row r="109535" ht="13.5" customHeight="1" x14ac:dyDescent="0.15"/>
    <row r="109537" ht="13.5" customHeight="1" x14ac:dyDescent="0.15"/>
    <row r="109539" ht="13.5" customHeight="1" x14ac:dyDescent="0.15"/>
    <row r="109541" ht="13.5" customHeight="1" x14ac:dyDescent="0.15"/>
    <row r="109543" ht="13.5" customHeight="1" x14ac:dyDescent="0.15"/>
    <row r="109545" ht="13.5" customHeight="1" x14ac:dyDescent="0.15"/>
    <row r="109547" ht="13.5" customHeight="1" x14ac:dyDescent="0.15"/>
    <row r="109549" ht="13.5" customHeight="1" x14ac:dyDescent="0.15"/>
    <row r="109551" ht="13.5" customHeight="1" x14ac:dyDescent="0.15"/>
    <row r="109553" ht="13.5" customHeight="1" x14ac:dyDescent="0.15"/>
    <row r="109555" ht="13.5" customHeight="1" x14ac:dyDescent="0.15"/>
    <row r="109557" ht="13.5" customHeight="1" x14ac:dyDescent="0.15"/>
    <row r="109559" ht="13.5" customHeight="1" x14ac:dyDescent="0.15"/>
    <row r="109561" ht="13.5" customHeight="1" x14ac:dyDescent="0.15"/>
    <row r="109563" ht="13.5" customHeight="1" x14ac:dyDescent="0.15"/>
    <row r="109565" ht="13.5" customHeight="1" x14ac:dyDescent="0.15"/>
    <row r="109567" ht="13.5" customHeight="1" x14ac:dyDescent="0.15"/>
    <row r="109569" ht="13.5" customHeight="1" x14ac:dyDescent="0.15"/>
    <row r="109571" ht="13.5" customHeight="1" x14ac:dyDescent="0.15"/>
    <row r="109573" ht="13.5" customHeight="1" x14ac:dyDescent="0.15"/>
    <row r="109575" ht="13.5" customHeight="1" x14ac:dyDescent="0.15"/>
    <row r="109577" ht="13.5" customHeight="1" x14ac:dyDescent="0.15"/>
    <row r="109579" ht="13.5" customHeight="1" x14ac:dyDescent="0.15"/>
    <row r="109581" ht="13.5" customHeight="1" x14ac:dyDescent="0.15"/>
    <row r="109583" ht="13.5" customHeight="1" x14ac:dyDescent="0.15"/>
    <row r="109585" ht="13.5" customHeight="1" x14ac:dyDescent="0.15"/>
    <row r="109587" ht="13.5" customHeight="1" x14ac:dyDescent="0.15"/>
    <row r="109589" ht="13.5" customHeight="1" x14ac:dyDescent="0.15"/>
    <row r="109591" ht="13.5" customHeight="1" x14ac:dyDescent="0.15"/>
    <row r="109593" ht="13.5" customHeight="1" x14ac:dyDescent="0.15"/>
    <row r="109595" ht="13.5" customHeight="1" x14ac:dyDescent="0.15"/>
    <row r="109597" ht="13.5" customHeight="1" x14ac:dyDescent="0.15"/>
    <row r="109599" ht="13.5" customHeight="1" x14ac:dyDescent="0.15"/>
    <row r="109601" ht="13.5" customHeight="1" x14ac:dyDescent="0.15"/>
    <row r="109603" ht="13.5" customHeight="1" x14ac:dyDescent="0.15"/>
    <row r="109605" ht="13.5" customHeight="1" x14ac:dyDescent="0.15"/>
    <row r="109607" ht="13.5" customHeight="1" x14ac:dyDescent="0.15"/>
    <row r="109609" ht="13.5" customHeight="1" x14ac:dyDescent="0.15"/>
    <row r="109611" ht="13.5" customHeight="1" x14ac:dyDescent="0.15"/>
    <row r="109613" ht="13.5" customHeight="1" x14ac:dyDescent="0.15"/>
    <row r="109615" ht="13.5" customHeight="1" x14ac:dyDescent="0.15"/>
    <row r="109617" ht="13.5" customHeight="1" x14ac:dyDescent="0.15"/>
    <row r="109619" ht="13.5" customHeight="1" x14ac:dyDescent="0.15"/>
    <row r="109621" ht="13.5" customHeight="1" x14ac:dyDescent="0.15"/>
    <row r="109623" ht="13.5" customHeight="1" x14ac:dyDescent="0.15"/>
    <row r="109625" ht="13.5" customHeight="1" x14ac:dyDescent="0.15"/>
    <row r="109627" ht="13.5" customHeight="1" x14ac:dyDescent="0.15"/>
    <row r="109629" ht="13.5" customHeight="1" x14ac:dyDescent="0.15"/>
    <row r="109631" ht="13.5" customHeight="1" x14ac:dyDescent="0.15"/>
    <row r="109633" ht="13.5" customHeight="1" x14ac:dyDescent="0.15"/>
    <row r="109635" ht="13.5" customHeight="1" x14ac:dyDescent="0.15"/>
    <row r="109637" ht="13.5" customHeight="1" x14ac:dyDescent="0.15"/>
    <row r="109639" ht="13.5" customHeight="1" x14ac:dyDescent="0.15"/>
    <row r="109641" ht="13.5" customHeight="1" x14ac:dyDescent="0.15"/>
    <row r="109643" ht="13.5" customHeight="1" x14ac:dyDescent="0.15"/>
    <row r="109645" ht="13.5" customHeight="1" x14ac:dyDescent="0.15"/>
    <row r="109647" ht="13.5" customHeight="1" x14ac:dyDescent="0.15"/>
    <row r="109649" ht="13.5" customHeight="1" x14ac:dyDescent="0.15"/>
    <row r="109651" ht="13.5" customHeight="1" x14ac:dyDescent="0.15"/>
    <row r="109653" ht="13.5" customHeight="1" x14ac:dyDescent="0.15"/>
    <row r="109655" ht="13.5" customHeight="1" x14ac:dyDescent="0.15"/>
    <row r="109657" ht="13.5" customHeight="1" x14ac:dyDescent="0.15"/>
    <row r="109659" ht="13.5" customHeight="1" x14ac:dyDescent="0.15"/>
    <row r="109661" ht="13.5" customHeight="1" x14ac:dyDescent="0.15"/>
    <row r="109663" ht="13.5" customHeight="1" x14ac:dyDescent="0.15"/>
    <row r="109665" ht="13.5" customHeight="1" x14ac:dyDescent="0.15"/>
    <row r="109667" ht="13.5" customHeight="1" x14ac:dyDescent="0.15"/>
    <row r="109669" ht="13.5" customHeight="1" x14ac:dyDescent="0.15"/>
    <row r="109671" ht="13.5" customHeight="1" x14ac:dyDescent="0.15"/>
    <row r="109673" ht="13.5" customHeight="1" x14ac:dyDescent="0.15"/>
    <row r="109675" ht="13.5" customHeight="1" x14ac:dyDescent="0.15"/>
    <row r="109677" ht="13.5" customHeight="1" x14ac:dyDescent="0.15"/>
    <row r="109679" ht="13.5" customHeight="1" x14ac:dyDescent="0.15"/>
    <row r="109681" ht="13.5" customHeight="1" x14ac:dyDescent="0.15"/>
    <row r="109683" ht="13.5" customHeight="1" x14ac:dyDescent="0.15"/>
    <row r="109685" ht="13.5" customHeight="1" x14ac:dyDescent="0.15"/>
    <row r="109687" ht="13.5" customHeight="1" x14ac:dyDescent="0.15"/>
    <row r="109689" ht="13.5" customHeight="1" x14ac:dyDescent="0.15"/>
    <row r="109691" ht="13.5" customHeight="1" x14ac:dyDescent="0.15"/>
    <row r="109693" ht="13.5" customHeight="1" x14ac:dyDescent="0.15"/>
    <row r="109695" ht="13.5" customHeight="1" x14ac:dyDescent="0.15"/>
    <row r="109697" ht="13.5" customHeight="1" x14ac:dyDescent="0.15"/>
    <row r="109699" ht="13.5" customHeight="1" x14ac:dyDescent="0.15"/>
    <row r="109701" ht="13.5" customHeight="1" x14ac:dyDescent="0.15"/>
    <row r="109703" ht="13.5" customHeight="1" x14ac:dyDescent="0.15"/>
    <row r="109705" ht="13.5" customHeight="1" x14ac:dyDescent="0.15"/>
    <row r="109707" ht="13.5" customHeight="1" x14ac:dyDescent="0.15"/>
    <row r="109709" ht="13.5" customHeight="1" x14ac:dyDescent="0.15"/>
    <row r="109711" ht="13.5" customHeight="1" x14ac:dyDescent="0.15"/>
    <row r="109713" ht="13.5" customHeight="1" x14ac:dyDescent="0.15"/>
    <row r="109715" ht="13.5" customHeight="1" x14ac:dyDescent="0.15"/>
    <row r="109717" ht="13.5" customHeight="1" x14ac:dyDescent="0.15"/>
    <row r="109719" ht="13.5" customHeight="1" x14ac:dyDescent="0.15"/>
    <row r="109721" ht="13.5" customHeight="1" x14ac:dyDescent="0.15"/>
    <row r="109723" ht="13.5" customHeight="1" x14ac:dyDescent="0.15"/>
    <row r="109725" ht="13.5" customHeight="1" x14ac:dyDescent="0.15"/>
    <row r="109727" ht="13.5" customHeight="1" x14ac:dyDescent="0.15"/>
    <row r="109729" ht="13.5" customHeight="1" x14ac:dyDescent="0.15"/>
    <row r="109731" ht="13.5" customHeight="1" x14ac:dyDescent="0.15"/>
    <row r="109733" ht="13.5" customHeight="1" x14ac:dyDescent="0.15"/>
    <row r="109735" ht="13.5" customHeight="1" x14ac:dyDescent="0.15"/>
    <row r="109737" ht="13.5" customHeight="1" x14ac:dyDescent="0.15"/>
    <row r="109739" ht="13.5" customHeight="1" x14ac:dyDescent="0.15"/>
    <row r="109741" ht="13.5" customHeight="1" x14ac:dyDescent="0.15"/>
    <row r="109743" ht="13.5" customHeight="1" x14ac:dyDescent="0.15"/>
    <row r="109745" ht="13.5" customHeight="1" x14ac:dyDescent="0.15"/>
    <row r="109747" ht="13.5" customHeight="1" x14ac:dyDescent="0.15"/>
    <row r="109749" ht="13.5" customHeight="1" x14ac:dyDescent="0.15"/>
    <row r="109751" ht="13.5" customHeight="1" x14ac:dyDescent="0.15"/>
    <row r="109753" ht="13.5" customHeight="1" x14ac:dyDescent="0.15"/>
    <row r="109755" ht="13.5" customHeight="1" x14ac:dyDescent="0.15"/>
    <row r="109757" ht="13.5" customHeight="1" x14ac:dyDescent="0.15"/>
    <row r="109759" ht="13.5" customHeight="1" x14ac:dyDescent="0.15"/>
    <row r="109761" ht="13.5" customHeight="1" x14ac:dyDescent="0.15"/>
    <row r="109763" ht="13.5" customHeight="1" x14ac:dyDescent="0.15"/>
    <row r="109765" ht="13.5" customHeight="1" x14ac:dyDescent="0.15"/>
    <row r="109767" ht="13.5" customHeight="1" x14ac:dyDescent="0.15"/>
    <row r="109769" ht="13.5" customHeight="1" x14ac:dyDescent="0.15"/>
    <row r="109771" ht="13.5" customHeight="1" x14ac:dyDescent="0.15"/>
    <row r="109773" ht="13.5" customHeight="1" x14ac:dyDescent="0.15"/>
    <row r="109775" ht="13.5" customHeight="1" x14ac:dyDescent="0.15"/>
    <row r="109777" ht="13.5" customHeight="1" x14ac:dyDescent="0.15"/>
    <row r="109779" ht="13.5" customHeight="1" x14ac:dyDescent="0.15"/>
    <row r="109781" ht="13.5" customHeight="1" x14ac:dyDescent="0.15"/>
    <row r="109783" ht="13.5" customHeight="1" x14ac:dyDescent="0.15"/>
    <row r="109785" ht="13.5" customHeight="1" x14ac:dyDescent="0.15"/>
    <row r="109787" ht="13.5" customHeight="1" x14ac:dyDescent="0.15"/>
    <row r="109789" ht="13.5" customHeight="1" x14ac:dyDescent="0.15"/>
    <row r="109791" ht="13.5" customHeight="1" x14ac:dyDescent="0.15"/>
    <row r="109793" ht="13.5" customHeight="1" x14ac:dyDescent="0.15"/>
    <row r="109795" ht="13.5" customHeight="1" x14ac:dyDescent="0.15"/>
    <row r="109797" ht="13.5" customHeight="1" x14ac:dyDescent="0.15"/>
    <row r="109799" ht="13.5" customHeight="1" x14ac:dyDescent="0.15"/>
    <row r="109801" ht="13.5" customHeight="1" x14ac:dyDescent="0.15"/>
    <row r="109803" ht="13.5" customHeight="1" x14ac:dyDescent="0.15"/>
    <row r="109805" ht="13.5" customHeight="1" x14ac:dyDescent="0.15"/>
    <row r="109807" ht="13.5" customHeight="1" x14ac:dyDescent="0.15"/>
    <row r="109809" ht="13.5" customHeight="1" x14ac:dyDescent="0.15"/>
    <row r="109811" ht="13.5" customHeight="1" x14ac:dyDescent="0.15"/>
    <row r="109813" ht="13.5" customHeight="1" x14ac:dyDescent="0.15"/>
    <row r="109815" ht="13.5" customHeight="1" x14ac:dyDescent="0.15"/>
    <row r="109817" ht="13.5" customHeight="1" x14ac:dyDescent="0.15"/>
    <row r="109819" ht="13.5" customHeight="1" x14ac:dyDescent="0.15"/>
    <row r="109821" ht="13.5" customHeight="1" x14ac:dyDescent="0.15"/>
    <row r="109823" ht="13.5" customHeight="1" x14ac:dyDescent="0.15"/>
    <row r="109825" ht="13.5" customHeight="1" x14ac:dyDescent="0.15"/>
    <row r="109827" ht="13.5" customHeight="1" x14ac:dyDescent="0.15"/>
    <row r="109829" ht="13.5" customHeight="1" x14ac:dyDescent="0.15"/>
    <row r="109831" ht="13.5" customHeight="1" x14ac:dyDescent="0.15"/>
    <row r="109833" ht="13.5" customHeight="1" x14ac:dyDescent="0.15"/>
    <row r="109835" ht="13.5" customHeight="1" x14ac:dyDescent="0.15"/>
    <row r="109837" ht="13.5" customHeight="1" x14ac:dyDescent="0.15"/>
    <row r="109839" ht="13.5" customHeight="1" x14ac:dyDescent="0.15"/>
    <row r="109841" ht="13.5" customHeight="1" x14ac:dyDescent="0.15"/>
    <row r="109843" ht="13.5" customHeight="1" x14ac:dyDescent="0.15"/>
    <row r="109845" ht="13.5" customHeight="1" x14ac:dyDescent="0.15"/>
    <row r="109847" ht="13.5" customHeight="1" x14ac:dyDescent="0.15"/>
    <row r="109849" ht="13.5" customHeight="1" x14ac:dyDescent="0.15"/>
    <row r="109851" ht="13.5" customHeight="1" x14ac:dyDescent="0.15"/>
    <row r="109853" ht="13.5" customHeight="1" x14ac:dyDescent="0.15"/>
    <row r="109855" ht="13.5" customHeight="1" x14ac:dyDescent="0.15"/>
    <row r="109857" ht="13.5" customHeight="1" x14ac:dyDescent="0.15"/>
    <row r="109859" ht="13.5" customHeight="1" x14ac:dyDescent="0.15"/>
    <row r="109861" ht="13.5" customHeight="1" x14ac:dyDescent="0.15"/>
    <row r="109863" ht="13.5" customHeight="1" x14ac:dyDescent="0.15"/>
    <row r="109865" ht="13.5" customHeight="1" x14ac:dyDescent="0.15"/>
    <row r="109867" ht="13.5" customHeight="1" x14ac:dyDescent="0.15"/>
    <row r="109869" ht="13.5" customHeight="1" x14ac:dyDescent="0.15"/>
    <row r="109871" ht="13.5" customHeight="1" x14ac:dyDescent="0.15"/>
    <row r="109873" ht="13.5" customHeight="1" x14ac:dyDescent="0.15"/>
    <row r="109875" ht="13.5" customHeight="1" x14ac:dyDescent="0.15"/>
    <row r="109877" ht="13.5" customHeight="1" x14ac:dyDescent="0.15"/>
    <row r="109879" ht="13.5" customHeight="1" x14ac:dyDescent="0.15"/>
    <row r="109881" ht="13.5" customHeight="1" x14ac:dyDescent="0.15"/>
    <row r="109883" ht="13.5" customHeight="1" x14ac:dyDescent="0.15"/>
    <row r="109885" ht="13.5" customHeight="1" x14ac:dyDescent="0.15"/>
    <row r="109887" ht="13.5" customHeight="1" x14ac:dyDescent="0.15"/>
    <row r="109889" ht="13.5" customHeight="1" x14ac:dyDescent="0.15"/>
    <row r="109891" ht="13.5" customHeight="1" x14ac:dyDescent="0.15"/>
    <row r="109893" ht="13.5" customHeight="1" x14ac:dyDescent="0.15"/>
    <row r="109895" ht="13.5" customHeight="1" x14ac:dyDescent="0.15"/>
    <row r="109897" ht="13.5" customHeight="1" x14ac:dyDescent="0.15"/>
    <row r="109899" ht="13.5" customHeight="1" x14ac:dyDescent="0.15"/>
    <row r="109901" ht="13.5" customHeight="1" x14ac:dyDescent="0.15"/>
    <row r="109903" ht="13.5" customHeight="1" x14ac:dyDescent="0.15"/>
    <row r="109905" ht="13.5" customHeight="1" x14ac:dyDescent="0.15"/>
    <row r="109907" ht="13.5" customHeight="1" x14ac:dyDescent="0.15"/>
    <row r="109909" ht="13.5" customHeight="1" x14ac:dyDescent="0.15"/>
    <row r="109911" ht="13.5" customHeight="1" x14ac:dyDescent="0.15"/>
    <row r="109913" ht="13.5" customHeight="1" x14ac:dyDescent="0.15"/>
    <row r="109915" ht="13.5" customHeight="1" x14ac:dyDescent="0.15"/>
    <row r="109917" ht="13.5" customHeight="1" x14ac:dyDescent="0.15"/>
    <row r="109919" ht="13.5" customHeight="1" x14ac:dyDescent="0.15"/>
    <row r="109921" ht="13.5" customHeight="1" x14ac:dyDescent="0.15"/>
    <row r="109923" ht="13.5" customHeight="1" x14ac:dyDescent="0.15"/>
    <row r="109925" ht="13.5" customHeight="1" x14ac:dyDescent="0.15"/>
    <row r="109927" ht="13.5" customHeight="1" x14ac:dyDescent="0.15"/>
    <row r="109929" ht="13.5" customHeight="1" x14ac:dyDescent="0.15"/>
    <row r="109931" ht="13.5" customHeight="1" x14ac:dyDescent="0.15"/>
    <row r="109933" ht="13.5" customHeight="1" x14ac:dyDescent="0.15"/>
    <row r="109935" ht="13.5" customHeight="1" x14ac:dyDescent="0.15"/>
    <row r="109937" ht="13.5" customHeight="1" x14ac:dyDescent="0.15"/>
    <row r="109939" ht="13.5" customHeight="1" x14ac:dyDescent="0.15"/>
    <row r="109941" ht="13.5" customHeight="1" x14ac:dyDescent="0.15"/>
    <row r="109943" ht="13.5" customHeight="1" x14ac:dyDescent="0.15"/>
    <row r="109945" ht="13.5" customHeight="1" x14ac:dyDescent="0.15"/>
    <row r="109947" ht="13.5" customHeight="1" x14ac:dyDescent="0.15"/>
    <row r="109949" ht="13.5" customHeight="1" x14ac:dyDescent="0.15"/>
    <row r="109951" ht="13.5" customHeight="1" x14ac:dyDescent="0.15"/>
    <row r="109953" ht="13.5" customHeight="1" x14ac:dyDescent="0.15"/>
    <row r="109955" ht="13.5" customHeight="1" x14ac:dyDescent="0.15"/>
    <row r="109957" ht="13.5" customHeight="1" x14ac:dyDescent="0.15"/>
    <row r="109959" ht="13.5" customHeight="1" x14ac:dyDescent="0.15"/>
    <row r="109961" ht="13.5" customHeight="1" x14ac:dyDescent="0.15"/>
    <row r="109963" ht="13.5" customHeight="1" x14ac:dyDescent="0.15"/>
    <row r="109965" ht="13.5" customHeight="1" x14ac:dyDescent="0.15"/>
    <row r="109967" ht="13.5" customHeight="1" x14ac:dyDescent="0.15"/>
    <row r="109969" ht="13.5" customHeight="1" x14ac:dyDescent="0.15"/>
    <row r="109971" ht="13.5" customHeight="1" x14ac:dyDescent="0.15"/>
    <row r="109973" ht="13.5" customHeight="1" x14ac:dyDescent="0.15"/>
    <row r="109975" ht="13.5" customHeight="1" x14ac:dyDescent="0.15"/>
    <row r="109977" ht="13.5" customHeight="1" x14ac:dyDescent="0.15"/>
    <row r="109979" ht="13.5" customHeight="1" x14ac:dyDescent="0.15"/>
    <row r="109981" ht="13.5" customHeight="1" x14ac:dyDescent="0.15"/>
    <row r="109983" ht="13.5" customHeight="1" x14ac:dyDescent="0.15"/>
    <row r="109985" ht="13.5" customHeight="1" x14ac:dyDescent="0.15"/>
    <row r="109987" ht="13.5" customHeight="1" x14ac:dyDescent="0.15"/>
    <row r="109989" ht="13.5" customHeight="1" x14ac:dyDescent="0.15"/>
    <row r="109991" ht="13.5" customHeight="1" x14ac:dyDescent="0.15"/>
    <row r="109993" ht="13.5" customHeight="1" x14ac:dyDescent="0.15"/>
    <row r="109995" ht="13.5" customHeight="1" x14ac:dyDescent="0.15"/>
    <row r="109997" ht="13.5" customHeight="1" x14ac:dyDescent="0.15"/>
    <row r="109999" ht="13.5" customHeight="1" x14ac:dyDescent="0.15"/>
    <row r="110001" ht="13.5" customHeight="1" x14ac:dyDescent="0.15"/>
    <row r="110003" ht="13.5" customHeight="1" x14ac:dyDescent="0.15"/>
    <row r="110005" ht="13.5" customHeight="1" x14ac:dyDescent="0.15"/>
    <row r="110007" ht="13.5" customHeight="1" x14ac:dyDescent="0.15"/>
    <row r="110009" ht="13.5" customHeight="1" x14ac:dyDescent="0.15"/>
    <row r="110011" ht="13.5" customHeight="1" x14ac:dyDescent="0.15"/>
    <row r="110013" ht="13.5" customHeight="1" x14ac:dyDescent="0.15"/>
    <row r="110015" ht="13.5" customHeight="1" x14ac:dyDescent="0.15"/>
    <row r="110017" ht="13.5" customHeight="1" x14ac:dyDescent="0.15"/>
    <row r="110019" ht="13.5" customHeight="1" x14ac:dyDescent="0.15"/>
    <row r="110021" ht="13.5" customHeight="1" x14ac:dyDescent="0.15"/>
    <row r="110023" ht="13.5" customHeight="1" x14ac:dyDescent="0.15"/>
    <row r="110025" ht="13.5" customHeight="1" x14ac:dyDescent="0.15"/>
    <row r="110027" ht="13.5" customHeight="1" x14ac:dyDescent="0.15"/>
    <row r="110029" ht="13.5" customHeight="1" x14ac:dyDescent="0.15"/>
    <row r="110031" ht="13.5" customHeight="1" x14ac:dyDescent="0.15"/>
    <row r="110033" ht="13.5" customHeight="1" x14ac:dyDescent="0.15"/>
    <row r="110035" ht="13.5" customHeight="1" x14ac:dyDescent="0.15"/>
    <row r="110037" ht="13.5" customHeight="1" x14ac:dyDescent="0.15"/>
    <row r="110039" ht="13.5" customHeight="1" x14ac:dyDescent="0.15"/>
    <row r="110041" ht="13.5" customHeight="1" x14ac:dyDescent="0.15"/>
    <row r="110043" ht="13.5" customHeight="1" x14ac:dyDescent="0.15"/>
    <row r="110045" ht="13.5" customHeight="1" x14ac:dyDescent="0.15"/>
    <row r="110047" ht="13.5" customHeight="1" x14ac:dyDescent="0.15"/>
    <row r="110049" ht="13.5" customHeight="1" x14ac:dyDescent="0.15"/>
    <row r="110051" ht="13.5" customHeight="1" x14ac:dyDescent="0.15"/>
    <row r="110053" ht="13.5" customHeight="1" x14ac:dyDescent="0.15"/>
    <row r="110055" ht="13.5" customHeight="1" x14ac:dyDescent="0.15"/>
    <row r="110057" ht="13.5" customHeight="1" x14ac:dyDescent="0.15"/>
    <row r="110059" ht="13.5" customHeight="1" x14ac:dyDescent="0.15"/>
    <row r="110061" ht="13.5" customHeight="1" x14ac:dyDescent="0.15"/>
    <row r="110063" ht="13.5" customHeight="1" x14ac:dyDescent="0.15"/>
    <row r="110065" ht="13.5" customHeight="1" x14ac:dyDescent="0.15"/>
    <row r="110067" ht="13.5" customHeight="1" x14ac:dyDescent="0.15"/>
    <row r="110069" ht="13.5" customHeight="1" x14ac:dyDescent="0.15"/>
    <row r="110071" ht="13.5" customHeight="1" x14ac:dyDescent="0.15"/>
    <row r="110073" ht="13.5" customHeight="1" x14ac:dyDescent="0.15"/>
    <row r="110075" ht="13.5" customHeight="1" x14ac:dyDescent="0.15"/>
    <row r="110077" ht="13.5" customHeight="1" x14ac:dyDescent="0.15"/>
    <row r="110079" ht="13.5" customHeight="1" x14ac:dyDescent="0.15"/>
    <row r="110081" ht="13.5" customHeight="1" x14ac:dyDescent="0.15"/>
    <row r="110083" ht="13.5" customHeight="1" x14ac:dyDescent="0.15"/>
    <row r="110085" ht="13.5" customHeight="1" x14ac:dyDescent="0.15"/>
    <row r="110087" ht="13.5" customHeight="1" x14ac:dyDescent="0.15"/>
    <row r="110089" ht="13.5" customHeight="1" x14ac:dyDescent="0.15"/>
    <row r="110091" ht="13.5" customHeight="1" x14ac:dyDescent="0.15"/>
    <row r="110093" ht="13.5" customHeight="1" x14ac:dyDescent="0.15"/>
    <row r="110095" ht="13.5" customHeight="1" x14ac:dyDescent="0.15"/>
    <row r="110097" ht="13.5" customHeight="1" x14ac:dyDescent="0.15"/>
    <row r="110099" ht="13.5" customHeight="1" x14ac:dyDescent="0.15"/>
    <row r="110101" ht="13.5" customHeight="1" x14ac:dyDescent="0.15"/>
    <row r="110103" ht="13.5" customHeight="1" x14ac:dyDescent="0.15"/>
    <row r="110105" ht="13.5" customHeight="1" x14ac:dyDescent="0.15"/>
    <row r="110107" ht="13.5" customHeight="1" x14ac:dyDescent="0.15"/>
    <row r="110109" ht="13.5" customHeight="1" x14ac:dyDescent="0.15"/>
    <row r="110111" ht="13.5" customHeight="1" x14ac:dyDescent="0.15"/>
    <row r="110113" ht="13.5" customHeight="1" x14ac:dyDescent="0.15"/>
    <row r="110115" ht="13.5" customHeight="1" x14ac:dyDescent="0.15"/>
    <row r="110117" ht="13.5" customHeight="1" x14ac:dyDescent="0.15"/>
    <row r="110119" ht="13.5" customHeight="1" x14ac:dyDescent="0.15"/>
    <row r="110121" ht="13.5" customHeight="1" x14ac:dyDescent="0.15"/>
    <row r="110123" ht="13.5" customHeight="1" x14ac:dyDescent="0.15"/>
    <row r="110125" ht="13.5" customHeight="1" x14ac:dyDescent="0.15"/>
    <row r="110127" ht="13.5" customHeight="1" x14ac:dyDescent="0.15"/>
    <row r="110129" ht="13.5" customHeight="1" x14ac:dyDescent="0.15"/>
    <row r="110131" ht="13.5" customHeight="1" x14ac:dyDescent="0.15"/>
    <row r="110133" ht="13.5" customHeight="1" x14ac:dyDescent="0.15"/>
    <row r="110135" ht="13.5" customHeight="1" x14ac:dyDescent="0.15"/>
    <row r="110137" ht="13.5" customHeight="1" x14ac:dyDescent="0.15"/>
    <row r="110139" ht="13.5" customHeight="1" x14ac:dyDescent="0.15"/>
    <row r="110141" ht="13.5" customHeight="1" x14ac:dyDescent="0.15"/>
    <row r="110143" ht="13.5" customHeight="1" x14ac:dyDescent="0.15"/>
    <row r="110145" ht="13.5" customHeight="1" x14ac:dyDescent="0.15"/>
    <row r="110147" ht="13.5" customHeight="1" x14ac:dyDescent="0.15"/>
    <row r="110149" ht="13.5" customHeight="1" x14ac:dyDescent="0.15"/>
    <row r="110151" ht="13.5" customHeight="1" x14ac:dyDescent="0.15"/>
    <row r="110153" ht="13.5" customHeight="1" x14ac:dyDescent="0.15"/>
    <row r="110155" ht="13.5" customHeight="1" x14ac:dyDescent="0.15"/>
    <row r="110157" ht="13.5" customHeight="1" x14ac:dyDescent="0.15"/>
    <row r="110159" ht="13.5" customHeight="1" x14ac:dyDescent="0.15"/>
    <row r="110161" ht="13.5" customHeight="1" x14ac:dyDescent="0.15"/>
    <row r="110163" ht="13.5" customHeight="1" x14ac:dyDescent="0.15"/>
    <row r="110165" ht="13.5" customHeight="1" x14ac:dyDescent="0.15"/>
    <row r="110167" ht="13.5" customHeight="1" x14ac:dyDescent="0.15"/>
    <row r="110169" ht="13.5" customHeight="1" x14ac:dyDescent="0.15"/>
    <row r="110171" ht="13.5" customHeight="1" x14ac:dyDescent="0.15"/>
    <row r="110173" ht="13.5" customHeight="1" x14ac:dyDescent="0.15"/>
    <row r="110175" ht="13.5" customHeight="1" x14ac:dyDescent="0.15"/>
    <row r="110177" ht="13.5" customHeight="1" x14ac:dyDescent="0.15"/>
    <row r="110179" ht="13.5" customHeight="1" x14ac:dyDescent="0.15"/>
    <row r="110181" ht="13.5" customHeight="1" x14ac:dyDescent="0.15"/>
    <row r="110183" ht="13.5" customHeight="1" x14ac:dyDescent="0.15"/>
    <row r="110185" ht="13.5" customHeight="1" x14ac:dyDescent="0.15"/>
    <row r="110187" ht="13.5" customHeight="1" x14ac:dyDescent="0.15"/>
    <row r="110189" ht="13.5" customHeight="1" x14ac:dyDescent="0.15"/>
    <row r="110191" ht="13.5" customHeight="1" x14ac:dyDescent="0.15"/>
    <row r="110193" ht="13.5" customHeight="1" x14ac:dyDescent="0.15"/>
    <row r="110195" ht="13.5" customHeight="1" x14ac:dyDescent="0.15"/>
    <row r="110197" ht="13.5" customHeight="1" x14ac:dyDescent="0.15"/>
    <row r="110199" ht="13.5" customHeight="1" x14ac:dyDescent="0.15"/>
    <row r="110201" ht="13.5" customHeight="1" x14ac:dyDescent="0.15"/>
    <row r="110203" ht="13.5" customHeight="1" x14ac:dyDescent="0.15"/>
    <row r="110205" ht="13.5" customHeight="1" x14ac:dyDescent="0.15"/>
    <row r="110207" ht="13.5" customHeight="1" x14ac:dyDescent="0.15"/>
    <row r="110209" ht="13.5" customHeight="1" x14ac:dyDescent="0.15"/>
    <row r="110211" ht="13.5" customHeight="1" x14ac:dyDescent="0.15"/>
    <row r="110213" ht="13.5" customHeight="1" x14ac:dyDescent="0.15"/>
    <row r="110215" ht="13.5" customHeight="1" x14ac:dyDescent="0.15"/>
    <row r="110217" ht="13.5" customHeight="1" x14ac:dyDescent="0.15"/>
    <row r="110219" ht="13.5" customHeight="1" x14ac:dyDescent="0.15"/>
    <row r="110221" ht="13.5" customHeight="1" x14ac:dyDescent="0.15"/>
    <row r="110223" ht="13.5" customHeight="1" x14ac:dyDescent="0.15"/>
    <row r="110225" ht="13.5" customHeight="1" x14ac:dyDescent="0.15"/>
    <row r="110227" ht="13.5" customHeight="1" x14ac:dyDescent="0.15"/>
    <row r="110229" ht="13.5" customHeight="1" x14ac:dyDescent="0.15"/>
    <row r="110231" ht="13.5" customHeight="1" x14ac:dyDescent="0.15"/>
    <row r="110233" ht="13.5" customHeight="1" x14ac:dyDescent="0.15"/>
    <row r="110235" ht="13.5" customHeight="1" x14ac:dyDescent="0.15"/>
    <row r="110237" ht="13.5" customHeight="1" x14ac:dyDescent="0.15"/>
    <row r="110239" ht="13.5" customHeight="1" x14ac:dyDescent="0.15"/>
    <row r="110241" ht="13.5" customHeight="1" x14ac:dyDescent="0.15"/>
    <row r="110243" ht="13.5" customHeight="1" x14ac:dyDescent="0.15"/>
    <row r="110245" ht="13.5" customHeight="1" x14ac:dyDescent="0.15"/>
    <row r="110247" ht="13.5" customHeight="1" x14ac:dyDescent="0.15"/>
    <row r="110249" ht="13.5" customHeight="1" x14ac:dyDescent="0.15"/>
    <row r="110251" ht="13.5" customHeight="1" x14ac:dyDescent="0.15"/>
    <row r="110253" ht="13.5" customHeight="1" x14ac:dyDescent="0.15"/>
    <row r="110255" ht="13.5" customHeight="1" x14ac:dyDescent="0.15"/>
    <row r="110257" ht="13.5" customHeight="1" x14ac:dyDescent="0.15"/>
    <row r="110259" ht="13.5" customHeight="1" x14ac:dyDescent="0.15"/>
    <row r="110261" ht="13.5" customHeight="1" x14ac:dyDescent="0.15"/>
    <row r="110263" ht="13.5" customHeight="1" x14ac:dyDescent="0.15"/>
    <row r="110265" ht="13.5" customHeight="1" x14ac:dyDescent="0.15"/>
    <row r="110267" ht="13.5" customHeight="1" x14ac:dyDescent="0.15"/>
    <row r="110269" ht="13.5" customHeight="1" x14ac:dyDescent="0.15"/>
    <row r="110271" ht="13.5" customHeight="1" x14ac:dyDescent="0.15"/>
    <row r="110273" ht="13.5" customHeight="1" x14ac:dyDescent="0.15"/>
    <row r="110275" ht="13.5" customHeight="1" x14ac:dyDescent="0.15"/>
    <row r="110277" ht="13.5" customHeight="1" x14ac:dyDescent="0.15"/>
    <row r="110279" ht="13.5" customHeight="1" x14ac:dyDescent="0.15"/>
    <row r="110281" ht="13.5" customHeight="1" x14ac:dyDescent="0.15"/>
    <row r="110283" ht="13.5" customHeight="1" x14ac:dyDescent="0.15"/>
    <row r="110285" ht="13.5" customHeight="1" x14ac:dyDescent="0.15"/>
    <row r="110287" ht="13.5" customHeight="1" x14ac:dyDescent="0.15"/>
    <row r="110289" ht="13.5" customHeight="1" x14ac:dyDescent="0.15"/>
    <row r="110291" ht="13.5" customHeight="1" x14ac:dyDescent="0.15"/>
    <row r="110293" ht="13.5" customHeight="1" x14ac:dyDescent="0.15"/>
    <row r="110295" ht="13.5" customHeight="1" x14ac:dyDescent="0.15"/>
    <row r="110297" ht="13.5" customHeight="1" x14ac:dyDescent="0.15"/>
    <row r="110299" ht="13.5" customHeight="1" x14ac:dyDescent="0.15"/>
    <row r="110301" ht="13.5" customHeight="1" x14ac:dyDescent="0.15"/>
    <row r="110303" ht="13.5" customHeight="1" x14ac:dyDescent="0.15"/>
    <row r="110305" ht="13.5" customHeight="1" x14ac:dyDescent="0.15"/>
    <row r="110307" ht="13.5" customHeight="1" x14ac:dyDescent="0.15"/>
    <row r="110309" ht="13.5" customHeight="1" x14ac:dyDescent="0.15"/>
    <row r="110311" ht="13.5" customHeight="1" x14ac:dyDescent="0.15"/>
    <row r="110313" ht="13.5" customHeight="1" x14ac:dyDescent="0.15"/>
    <row r="110315" ht="13.5" customHeight="1" x14ac:dyDescent="0.15"/>
    <row r="110317" ht="13.5" customHeight="1" x14ac:dyDescent="0.15"/>
    <row r="110319" ht="13.5" customHeight="1" x14ac:dyDescent="0.15"/>
    <row r="110321" ht="13.5" customHeight="1" x14ac:dyDescent="0.15"/>
    <row r="110323" ht="13.5" customHeight="1" x14ac:dyDescent="0.15"/>
    <row r="110325" ht="13.5" customHeight="1" x14ac:dyDescent="0.15"/>
    <row r="110327" ht="13.5" customHeight="1" x14ac:dyDescent="0.15"/>
    <row r="110329" ht="13.5" customHeight="1" x14ac:dyDescent="0.15"/>
    <row r="110331" ht="13.5" customHeight="1" x14ac:dyDescent="0.15"/>
    <row r="110333" ht="13.5" customHeight="1" x14ac:dyDescent="0.15"/>
    <row r="110335" ht="13.5" customHeight="1" x14ac:dyDescent="0.15"/>
    <row r="110337" ht="13.5" customHeight="1" x14ac:dyDescent="0.15"/>
    <row r="110339" ht="13.5" customHeight="1" x14ac:dyDescent="0.15"/>
    <row r="110341" ht="13.5" customHeight="1" x14ac:dyDescent="0.15"/>
    <row r="110343" ht="13.5" customHeight="1" x14ac:dyDescent="0.15"/>
    <row r="110345" ht="13.5" customHeight="1" x14ac:dyDescent="0.15"/>
    <row r="110347" ht="13.5" customHeight="1" x14ac:dyDescent="0.15"/>
    <row r="110349" ht="13.5" customHeight="1" x14ac:dyDescent="0.15"/>
    <row r="110351" ht="13.5" customHeight="1" x14ac:dyDescent="0.15"/>
    <row r="110353" ht="13.5" customHeight="1" x14ac:dyDescent="0.15"/>
    <row r="110355" ht="13.5" customHeight="1" x14ac:dyDescent="0.15"/>
    <row r="110357" ht="13.5" customHeight="1" x14ac:dyDescent="0.15"/>
    <row r="110359" ht="13.5" customHeight="1" x14ac:dyDescent="0.15"/>
    <row r="110361" ht="13.5" customHeight="1" x14ac:dyDescent="0.15"/>
    <row r="110363" ht="13.5" customHeight="1" x14ac:dyDescent="0.15"/>
    <row r="110365" ht="13.5" customHeight="1" x14ac:dyDescent="0.15"/>
    <row r="110367" ht="13.5" customHeight="1" x14ac:dyDescent="0.15"/>
    <row r="110369" ht="13.5" customHeight="1" x14ac:dyDescent="0.15"/>
    <row r="110371" ht="13.5" customHeight="1" x14ac:dyDescent="0.15"/>
    <row r="110373" ht="13.5" customHeight="1" x14ac:dyDescent="0.15"/>
    <row r="110375" ht="13.5" customHeight="1" x14ac:dyDescent="0.15"/>
    <row r="110377" ht="13.5" customHeight="1" x14ac:dyDescent="0.15"/>
    <row r="110379" ht="13.5" customHeight="1" x14ac:dyDescent="0.15"/>
    <row r="110381" ht="13.5" customHeight="1" x14ac:dyDescent="0.15"/>
    <row r="110383" ht="13.5" customHeight="1" x14ac:dyDescent="0.15"/>
    <row r="110385" ht="13.5" customHeight="1" x14ac:dyDescent="0.15"/>
    <row r="110387" ht="13.5" customHeight="1" x14ac:dyDescent="0.15"/>
    <row r="110389" ht="13.5" customHeight="1" x14ac:dyDescent="0.15"/>
    <row r="110391" ht="13.5" customHeight="1" x14ac:dyDescent="0.15"/>
    <row r="110393" ht="13.5" customHeight="1" x14ac:dyDescent="0.15"/>
    <row r="110395" ht="13.5" customHeight="1" x14ac:dyDescent="0.15"/>
    <row r="110397" ht="13.5" customHeight="1" x14ac:dyDescent="0.15"/>
    <row r="110399" ht="13.5" customHeight="1" x14ac:dyDescent="0.15"/>
    <row r="110401" ht="13.5" customHeight="1" x14ac:dyDescent="0.15"/>
    <row r="110403" ht="13.5" customHeight="1" x14ac:dyDescent="0.15"/>
    <row r="110405" ht="13.5" customHeight="1" x14ac:dyDescent="0.15"/>
    <row r="110407" ht="13.5" customHeight="1" x14ac:dyDescent="0.15"/>
    <row r="110409" ht="13.5" customHeight="1" x14ac:dyDescent="0.15"/>
    <row r="110411" ht="13.5" customHeight="1" x14ac:dyDescent="0.15"/>
    <row r="110413" ht="13.5" customHeight="1" x14ac:dyDescent="0.15"/>
    <row r="110415" ht="13.5" customHeight="1" x14ac:dyDescent="0.15"/>
    <row r="110417" ht="13.5" customHeight="1" x14ac:dyDescent="0.15"/>
    <row r="110419" ht="13.5" customHeight="1" x14ac:dyDescent="0.15"/>
    <row r="110421" ht="13.5" customHeight="1" x14ac:dyDescent="0.15"/>
    <row r="110423" ht="13.5" customHeight="1" x14ac:dyDescent="0.15"/>
    <row r="110425" ht="13.5" customHeight="1" x14ac:dyDescent="0.15"/>
    <row r="110427" ht="13.5" customHeight="1" x14ac:dyDescent="0.15"/>
    <row r="110429" ht="13.5" customHeight="1" x14ac:dyDescent="0.15"/>
    <row r="110431" ht="13.5" customHeight="1" x14ac:dyDescent="0.15"/>
    <row r="110433" ht="13.5" customHeight="1" x14ac:dyDescent="0.15"/>
    <row r="110435" ht="13.5" customHeight="1" x14ac:dyDescent="0.15"/>
    <row r="110437" ht="13.5" customHeight="1" x14ac:dyDescent="0.15"/>
    <row r="110439" ht="13.5" customHeight="1" x14ac:dyDescent="0.15"/>
    <row r="110441" ht="13.5" customHeight="1" x14ac:dyDescent="0.15"/>
    <row r="110443" ht="13.5" customHeight="1" x14ac:dyDescent="0.15"/>
    <row r="110445" ht="13.5" customHeight="1" x14ac:dyDescent="0.15"/>
    <row r="110447" ht="13.5" customHeight="1" x14ac:dyDescent="0.15"/>
    <row r="110449" ht="13.5" customHeight="1" x14ac:dyDescent="0.15"/>
    <row r="110451" ht="13.5" customHeight="1" x14ac:dyDescent="0.15"/>
    <row r="110453" ht="13.5" customHeight="1" x14ac:dyDescent="0.15"/>
    <row r="110455" ht="13.5" customHeight="1" x14ac:dyDescent="0.15"/>
    <row r="110457" ht="13.5" customHeight="1" x14ac:dyDescent="0.15"/>
    <row r="110459" ht="13.5" customHeight="1" x14ac:dyDescent="0.15"/>
    <row r="110461" ht="13.5" customHeight="1" x14ac:dyDescent="0.15"/>
    <row r="110463" ht="13.5" customHeight="1" x14ac:dyDescent="0.15"/>
    <row r="110465" ht="13.5" customHeight="1" x14ac:dyDescent="0.15"/>
    <row r="110467" ht="13.5" customHeight="1" x14ac:dyDescent="0.15"/>
    <row r="110469" ht="13.5" customHeight="1" x14ac:dyDescent="0.15"/>
    <row r="110471" ht="13.5" customHeight="1" x14ac:dyDescent="0.15"/>
    <row r="110473" ht="13.5" customHeight="1" x14ac:dyDescent="0.15"/>
    <row r="110475" ht="13.5" customHeight="1" x14ac:dyDescent="0.15"/>
    <row r="110477" ht="13.5" customHeight="1" x14ac:dyDescent="0.15"/>
    <row r="110479" ht="13.5" customHeight="1" x14ac:dyDescent="0.15"/>
    <row r="110481" ht="13.5" customHeight="1" x14ac:dyDescent="0.15"/>
    <row r="110483" ht="13.5" customHeight="1" x14ac:dyDescent="0.15"/>
    <row r="110485" ht="13.5" customHeight="1" x14ac:dyDescent="0.15"/>
    <row r="110487" ht="13.5" customHeight="1" x14ac:dyDescent="0.15"/>
    <row r="110489" ht="13.5" customHeight="1" x14ac:dyDescent="0.15"/>
    <row r="110491" ht="13.5" customHeight="1" x14ac:dyDescent="0.15"/>
    <row r="110493" ht="13.5" customHeight="1" x14ac:dyDescent="0.15"/>
    <row r="110495" ht="13.5" customHeight="1" x14ac:dyDescent="0.15"/>
    <row r="110497" ht="13.5" customHeight="1" x14ac:dyDescent="0.15"/>
    <row r="110499" ht="13.5" customHeight="1" x14ac:dyDescent="0.15"/>
    <row r="110501" ht="13.5" customHeight="1" x14ac:dyDescent="0.15"/>
    <row r="110503" ht="13.5" customHeight="1" x14ac:dyDescent="0.15"/>
    <row r="110505" ht="13.5" customHeight="1" x14ac:dyDescent="0.15"/>
    <row r="110507" ht="13.5" customHeight="1" x14ac:dyDescent="0.15"/>
    <row r="110509" ht="13.5" customHeight="1" x14ac:dyDescent="0.15"/>
    <row r="110511" ht="13.5" customHeight="1" x14ac:dyDescent="0.15"/>
    <row r="110513" ht="13.5" customHeight="1" x14ac:dyDescent="0.15"/>
    <row r="110515" ht="13.5" customHeight="1" x14ac:dyDescent="0.15"/>
    <row r="110517" ht="13.5" customHeight="1" x14ac:dyDescent="0.15"/>
    <row r="110519" ht="13.5" customHeight="1" x14ac:dyDescent="0.15"/>
    <row r="110521" ht="13.5" customHeight="1" x14ac:dyDescent="0.15"/>
    <row r="110523" ht="13.5" customHeight="1" x14ac:dyDescent="0.15"/>
    <row r="110525" ht="13.5" customHeight="1" x14ac:dyDescent="0.15"/>
    <row r="110527" ht="13.5" customHeight="1" x14ac:dyDescent="0.15"/>
    <row r="110529" ht="13.5" customHeight="1" x14ac:dyDescent="0.15"/>
    <row r="110531" ht="13.5" customHeight="1" x14ac:dyDescent="0.15"/>
    <row r="110533" ht="13.5" customHeight="1" x14ac:dyDescent="0.15"/>
    <row r="110535" ht="13.5" customHeight="1" x14ac:dyDescent="0.15"/>
    <row r="110537" ht="13.5" customHeight="1" x14ac:dyDescent="0.15"/>
    <row r="110539" ht="13.5" customHeight="1" x14ac:dyDescent="0.15"/>
    <row r="110541" ht="13.5" customHeight="1" x14ac:dyDescent="0.15"/>
    <row r="110543" ht="13.5" customHeight="1" x14ac:dyDescent="0.15"/>
    <row r="110545" ht="13.5" customHeight="1" x14ac:dyDescent="0.15"/>
    <row r="110547" ht="13.5" customHeight="1" x14ac:dyDescent="0.15"/>
    <row r="110549" ht="13.5" customHeight="1" x14ac:dyDescent="0.15"/>
    <row r="110551" ht="13.5" customHeight="1" x14ac:dyDescent="0.15"/>
    <row r="110553" ht="13.5" customHeight="1" x14ac:dyDescent="0.15"/>
    <row r="110555" ht="13.5" customHeight="1" x14ac:dyDescent="0.15"/>
    <row r="110557" ht="13.5" customHeight="1" x14ac:dyDescent="0.15"/>
    <row r="110559" ht="13.5" customHeight="1" x14ac:dyDescent="0.15"/>
    <row r="110561" ht="13.5" customHeight="1" x14ac:dyDescent="0.15"/>
    <row r="110563" ht="13.5" customHeight="1" x14ac:dyDescent="0.15"/>
    <row r="110565" ht="13.5" customHeight="1" x14ac:dyDescent="0.15"/>
    <row r="110567" ht="13.5" customHeight="1" x14ac:dyDescent="0.15"/>
    <row r="110569" ht="13.5" customHeight="1" x14ac:dyDescent="0.15"/>
    <row r="110571" ht="13.5" customHeight="1" x14ac:dyDescent="0.15"/>
    <row r="110573" ht="13.5" customHeight="1" x14ac:dyDescent="0.15"/>
    <row r="110575" ht="13.5" customHeight="1" x14ac:dyDescent="0.15"/>
    <row r="110577" ht="13.5" customHeight="1" x14ac:dyDescent="0.15"/>
    <row r="110579" ht="13.5" customHeight="1" x14ac:dyDescent="0.15"/>
    <row r="110581" ht="13.5" customHeight="1" x14ac:dyDescent="0.15"/>
    <row r="110583" ht="13.5" customHeight="1" x14ac:dyDescent="0.15"/>
    <row r="110585" ht="13.5" customHeight="1" x14ac:dyDescent="0.15"/>
    <row r="110587" ht="13.5" customHeight="1" x14ac:dyDescent="0.15"/>
    <row r="110589" ht="13.5" customHeight="1" x14ac:dyDescent="0.15"/>
    <row r="110591" ht="13.5" customHeight="1" x14ac:dyDescent="0.15"/>
    <row r="110593" ht="13.5" customHeight="1" x14ac:dyDescent="0.15"/>
    <row r="110595" ht="13.5" customHeight="1" x14ac:dyDescent="0.15"/>
    <row r="110597" ht="13.5" customHeight="1" x14ac:dyDescent="0.15"/>
    <row r="110599" ht="13.5" customHeight="1" x14ac:dyDescent="0.15"/>
    <row r="110601" ht="13.5" customHeight="1" x14ac:dyDescent="0.15"/>
    <row r="110603" ht="13.5" customHeight="1" x14ac:dyDescent="0.15"/>
    <row r="110605" ht="13.5" customHeight="1" x14ac:dyDescent="0.15"/>
    <row r="110607" ht="13.5" customHeight="1" x14ac:dyDescent="0.15"/>
    <row r="110609" ht="13.5" customHeight="1" x14ac:dyDescent="0.15"/>
    <row r="110611" ht="13.5" customHeight="1" x14ac:dyDescent="0.15"/>
    <row r="110613" ht="13.5" customHeight="1" x14ac:dyDescent="0.15"/>
    <row r="110615" ht="13.5" customHeight="1" x14ac:dyDescent="0.15"/>
    <row r="110617" ht="13.5" customHeight="1" x14ac:dyDescent="0.15"/>
    <row r="110619" ht="13.5" customHeight="1" x14ac:dyDescent="0.15"/>
    <row r="110621" ht="13.5" customHeight="1" x14ac:dyDescent="0.15"/>
    <row r="110623" ht="13.5" customHeight="1" x14ac:dyDescent="0.15"/>
    <row r="110625" ht="13.5" customHeight="1" x14ac:dyDescent="0.15"/>
    <row r="110627" ht="13.5" customHeight="1" x14ac:dyDescent="0.15"/>
    <row r="110629" ht="13.5" customHeight="1" x14ac:dyDescent="0.15"/>
    <row r="110631" ht="13.5" customHeight="1" x14ac:dyDescent="0.15"/>
    <row r="110633" ht="13.5" customHeight="1" x14ac:dyDescent="0.15"/>
    <row r="110635" ht="13.5" customHeight="1" x14ac:dyDescent="0.15"/>
    <row r="110637" ht="13.5" customHeight="1" x14ac:dyDescent="0.15"/>
    <row r="110639" ht="13.5" customHeight="1" x14ac:dyDescent="0.15"/>
    <row r="110641" ht="13.5" customHeight="1" x14ac:dyDescent="0.15"/>
    <row r="110643" ht="13.5" customHeight="1" x14ac:dyDescent="0.15"/>
    <row r="110645" ht="13.5" customHeight="1" x14ac:dyDescent="0.15"/>
    <row r="110647" ht="13.5" customHeight="1" x14ac:dyDescent="0.15"/>
    <row r="110649" ht="13.5" customHeight="1" x14ac:dyDescent="0.15"/>
    <row r="110651" ht="13.5" customHeight="1" x14ac:dyDescent="0.15"/>
    <row r="110653" ht="13.5" customHeight="1" x14ac:dyDescent="0.15"/>
    <row r="110655" ht="13.5" customHeight="1" x14ac:dyDescent="0.15"/>
    <row r="110657" ht="13.5" customHeight="1" x14ac:dyDescent="0.15"/>
    <row r="110659" ht="13.5" customHeight="1" x14ac:dyDescent="0.15"/>
    <row r="110661" ht="13.5" customHeight="1" x14ac:dyDescent="0.15"/>
    <row r="110663" ht="13.5" customHeight="1" x14ac:dyDescent="0.15"/>
    <row r="110665" ht="13.5" customHeight="1" x14ac:dyDescent="0.15"/>
    <row r="110667" ht="13.5" customHeight="1" x14ac:dyDescent="0.15"/>
    <row r="110669" ht="13.5" customHeight="1" x14ac:dyDescent="0.15"/>
    <row r="110671" ht="13.5" customHeight="1" x14ac:dyDescent="0.15"/>
    <row r="110673" ht="13.5" customHeight="1" x14ac:dyDescent="0.15"/>
    <row r="110675" ht="13.5" customHeight="1" x14ac:dyDescent="0.15"/>
    <row r="110677" ht="13.5" customHeight="1" x14ac:dyDescent="0.15"/>
    <row r="110679" ht="13.5" customHeight="1" x14ac:dyDescent="0.15"/>
    <row r="110681" ht="13.5" customHeight="1" x14ac:dyDescent="0.15"/>
    <row r="110683" ht="13.5" customHeight="1" x14ac:dyDescent="0.15"/>
    <row r="110685" ht="13.5" customHeight="1" x14ac:dyDescent="0.15"/>
    <row r="110687" ht="13.5" customHeight="1" x14ac:dyDescent="0.15"/>
    <row r="110689" ht="13.5" customHeight="1" x14ac:dyDescent="0.15"/>
    <row r="110691" ht="13.5" customHeight="1" x14ac:dyDescent="0.15"/>
    <row r="110693" ht="13.5" customHeight="1" x14ac:dyDescent="0.15"/>
    <row r="110695" ht="13.5" customHeight="1" x14ac:dyDescent="0.15"/>
    <row r="110697" ht="13.5" customHeight="1" x14ac:dyDescent="0.15"/>
    <row r="110699" ht="13.5" customHeight="1" x14ac:dyDescent="0.15"/>
    <row r="110701" ht="13.5" customHeight="1" x14ac:dyDescent="0.15"/>
    <row r="110703" ht="13.5" customHeight="1" x14ac:dyDescent="0.15"/>
    <row r="110705" ht="13.5" customHeight="1" x14ac:dyDescent="0.15"/>
    <row r="110707" ht="13.5" customHeight="1" x14ac:dyDescent="0.15"/>
    <row r="110709" ht="13.5" customHeight="1" x14ac:dyDescent="0.15"/>
    <row r="110711" ht="13.5" customHeight="1" x14ac:dyDescent="0.15"/>
    <row r="110713" ht="13.5" customHeight="1" x14ac:dyDescent="0.15"/>
    <row r="110715" ht="13.5" customHeight="1" x14ac:dyDescent="0.15"/>
    <row r="110717" ht="13.5" customHeight="1" x14ac:dyDescent="0.15"/>
    <row r="110719" ht="13.5" customHeight="1" x14ac:dyDescent="0.15"/>
    <row r="110721" ht="13.5" customHeight="1" x14ac:dyDescent="0.15"/>
    <row r="110723" ht="13.5" customHeight="1" x14ac:dyDescent="0.15"/>
    <row r="110725" ht="13.5" customHeight="1" x14ac:dyDescent="0.15"/>
    <row r="110727" ht="13.5" customHeight="1" x14ac:dyDescent="0.15"/>
    <row r="110729" ht="13.5" customHeight="1" x14ac:dyDescent="0.15"/>
    <row r="110731" ht="13.5" customHeight="1" x14ac:dyDescent="0.15"/>
    <row r="110733" ht="13.5" customHeight="1" x14ac:dyDescent="0.15"/>
    <row r="110735" ht="13.5" customHeight="1" x14ac:dyDescent="0.15"/>
    <row r="110737" ht="13.5" customHeight="1" x14ac:dyDescent="0.15"/>
    <row r="110739" ht="13.5" customHeight="1" x14ac:dyDescent="0.15"/>
    <row r="110741" ht="13.5" customHeight="1" x14ac:dyDescent="0.15"/>
    <row r="110743" ht="13.5" customHeight="1" x14ac:dyDescent="0.15"/>
    <row r="110745" ht="13.5" customHeight="1" x14ac:dyDescent="0.15"/>
    <row r="110747" ht="13.5" customHeight="1" x14ac:dyDescent="0.15"/>
    <row r="110749" ht="13.5" customHeight="1" x14ac:dyDescent="0.15"/>
    <row r="110751" ht="13.5" customHeight="1" x14ac:dyDescent="0.15"/>
    <row r="110753" ht="13.5" customHeight="1" x14ac:dyDescent="0.15"/>
    <row r="110755" ht="13.5" customHeight="1" x14ac:dyDescent="0.15"/>
    <row r="110757" ht="13.5" customHeight="1" x14ac:dyDescent="0.15"/>
    <row r="110759" ht="13.5" customHeight="1" x14ac:dyDescent="0.15"/>
    <row r="110761" ht="13.5" customHeight="1" x14ac:dyDescent="0.15"/>
    <row r="110763" ht="13.5" customHeight="1" x14ac:dyDescent="0.15"/>
    <row r="110765" ht="13.5" customHeight="1" x14ac:dyDescent="0.15"/>
    <row r="110767" ht="13.5" customHeight="1" x14ac:dyDescent="0.15"/>
    <row r="110769" ht="13.5" customHeight="1" x14ac:dyDescent="0.15"/>
    <row r="110771" ht="13.5" customHeight="1" x14ac:dyDescent="0.15"/>
    <row r="110773" ht="13.5" customHeight="1" x14ac:dyDescent="0.15"/>
    <row r="110775" ht="13.5" customHeight="1" x14ac:dyDescent="0.15"/>
    <row r="110777" ht="13.5" customHeight="1" x14ac:dyDescent="0.15"/>
    <row r="110779" ht="13.5" customHeight="1" x14ac:dyDescent="0.15"/>
    <row r="110781" ht="13.5" customHeight="1" x14ac:dyDescent="0.15"/>
    <row r="110783" ht="13.5" customHeight="1" x14ac:dyDescent="0.15"/>
    <row r="110785" ht="13.5" customHeight="1" x14ac:dyDescent="0.15"/>
    <row r="110787" ht="13.5" customHeight="1" x14ac:dyDescent="0.15"/>
    <row r="110789" ht="13.5" customHeight="1" x14ac:dyDescent="0.15"/>
    <row r="110791" ht="13.5" customHeight="1" x14ac:dyDescent="0.15"/>
    <row r="110793" ht="13.5" customHeight="1" x14ac:dyDescent="0.15"/>
    <row r="110795" ht="13.5" customHeight="1" x14ac:dyDescent="0.15"/>
    <row r="110797" ht="13.5" customHeight="1" x14ac:dyDescent="0.15"/>
    <row r="110799" ht="13.5" customHeight="1" x14ac:dyDescent="0.15"/>
    <row r="110801" ht="13.5" customHeight="1" x14ac:dyDescent="0.15"/>
    <row r="110803" ht="13.5" customHeight="1" x14ac:dyDescent="0.15"/>
    <row r="110805" ht="13.5" customHeight="1" x14ac:dyDescent="0.15"/>
    <row r="110807" ht="13.5" customHeight="1" x14ac:dyDescent="0.15"/>
    <row r="110809" ht="13.5" customHeight="1" x14ac:dyDescent="0.15"/>
    <row r="110811" ht="13.5" customHeight="1" x14ac:dyDescent="0.15"/>
    <row r="110813" ht="13.5" customHeight="1" x14ac:dyDescent="0.15"/>
    <row r="110815" ht="13.5" customHeight="1" x14ac:dyDescent="0.15"/>
    <row r="110817" ht="13.5" customHeight="1" x14ac:dyDescent="0.15"/>
    <row r="110819" ht="13.5" customHeight="1" x14ac:dyDescent="0.15"/>
    <row r="110821" ht="13.5" customHeight="1" x14ac:dyDescent="0.15"/>
    <row r="110823" ht="13.5" customHeight="1" x14ac:dyDescent="0.15"/>
    <row r="110825" ht="13.5" customHeight="1" x14ac:dyDescent="0.15"/>
    <row r="110827" ht="13.5" customHeight="1" x14ac:dyDescent="0.15"/>
    <row r="110829" ht="13.5" customHeight="1" x14ac:dyDescent="0.15"/>
    <row r="110831" ht="13.5" customHeight="1" x14ac:dyDescent="0.15"/>
    <row r="110833" ht="13.5" customHeight="1" x14ac:dyDescent="0.15"/>
    <row r="110835" ht="13.5" customHeight="1" x14ac:dyDescent="0.15"/>
    <row r="110837" ht="13.5" customHeight="1" x14ac:dyDescent="0.15"/>
    <row r="110839" ht="13.5" customHeight="1" x14ac:dyDescent="0.15"/>
    <row r="110841" ht="13.5" customHeight="1" x14ac:dyDescent="0.15"/>
    <row r="110843" ht="13.5" customHeight="1" x14ac:dyDescent="0.15"/>
    <row r="110845" ht="13.5" customHeight="1" x14ac:dyDescent="0.15"/>
    <row r="110847" ht="13.5" customHeight="1" x14ac:dyDescent="0.15"/>
    <row r="110849" ht="13.5" customHeight="1" x14ac:dyDescent="0.15"/>
    <row r="110851" ht="13.5" customHeight="1" x14ac:dyDescent="0.15"/>
    <row r="110853" ht="13.5" customHeight="1" x14ac:dyDescent="0.15"/>
    <row r="110855" ht="13.5" customHeight="1" x14ac:dyDescent="0.15"/>
    <row r="110857" ht="13.5" customHeight="1" x14ac:dyDescent="0.15"/>
    <row r="110859" ht="13.5" customHeight="1" x14ac:dyDescent="0.15"/>
    <row r="110861" ht="13.5" customHeight="1" x14ac:dyDescent="0.15"/>
    <row r="110863" ht="13.5" customHeight="1" x14ac:dyDescent="0.15"/>
    <row r="110865" ht="13.5" customHeight="1" x14ac:dyDescent="0.15"/>
    <row r="110867" ht="13.5" customHeight="1" x14ac:dyDescent="0.15"/>
    <row r="110869" ht="13.5" customHeight="1" x14ac:dyDescent="0.15"/>
    <row r="110871" ht="13.5" customHeight="1" x14ac:dyDescent="0.15"/>
    <row r="110873" ht="13.5" customHeight="1" x14ac:dyDescent="0.15"/>
    <row r="110875" ht="13.5" customHeight="1" x14ac:dyDescent="0.15"/>
    <row r="110877" ht="13.5" customHeight="1" x14ac:dyDescent="0.15"/>
    <row r="110879" ht="13.5" customHeight="1" x14ac:dyDescent="0.15"/>
    <row r="110881" ht="13.5" customHeight="1" x14ac:dyDescent="0.15"/>
    <row r="110883" ht="13.5" customHeight="1" x14ac:dyDescent="0.15"/>
    <row r="110885" ht="13.5" customHeight="1" x14ac:dyDescent="0.15"/>
    <row r="110887" ht="13.5" customHeight="1" x14ac:dyDescent="0.15"/>
    <row r="110889" ht="13.5" customHeight="1" x14ac:dyDescent="0.15"/>
    <row r="110891" ht="13.5" customHeight="1" x14ac:dyDescent="0.15"/>
    <row r="110893" ht="13.5" customHeight="1" x14ac:dyDescent="0.15"/>
    <row r="110895" ht="13.5" customHeight="1" x14ac:dyDescent="0.15"/>
    <row r="110897" ht="13.5" customHeight="1" x14ac:dyDescent="0.15"/>
    <row r="110899" ht="13.5" customHeight="1" x14ac:dyDescent="0.15"/>
    <row r="110901" ht="13.5" customHeight="1" x14ac:dyDescent="0.15"/>
    <row r="110903" ht="13.5" customHeight="1" x14ac:dyDescent="0.15"/>
    <row r="110905" ht="13.5" customHeight="1" x14ac:dyDescent="0.15"/>
    <row r="110907" ht="13.5" customHeight="1" x14ac:dyDescent="0.15"/>
    <row r="110909" ht="13.5" customHeight="1" x14ac:dyDescent="0.15"/>
    <row r="110911" ht="13.5" customHeight="1" x14ac:dyDescent="0.15"/>
    <row r="110913" ht="13.5" customHeight="1" x14ac:dyDescent="0.15"/>
    <row r="110915" ht="13.5" customHeight="1" x14ac:dyDescent="0.15"/>
    <row r="110917" ht="13.5" customHeight="1" x14ac:dyDescent="0.15"/>
    <row r="110919" ht="13.5" customHeight="1" x14ac:dyDescent="0.15"/>
    <row r="110921" ht="13.5" customHeight="1" x14ac:dyDescent="0.15"/>
    <row r="110923" ht="13.5" customHeight="1" x14ac:dyDescent="0.15"/>
    <row r="110925" ht="13.5" customHeight="1" x14ac:dyDescent="0.15"/>
    <row r="110927" ht="13.5" customHeight="1" x14ac:dyDescent="0.15"/>
    <row r="110929" ht="13.5" customHeight="1" x14ac:dyDescent="0.15"/>
    <row r="110931" ht="13.5" customHeight="1" x14ac:dyDescent="0.15"/>
    <row r="110933" ht="13.5" customHeight="1" x14ac:dyDescent="0.15"/>
    <row r="110935" ht="13.5" customHeight="1" x14ac:dyDescent="0.15"/>
    <row r="110937" ht="13.5" customHeight="1" x14ac:dyDescent="0.15"/>
    <row r="110939" ht="13.5" customHeight="1" x14ac:dyDescent="0.15"/>
    <row r="110941" ht="13.5" customHeight="1" x14ac:dyDescent="0.15"/>
    <row r="110943" ht="13.5" customHeight="1" x14ac:dyDescent="0.15"/>
    <row r="110945" ht="13.5" customHeight="1" x14ac:dyDescent="0.15"/>
    <row r="110947" ht="13.5" customHeight="1" x14ac:dyDescent="0.15"/>
    <row r="110949" ht="13.5" customHeight="1" x14ac:dyDescent="0.15"/>
    <row r="110951" ht="13.5" customHeight="1" x14ac:dyDescent="0.15"/>
    <row r="110953" ht="13.5" customHeight="1" x14ac:dyDescent="0.15"/>
    <row r="110955" ht="13.5" customHeight="1" x14ac:dyDescent="0.15"/>
    <row r="110957" ht="13.5" customHeight="1" x14ac:dyDescent="0.15"/>
    <row r="110959" ht="13.5" customHeight="1" x14ac:dyDescent="0.15"/>
    <row r="110961" ht="13.5" customHeight="1" x14ac:dyDescent="0.15"/>
    <row r="110963" ht="13.5" customHeight="1" x14ac:dyDescent="0.15"/>
    <row r="110965" ht="13.5" customHeight="1" x14ac:dyDescent="0.15"/>
    <row r="110967" ht="13.5" customHeight="1" x14ac:dyDescent="0.15"/>
    <row r="110969" ht="13.5" customHeight="1" x14ac:dyDescent="0.15"/>
    <row r="110971" ht="13.5" customHeight="1" x14ac:dyDescent="0.15"/>
    <row r="110973" ht="13.5" customHeight="1" x14ac:dyDescent="0.15"/>
    <row r="110975" ht="13.5" customHeight="1" x14ac:dyDescent="0.15"/>
    <row r="110977" ht="13.5" customHeight="1" x14ac:dyDescent="0.15"/>
    <row r="110979" ht="13.5" customHeight="1" x14ac:dyDescent="0.15"/>
    <row r="110981" ht="13.5" customHeight="1" x14ac:dyDescent="0.15"/>
    <row r="110983" ht="13.5" customHeight="1" x14ac:dyDescent="0.15"/>
    <row r="110985" ht="13.5" customHeight="1" x14ac:dyDescent="0.15"/>
    <row r="110987" ht="13.5" customHeight="1" x14ac:dyDescent="0.15"/>
    <row r="110989" ht="13.5" customHeight="1" x14ac:dyDescent="0.15"/>
    <row r="110991" ht="13.5" customHeight="1" x14ac:dyDescent="0.15"/>
    <row r="110993" ht="13.5" customHeight="1" x14ac:dyDescent="0.15"/>
    <row r="110995" ht="13.5" customHeight="1" x14ac:dyDescent="0.15"/>
    <row r="110997" ht="13.5" customHeight="1" x14ac:dyDescent="0.15"/>
    <row r="110999" ht="13.5" customHeight="1" x14ac:dyDescent="0.15"/>
    <row r="111001" ht="13.5" customHeight="1" x14ac:dyDescent="0.15"/>
    <row r="111003" ht="13.5" customHeight="1" x14ac:dyDescent="0.15"/>
    <row r="111005" ht="13.5" customHeight="1" x14ac:dyDescent="0.15"/>
    <row r="111007" ht="13.5" customHeight="1" x14ac:dyDescent="0.15"/>
    <row r="111009" ht="13.5" customHeight="1" x14ac:dyDescent="0.15"/>
    <row r="111011" ht="13.5" customHeight="1" x14ac:dyDescent="0.15"/>
    <row r="111013" ht="13.5" customHeight="1" x14ac:dyDescent="0.15"/>
    <row r="111015" ht="13.5" customHeight="1" x14ac:dyDescent="0.15"/>
    <row r="111017" ht="13.5" customHeight="1" x14ac:dyDescent="0.15"/>
    <row r="111019" ht="13.5" customHeight="1" x14ac:dyDescent="0.15"/>
    <row r="111021" ht="13.5" customHeight="1" x14ac:dyDescent="0.15"/>
    <row r="111023" ht="13.5" customHeight="1" x14ac:dyDescent="0.15"/>
    <row r="111025" ht="13.5" customHeight="1" x14ac:dyDescent="0.15"/>
    <row r="111027" ht="13.5" customHeight="1" x14ac:dyDescent="0.15"/>
    <row r="111029" ht="13.5" customHeight="1" x14ac:dyDescent="0.15"/>
    <row r="111031" ht="13.5" customHeight="1" x14ac:dyDescent="0.15"/>
    <row r="111033" ht="13.5" customHeight="1" x14ac:dyDescent="0.15"/>
    <row r="111035" ht="13.5" customHeight="1" x14ac:dyDescent="0.15"/>
    <row r="111037" ht="13.5" customHeight="1" x14ac:dyDescent="0.15"/>
    <row r="111039" ht="13.5" customHeight="1" x14ac:dyDescent="0.15"/>
    <row r="111041" ht="13.5" customHeight="1" x14ac:dyDescent="0.15"/>
    <row r="111043" ht="13.5" customHeight="1" x14ac:dyDescent="0.15"/>
    <row r="111045" ht="13.5" customHeight="1" x14ac:dyDescent="0.15"/>
    <row r="111047" ht="13.5" customHeight="1" x14ac:dyDescent="0.15"/>
    <row r="111049" ht="13.5" customHeight="1" x14ac:dyDescent="0.15"/>
    <row r="111051" ht="13.5" customHeight="1" x14ac:dyDescent="0.15"/>
    <row r="111053" ht="13.5" customHeight="1" x14ac:dyDescent="0.15"/>
    <row r="111055" ht="13.5" customHeight="1" x14ac:dyDescent="0.15"/>
    <row r="111057" ht="13.5" customHeight="1" x14ac:dyDescent="0.15"/>
    <row r="111059" ht="13.5" customHeight="1" x14ac:dyDescent="0.15"/>
    <row r="111061" ht="13.5" customHeight="1" x14ac:dyDescent="0.15"/>
    <row r="111063" ht="13.5" customHeight="1" x14ac:dyDescent="0.15"/>
    <row r="111065" ht="13.5" customHeight="1" x14ac:dyDescent="0.15"/>
    <row r="111067" ht="13.5" customHeight="1" x14ac:dyDescent="0.15"/>
    <row r="111069" ht="13.5" customHeight="1" x14ac:dyDescent="0.15"/>
    <row r="111071" ht="13.5" customHeight="1" x14ac:dyDescent="0.15"/>
    <row r="111073" ht="13.5" customHeight="1" x14ac:dyDescent="0.15"/>
    <row r="111075" ht="13.5" customHeight="1" x14ac:dyDescent="0.15"/>
    <row r="111077" ht="13.5" customHeight="1" x14ac:dyDescent="0.15"/>
    <row r="111079" ht="13.5" customHeight="1" x14ac:dyDescent="0.15"/>
    <row r="111081" ht="13.5" customHeight="1" x14ac:dyDescent="0.15"/>
    <row r="111083" ht="13.5" customHeight="1" x14ac:dyDescent="0.15"/>
    <row r="111085" ht="13.5" customHeight="1" x14ac:dyDescent="0.15"/>
    <row r="111087" ht="13.5" customHeight="1" x14ac:dyDescent="0.15"/>
    <row r="111089" ht="13.5" customHeight="1" x14ac:dyDescent="0.15"/>
    <row r="111091" ht="13.5" customHeight="1" x14ac:dyDescent="0.15"/>
    <row r="111093" ht="13.5" customHeight="1" x14ac:dyDescent="0.15"/>
    <row r="111095" ht="13.5" customHeight="1" x14ac:dyDescent="0.15"/>
    <row r="111097" ht="13.5" customHeight="1" x14ac:dyDescent="0.15"/>
    <row r="111099" ht="13.5" customHeight="1" x14ac:dyDescent="0.15"/>
    <row r="111101" ht="13.5" customHeight="1" x14ac:dyDescent="0.15"/>
    <row r="111103" ht="13.5" customHeight="1" x14ac:dyDescent="0.15"/>
    <row r="111105" ht="13.5" customHeight="1" x14ac:dyDescent="0.15"/>
    <row r="111107" ht="13.5" customHeight="1" x14ac:dyDescent="0.15"/>
    <row r="111109" ht="13.5" customHeight="1" x14ac:dyDescent="0.15"/>
    <row r="111111" ht="13.5" customHeight="1" x14ac:dyDescent="0.15"/>
    <row r="111113" ht="13.5" customHeight="1" x14ac:dyDescent="0.15"/>
    <row r="111115" ht="13.5" customHeight="1" x14ac:dyDescent="0.15"/>
    <row r="111117" ht="13.5" customHeight="1" x14ac:dyDescent="0.15"/>
    <row r="111119" ht="13.5" customHeight="1" x14ac:dyDescent="0.15"/>
    <row r="111121" ht="13.5" customHeight="1" x14ac:dyDescent="0.15"/>
    <row r="111123" ht="13.5" customHeight="1" x14ac:dyDescent="0.15"/>
    <row r="111125" ht="13.5" customHeight="1" x14ac:dyDescent="0.15"/>
    <row r="111127" ht="13.5" customHeight="1" x14ac:dyDescent="0.15"/>
    <row r="111129" ht="13.5" customHeight="1" x14ac:dyDescent="0.15"/>
    <row r="111131" ht="13.5" customHeight="1" x14ac:dyDescent="0.15"/>
    <row r="111133" ht="13.5" customHeight="1" x14ac:dyDescent="0.15"/>
    <row r="111135" ht="13.5" customHeight="1" x14ac:dyDescent="0.15"/>
    <row r="111137" ht="13.5" customHeight="1" x14ac:dyDescent="0.15"/>
    <row r="111139" ht="13.5" customHeight="1" x14ac:dyDescent="0.15"/>
    <row r="111141" ht="13.5" customHeight="1" x14ac:dyDescent="0.15"/>
    <row r="111143" ht="13.5" customHeight="1" x14ac:dyDescent="0.15"/>
    <row r="111145" ht="13.5" customHeight="1" x14ac:dyDescent="0.15"/>
    <row r="111147" ht="13.5" customHeight="1" x14ac:dyDescent="0.15"/>
    <row r="111149" ht="13.5" customHeight="1" x14ac:dyDescent="0.15"/>
    <row r="111151" ht="13.5" customHeight="1" x14ac:dyDescent="0.15"/>
    <row r="111153" ht="13.5" customHeight="1" x14ac:dyDescent="0.15"/>
    <row r="111155" ht="13.5" customHeight="1" x14ac:dyDescent="0.15"/>
    <row r="111157" ht="13.5" customHeight="1" x14ac:dyDescent="0.15"/>
    <row r="111159" ht="13.5" customHeight="1" x14ac:dyDescent="0.15"/>
    <row r="111161" ht="13.5" customHeight="1" x14ac:dyDescent="0.15"/>
    <row r="111163" ht="13.5" customHeight="1" x14ac:dyDescent="0.15"/>
    <row r="111165" ht="13.5" customHeight="1" x14ac:dyDescent="0.15"/>
    <row r="111167" ht="13.5" customHeight="1" x14ac:dyDescent="0.15"/>
    <row r="111169" ht="13.5" customHeight="1" x14ac:dyDescent="0.15"/>
    <row r="111171" ht="13.5" customHeight="1" x14ac:dyDescent="0.15"/>
    <row r="111173" ht="13.5" customHeight="1" x14ac:dyDescent="0.15"/>
    <row r="111175" ht="13.5" customHeight="1" x14ac:dyDescent="0.15"/>
    <row r="111177" ht="13.5" customHeight="1" x14ac:dyDescent="0.15"/>
    <row r="111179" ht="13.5" customHeight="1" x14ac:dyDescent="0.15"/>
    <row r="111181" ht="13.5" customHeight="1" x14ac:dyDescent="0.15"/>
    <row r="111183" ht="13.5" customHeight="1" x14ac:dyDescent="0.15"/>
    <row r="111185" ht="13.5" customHeight="1" x14ac:dyDescent="0.15"/>
    <row r="111187" ht="13.5" customHeight="1" x14ac:dyDescent="0.15"/>
    <row r="111189" ht="13.5" customHeight="1" x14ac:dyDescent="0.15"/>
    <row r="111191" ht="13.5" customHeight="1" x14ac:dyDescent="0.15"/>
    <row r="111193" ht="13.5" customHeight="1" x14ac:dyDescent="0.15"/>
    <row r="111195" ht="13.5" customHeight="1" x14ac:dyDescent="0.15"/>
    <row r="111197" ht="13.5" customHeight="1" x14ac:dyDescent="0.15"/>
    <row r="111199" ht="13.5" customHeight="1" x14ac:dyDescent="0.15"/>
    <row r="111201" ht="13.5" customHeight="1" x14ac:dyDescent="0.15"/>
    <row r="111203" ht="13.5" customHeight="1" x14ac:dyDescent="0.15"/>
    <row r="111205" ht="13.5" customHeight="1" x14ac:dyDescent="0.15"/>
    <row r="111207" ht="13.5" customHeight="1" x14ac:dyDescent="0.15"/>
    <row r="111209" ht="13.5" customHeight="1" x14ac:dyDescent="0.15"/>
    <row r="111211" ht="13.5" customHeight="1" x14ac:dyDescent="0.15"/>
    <row r="111213" ht="13.5" customHeight="1" x14ac:dyDescent="0.15"/>
    <row r="111215" ht="13.5" customHeight="1" x14ac:dyDescent="0.15"/>
    <row r="111217" ht="13.5" customHeight="1" x14ac:dyDescent="0.15"/>
    <row r="111219" ht="13.5" customHeight="1" x14ac:dyDescent="0.15"/>
    <row r="111221" ht="13.5" customHeight="1" x14ac:dyDescent="0.15"/>
    <row r="111223" ht="13.5" customHeight="1" x14ac:dyDescent="0.15"/>
    <row r="111225" ht="13.5" customHeight="1" x14ac:dyDescent="0.15"/>
    <row r="111227" ht="13.5" customHeight="1" x14ac:dyDescent="0.15"/>
    <row r="111229" ht="13.5" customHeight="1" x14ac:dyDescent="0.15"/>
    <row r="111231" ht="13.5" customHeight="1" x14ac:dyDescent="0.15"/>
    <row r="111233" ht="13.5" customHeight="1" x14ac:dyDescent="0.15"/>
    <row r="111235" ht="13.5" customHeight="1" x14ac:dyDescent="0.15"/>
    <row r="111237" ht="13.5" customHeight="1" x14ac:dyDescent="0.15"/>
    <row r="111239" ht="13.5" customHeight="1" x14ac:dyDescent="0.15"/>
    <row r="111241" ht="13.5" customHeight="1" x14ac:dyDescent="0.15"/>
    <row r="111243" ht="13.5" customHeight="1" x14ac:dyDescent="0.15"/>
    <row r="111245" ht="13.5" customHeight="1" x14ac:dyDescent="0.15"/>
    <row r="111247" ht="13.5" customHeight="1" x14ac:dyDescent="0.15"/>
    <row r="111249" ht="13.5" customHeight="1" x14ac:dyDescent="0.15"/>
    <row r="111251" ht="13.5" customHeight="1" x14ac:dyDescent="0.15"/>
    <row r="111253" ht="13.5" customHeight="1" x14ac:dyDescent="0.15"/>
    <row r="111255" ht="13.5" customHeight="1" x14ac:dyDescent="0.15"/>
    <row r="111257" ht="13.5" customHeight="1" x14ac:dyDescent="0.15"/>
    <row r="111259" ht="13.5" customHeight="1" x14ac:dyDescent="0.15"/>
    <row r="111261" ht="13.5" customHeight="1" x14ac:dyDescent="0.15"/>
    <row r="111263" ht="13.5" customHeight="1" x14ac:dyDescent="0.15"/>
    <row r="111265" ht="13.5" customHeight="1" x14ac:dyDescent="0.15"/>
    <row r="111267" ht="13.5" customHeight="1" x14ac:dyDescent="0.15"/>
    <row r="111269" ht="13.5" customHeight="1" x14ac:dyDescent="0.15"/>
    <row r="111271" ht="13.5" customHeight="1" x14ac:dyDescent="0.15"/>
    <row r="111273" ht="13.5" customHeight="1" x14ac:dyDescent="0.15"/>
    <row r="111275" ht="13.5" customHeight="1" x14ac:dyDescent="0.15"/>
    <row r="111277" ht="13.5" customHeight="1" x14ac:dyDescent="0.15"/>
    <row r="111279" ht="13.5" customHeight="1" x14ac:dyDescent="0.15"/>
    <row r="111281" ht="13.5" customHeight="1" x14ac:dyDescent="0.15"/>
    <row r="111283" ht="13.5" customHeight="1" x14ac:dyDescent="0.15"/>
    <row r="111285" ht="13.5" customHeight="1" x14ac:dyDescent="0.15"/>
    <row r="111287" ht="13.5" customHeight="1" x14ac:dyDescent="0.15"/>
    <row r="111289" ht="13.5" customHeight="1" x14ac:dyDescent="0.15"/>
    <row r="111291" ht="13.5" customHeight="1" x14ac:dyDescent="0.15"/>
    <row r="111293" ht="13.5" customHeight="1" x14ac:dyDescent="0.15"/>
    <row r="111295" ht="13.5" customHeight="1" x14ac:dyDescent="0.15"/>
    <row r="111297" ht="13.5" customHeight="1" x14ac:dyDescent="0.15"/>
    <row r="111299" ht="13.5" customHeight="1" x14ac:dyDescent="0.15"/>
    <row r="111301" ht="13.5" customHeight="1" x14ac:dyDescent="0.15"/>
    <row r="111303" ht="13.5" customHeight="1" x14ac:dyDescent="0.15"/>
    <row r="111305" ht="13.5" customHeight="1" x14ac:dyDescent="0.15"/>
    <row r="111307" ht="13.5" customHeight="1" x14ac:dyDescent="0.15"/>
    <row r="111309" ht="13.5" customHeight="1" x14ac:dyDescent="0.15"/>
    <row r="111311" ht="13.5" customHeight="1" x14ac:dyDescent="0.15"/>
    <row r="111313" ht="13.5" customHeight="1" x14ac:dyDescent="0.15"/>
    <row r="111315" ht="13.5" customHeight="1" x14ac:dyDescent="0.15"/>
    <row r="111317" ht="13.5" customHeight="1" x14ac:dyDescent="0.15"/>
    <row r="111319" ht="13.5" customHeight="1" x14ac:dyDescent="0.15"/>
    <row r="111321" ht="13.5" customHeight="1" x14ac:dyDescent="0.15"/>
    <row r="111323" ht="13.5" customHeight="1" x14ac:dyDescent="0.15"/>
    <row r="111325" ht="13.5" customHeight="1" x14ac:dyDescent="0.15"/>
    <row r="111327" ht="13.5" customHeight="1" x14ac:dyDescent="0.15"/>
    <row r="111329" ht="13.5" customHeight="1" x14ac:dyDescent="0.15"/>
    <row r="111331" ht="13.5" customHeight="1" x14ac:dyDescent="0.15"/>
    <row r="111333" ht="13.5" customHeight="1" x14ac:dyDescent="0.15"/>
    <row r="111335" ht="13.5" customHeight="1" x14ac:dyDescent="0.15"/>
    <row r="111337" ht="13.5" customHeight="1" x14ac:dyDescent="0.15"/>
    <row r="111339" ht="13.5" customHeight="1" x14ac:dyDescent="0.15"/>
    <row r="111341" ht="13.5" customHeight="1" x14ac:dyDescent="0.15"/>
    <row r="111343" ht="13.5" customHeight="1" x14ac:dyDescent="0.15"/>
    <row r="111345" ht="13.5" customHeight="1" x14ac:dyDescent="0.15"/>
    <row r="111347" ht="13.5" customHeight="1" x14ac:dyDescent="0.15"/>
    <row r="111349" ht="13.5" customHeight="1" x14ac:dyDescent="0.15"/>
    <row r="111351" ht="13.5" customHeight="1" x14ac:dyDescent="0.15"/>
    <row r="111353" ht="13.5" customHeight="1" x14ac:dyDescent="0.15"/>
    <row r="111355" ht="13.5" customHeight="1" x14ac:dyDescent="0.15"/>
    <row r="111357" ht="13.5" customHeight="1" x14ac:dyDescent="0.15"/>
    <row r="111359" ht="13.5" customHeight="1" x14ac:dyDescent="0.15"/>
    <row r="111361" ht="13.5" customHeight="1" x14ac:dyDescent="0.15"/>
    <row r="111363" ht="13.5" customHeight="1" x14ac:dyDescent="0.15"/>
    <row r="111365" ht="13.5" customHeight="1" x14ac:dyDescent="0.15"/>
    <row r="111367" ht="13.5" customHeight="1" x14ac:dyDescent="0.15"/>
    <row r="111369" ht="13.5" customHeight="1" x14ac:dyDescent="0.15"/>
    <row r="111371" ht="13.5" customHeight="1" x14ac:dyDescent="0.15"/>
    <row r="111373" ht="13.5" customHeight="1" x14ac:dyDescent="0.15"/>
    <row r="111375" ht="13.5" customHeight="1" x14ac:dyDescent="0.15"/>
    <row r="111377" ht="13.5" customHeight="1" x14ac:dyDescent="0.15"/>
    <row r="111379" ht="13.5" customHeight="1" x14ac:dyDescent="0.15"/>
    <row r="111381" ht="13.5" customHeight="1" x14ac:dyDescent="0.15"/>
    <row r="111383" ht="13.5" customHeight="1" x14ac:dyDescent="0.15"/>
    <row r="111385" ht="13.5" customHeight="1" x14ac:dyDescent="0.15"/>
    <row r="111387" ht="13.5" customHeight="1" x14ac:dyDescent="0.15"/>
    <row r="111389" ht="13.5" customHeight="1" x14ac:dyDescent="0.15"/>
    <row r="111391" ht="13.5" customHeight="1" x14ac:dyDescent="0.15"/>
    <row r="111393" ht="13.5" customHeight="1" x14ac:dyDescent="0.15"/>
    <row r="111395" ht="13.5" customHeight="1" x14ac:dyDescent="0.15"/>
    <row r="111397" ht="13.5" customHeight="1" x14ac:dyDescent="0.15"/>
    <row r="111399" ht="13.5" customHeight="1" x14ac:dyDescent="0.15"/>
    <row r="111401" ht="13.5" customHeight="1" x14ac:dyDescent="0.15"/>
    <row r="111403" ht="13.5" customHeight="1" x14ac:dyDescent="0.15"/>
    <row r="111405" ht="13.5" customHeight="1" x14ac:dyDescent="0.15"/>
    <row r="111407" ht="13.5" customHeight="1" x14ac:dyDescent="0.15"/>
    <row r="111409" ht="13.5" customHeight="1" x14ac:dyDescent="0.15"/>
    <row r="111411" ht="13.5" customHeight="1" x14ac:dyDescent="0.15"/>
    <row r="111413" ht="13.5" customHeight="1" x14ac:dyDescent="0.15"/>
    <row r="111415" ht="13.5" customHeight="1" x14ac:dyDescent="0.15"/>
    <row r="111417" ht="13.5" customHeight="1" x14ac:dyDescent="0.15"/>
    <row r="111419" ht="13.5" customHeight="1" x14ac:dyDescent="0.15"/>
    <row r="111421" ht="13.5" customHeight="1" x14ac:dyDescent="0.15"/>
    <row r="111423" ht="13.5" customHeight="1" x14ac:dyDescent="0.15"/>
    <row r="111425" ht="13.5" customHeight="1" x14ac:dyDescent="0.15"/>
    <row r="111427" ht="13.5" customHeight="1" x14ac:dyDescent="0.15"/>
    <row r="111429" ht="13.5" customHeight="1" x14ac:dyDescent="0.15"/>
    <row r="111431" ht="13.5" customHeight="1" x14ac:dyDescent="0.15"/>
    <row r="111433" ht="13.5" customHeight="1" x14ac:dyDescent="0.15"/>
    <row r="111435" ht="13.5" customHeight="1" x14ac:dyDescent="0.15"/>
    <row r="111437" ht="13.5" customHeight="1" x14ac:dyDescent="0.15"/>
    <row r="111439" ht="13.5" customHeight="1" x14ac:dyDescent="0.15"/>
    <row r="111441" ht="13.5" customHeight="1" x14ac:dyDescent="0.15"/>
    <row r="111443" ht="13.5" customHeight="1" x14ac:dyDescent="0.15"/>
    <row r="111445" ht="13.5" customHeight="1" x14ac:dyDescent="0.15"/>
    <row r="111447" ht="13.5" customHeight="1" x14ac:dyDescent="0.15"/>
    <row r="111449" ht="13.5" customHeight="1" x14ac:dyDescent="0.15"/>
    <row r="111451" ht="13.5" customHeight="1" x14ac:dyDescent="0.15"/>
    <row r="111453" ht="13.5" customHeight="1" x14ac:dyDescent="0.15"/>
    <row r="111455" ht="13.5" customHeight="1" x14ac:dyDescent="0.15"/>
    <row r="111457" ht="13.5" customHeight="1" x14ac:dyDescent="0.15"/>
    <row r="111459" ht="13.5" customHeight="1" x14ac:dyDescent="0.15"/>
    <row r="111461" ht="13.5" customHeight="1" x14ac:dyDescent="0.15"/>
    <row r="111463" ht="13.5" customHeight="1" x14ac:dyDescent="0.15"/>
    <row r="111465" ht="13.5" customHeight="1" x14ac:dyDescent="0.15"/>
    <row r="111467" ht="13.5" customHeight="1" x14ac:dyDescent="0.15"/>
    <row r="111469" ht="13.5" customHeight="1" x14ac:dyDescent="0.15"/>
    <row r="111471" ht="13.5" customHeight="1" x14ac:dyDescent="0.15"/>
    <row r="111473" ht="13.5" customHeight="1" x14ac:dyDescent="0.15"/>
    <row r="111475" ht="13.5" customHeight="1" x14ac:dyDescent="0.15"/>
    <row r="111477" ht="13.5" customHeight="1" x14ac:dyDescent="0.15"/>
    <row r="111479" ht="13.5" customHeight="1" x14ac:dyDescent="0.15"/>
    <row r="111481" ht="13.5" customHeight="1" x14ac:dyDescent="0.15"/>
    <row r="111483" ht="13.5" customHeight="1" x14ac:dyDescent="0.15"/>
    <row r="111485" ht="13.5" customHeight="1" x14ac:dyDescent="0.15"/>
    <row r="111487" ht="13.5" customHeight="1" x14ac:dyDescent="0.15"/>
    <row r="111489" ht="13.5" customHeight="1" x14ac:dyDescent="0.15"/>
    <row r="111491" ht="13.5" customHeight="1" x14ac:dyDescent="0.15"/>
    <row r="111493" ht="13.5" customHeight="1" x14ac:dyDescent="0.15"/>
    <row r="111495" ht="13.5" customHeight="1" x14ac:dyDescent="0.15"/>
    <row r="111497" ht="13.5" customHeight="1" x14ac:dyDescent="0.15"/>
    <row r="111499" ht="13.5" customHeight="1" x14ac:dyDescent="0.15"/>
    <row r="111501" ht="13.5" customHeight="1" x14ac:dyDescent="0.15"/>
    <row r="111503" ht="13.5" customHeight="1" x14ac:dyDescent="0.15"/>
    <row r="111505" ht="13.5" customHeight="1" x14ac:dyDescent="0.15"/>
    <row r="111507" ht="13.5" customHeight="1" x14ac:dyDescent="0.15"/>
    <row r="111509" ht="13.5" customHeight="1" x14ac:dyDescent="0.15"/>
    <row r="111511" ht="13.5" customHeight="1" x14ac:dyDescent="0.15"/>
    <row r="111513" ht="13.5" customHeight="1" x14ac:dyDescent="0.15"/>
    <row r="111515" ht="13.5" customHeight="1" x14ac:dyDescent="0.15"/>
    <row r="111517" ht="13.5" customHeight="1" x14ac:dyDescent="0.15"/>
    <row r="111519" ht="13.5" customHeight="1" x14ac:dyDescent="0.15"/>
    <row r="111521" ht="13.5" customHeight="1" x14ac:dyDescent="0.15"/>
    <row r="111523" ht="13.5" customHeight="1" x14ac:dyDescent="0.15"/>
    <row r="111525" ht="13.5" customHeight="1" x14ac:dyDescent="0.15"/>
    <row r="111527" ht="13.5" customHeight="1" x14ac:dyDescent="0.15"/>
    <row r="111529" ht="13.5" customHeight="1" x14ac:dyDescent="0.15"/>
    <row r="111531" ht="13.5" customHeight="1" x14ac:dyDescent="0.15"/>
    <row r="111533" ht="13.5" customHeight="1" x14ac:dyDescent="0.15"/>
    <row r="111535" ht="13.5" customHeight="1" x14ac:dyDescent="0.15"/>
    <row r="111537" ht="13.5" customHeight="1" x14ac:dyDescent="0.15"/>
    <row r="111539" ht="13.5" customHeight="1" x14ac:dyDescent="0.15"/>
    <row r="111541" ht="13.5" customHeight="1" x14ac:dyDescent="0.15"/>
    <row r="111543" ht="13.5" customHeight="1" x14ac:dyDescent="0.15"/>
    <row r="111545" ht="13.5" customHeight="1" x14ac:dyDescent="0.15"/>
    <row r="111547" ht="13.5" customHeight="1" x14ac:dyDescent="0.15"/>
    <row r="111549" ht="13.5" customHeight="1" x14ac:dyDescent="0.15"/>
    <row r="111551" ht="13.5" customHeight="1" x14ac:dyDescent="0.15"/>
    <row r="111553" ht="13.5" customHeight="1" x14ac:dyDescent="0.15"/>
    <row r="111555" ht="13.5" customHeight="1" x14ac:dyDescent="0.15"/>
    <row r="111557" ht="13.5" customHeight="1" x14ac:dyDescent="0.15"/>
    <row r="111559" ht="13.5" customHeight="1" x14ac:dyDescent="0.15"/>
    <row r="111561" ht="13.5" customHeight="1" x14ac:dyDescent="0.15"/>
    <row r="111563" ht="13.5" customHeight="1" x14ac:dyDescent="0.15"/>
    <row r="111565" ht="13.5" customHeight="1" x14ac:dyDescent="0.15"/>
    <row r="111567" ht="13.5" customHeight="1" x14ac:dyDescent="0.15"/>
    <row r="111569" ht="13.5" customHeight="1" x14ac:dyDescent="0.15"/>
    <row r="111571" ht="13.5" customHeight="1" x14ac:dyDescent="0.15"/>
    <row r="111573" ht="13.5" customHeight="1" x14ac:dyDescent="0.15"/>
    <row r="111575" ht="13.5" customHeight="1" x14ac:dyDescent="0.15"/>
    <row r="111577" ht="13.5" customHeight="1" x14ac:dyDescent="0.15"/>
    <row r="111579" ht="13.5" customHeight="1" x14ac:dyDescent="0.15"/>
    <row r="111581" ht="13.5" customHeight="1" x14ac:dyDescent="0.15"/>
    <row r="111583" ht="13.5" customHeight="1" x14ac:dyDescent="0.15"/>
    <row r="111585" ht="13.5" customHeight="1" x14ac:dyDescent="0.15"/>
    <row r="111587" ht="13.5" customHeight="1" x14ac:dyDescent="0.15"/>
    <row r="111589" ht="13.5" customHeight="1" x14ac:dyDescent="0.15"/>
    <row r="111591" ht="13.5" customHeight="1" x14ac:dyDescent="0.15"/>
    <row r="111593" ht="13.5" customHeight="1" x14ac:dyDescent="0.15"/>
    <row r="111595" ht="13.5" customHeight="1" x14ac:dyDescent="0.15"/>
    <row r="111597" ht="13.5" customHeight="1" x14ac:dyDescent="0.15"/>
    <row r="111599" ht="13.5" customHeight="1" x14ac:dyDescent="0.15"/>
    <row r="111601" ht="13.5" customHeight="1" x14ac:dyDescent="0.15"/>
    <row r="111603" ht="13.5" customHeight="1" x14ac:dyDescent="0.15"/>
    <row r="111605" ht="13.5" customHeight="1" x14ac:dyDescent="0.15"/>
    <row r="111607" ht="13.5" customHeight="1" x14ac:dyDescent="0.15"/>
    <row r="111609" ht="13.5" customHeight="1" x14ac:dyDescent="0.15"/>
    <row r="111611" ht="13.5" customHeight="1" x14ac:dyDescent="0.15"/>
    <row r="111613" ht="13.5" customHeight="1" x14ac:dyDescent="0.15"/>
    <row r="111615" ht="13.5" customHeight="1" x14ac:dyDescent="0.15"/>
    <row r="111617" ht="13.5" customHeight="1" x14ac:dyDescent="0.15"/>
    <row r="111619" ht="13.5" customHeight="1" x14ac:dyDescent="0.15"/>
    <row r="111621" ht="13.5" customHeight="1" x14ac:dyDescent="0.15"/>
    <row r="111623" ht="13.5" customHeight="1" x14ac:dyDescent="0.15"/>
    <row r="111625" ht="13.5" customHeight="1" x14ac:dyDescent="0.15"/>
    <row r="111627" ht="13.5" customHeight="1" x14ac:dyDescent="0.15"/>
    <row r="111629" ht="13.5" customHeight="1" x14ac:dyDescent="0.15"/>
    <row r="111631" ht="13.5" customHeight="1" x14ac:dyDescent="0.15"/>
    <row r="111633" ht="13.5" customHeight="1" x14ac:dyDescent="0.15"/>
    <row r="111635" ht="13.5" customHeight="1" x14ac:dyDescent="0.15"/>
    <row r="111637" ht="13.5" customHeight="1" x14ac:dyDescent="0.15"/>
    <row r="111639" ht="13.5" customHeight="1" x14ac:dyDescent="0.15"/>
    <row r="111641" ht="13.5" customHeight="1" x14ac:dyDescent="0.15"/>
    <row r="111643" ht="13.5" customHeight="1" x14ac:dyDescent="0.15"/>
    <row r="111645" ht="13.5" customHeight="1" x14ac:dyDescent="0.15"/>
    <row r="111647" ht="13.5" customHeight="1" x14ac:dyDescent="0.15"/>
    <row r="111649" ht="13.5" customHeight="1" x14ac:dyDescent="0.15"/>
    <row r="111651" ht="13.5" customHeight="1" x14ac:dyDescent="0.15"/>
    <row r="111653" ht="13.5" customHeight="1" x14ac:dyDescent="0.15"/>
    <row r="111655" ht="13.5" customHeight="1" x14ac:dyDescent="0.15"/>
    <row r="111657" ht="13.5" customHeight="1" x14ac:dyDescent="0.15"/>
    <row r="111659" ht="13.5" customHeight="1" x14ac:dyDescent="0.15"/>
    <row r="111661" ht="13.5" customHeight="1" x14ac:dyDescent="0.15"/>
    <row r="111663" ht="13.5" customHeight="1" x14ac:dyDescent="0.15"/>
    <row r="111665" ht="13.5" customHeight="1" x14ac:dyDescent="0.15"/>
    <row r="111667" ht="13.5" customHeight="1" x14ac:dyDescent="0.15"/>
    <row r="111669" ht="13.5" customHeight="1" x14ac:dyDescent="0.15"/>
    <row r="111671" ht="13.5" customHeight="1" x14ac:dyDescent="0.15"/>
    <row r="111673" ht="13.5" customHeight="1" x14ac:dyDescent="0.15"/>
    <row r="111675" ht="13.5" customHeight="1" x14ac:dyDescent="0.15"/>
    <row r="111677" ht="13.5" customHeight="1" x14ac:dyDescent="0.15"/>
    <row r="111679" ht="13.5" customHeight="1" x14ac:dyDescent="0.15"/>
    <row r="111681" ht="13.5" customHeight="1" x14ac:dyDescent="0.15"/>
    <row r="111683" ht="13.5" customHeight="1" x14ac:dyDescent="0.15"/>
    <row r="111685" ht="13.5" customHeight="1" x14ac:dyDescent="0.15"/>
    <row r="111687" ht="13.5" customHeight="1" x14ac:dyDescent="0.15"/>
    <row r="111689" ht="13.5" customHeight="1" x14ac:dyDescent="0.15"/>
    <row r="111691" ht="13.5" customHeight="1" x14ac:dyDescent="0.15"/>
    <row r="111693" ht="13.5" customHeight="1" x14ac:dyDescent="0.15"/>
    <row r="111695" ht="13.5" customHeight="1" x14ac:dyDescent="0.15"/>
    <row r="111697" ht="13.5" customHeight="1" x14ac:dyDescent="0.15"/>
    <row r="111699" ht="13.5" customHeight="1" x14ac:dyDescent="0.15"/>
    <row r="111701" ht="13.5" customHeight="1" x14ac:dyDescent="0.15"/>
    <row r="111703" ht="13.5" customHeight="1" x14ac:dyDescent="0.15"/>
    <row r="111705" ht="13.5" customHeight="1" x14ac:dyDescent="0.15"/>
    <row r="111707" ht="13.5" customHeight="1" x14ac:dyDescent="0.15"/>
    <row r="111709" ht="13.5" customHeight="1" x14ac:dyDescent="0.15"/>
    <row r="111711" ht="13.5" customHeight="1" x14ac:dyDescent="0.15"/>
    <row r="111713" ht="13.5" customHeight="1" x14ac:dyDescent="0.15"/>
    <row r="111715" ht="13.5" customHeight="1" x14ac:dyDescent="0.15"/>
    <row r="111717" ht="13.5" customHeight="1" x14ac:dyDescent="0.15"/>
    <row r="111719" ht="13.5" customHeight="1" x14ac:dyDescent="0.15"/>
    <row r="111721" ht="13.5" customHeight="1" x14ac:dyDescent="0.15"/>
    <row r="111723" ht="13.5" customHeight="1" x14ac:dyDescent="0.15"/>
    <row r="111725" ht="13.5" customHeight="1" x14ac:dyDescent="0.15"/>
    <row r="111727" ht="13.5" customHeight="1" x14ac:dyDescent="0.15"/>
    <row r="111729" ht="13.5" customHeight="1" x14ac:dyDescent="0.15"/>
    <row r="111731" ht="13.5" customHeight="1" x14ac:dyDescent="0.15"/>
    <row r="111733" ht="13.5" customHeight="1" x14ac:dyDescent="0.15"/>
    <row r="111735" ht="13.5" customHeight="1" x14ac:dyDescent="0.15"/>
    <row r="111737" ht="13.5" customHeight="1" x14ac:dyDescent="0.15"/>
    <row r="111739" ht="13.5" customHeight="1" x14ac:dyDescent="0.15"/>
    <row r="111741" ht="13.5" customHeight="1" x14ac:dyDescent="0.15"/>
    <row r="111743" ht="13.5" customHeight="1" x14ac:dyDescent="0.15"/>
    <row r="111745" ht="13.5" customHeight="1" x14ac:dyDescent="0.15"/>
    <row r="111747" ht="13.5" customHeight="1" x14ac:dyDescent="0.15"/>
    <row r="111749" ht="13.5" customHeight="1" x14ac:dyDescent="0.15"/>
    <row r="111751" ht="13.5" customHeight="1" x14ac:dyDescent="0.15"/>
    <row r="111753" ht="13.5" customHeight="1" x14ac:dyDescent="0.15"/>
    <row r="111755" ht="13.5" customHeight="1" x14ac:dyDescent="0.15"/>
    <row r="111757" ht="13.5" customHeight="1" x14ac:dyDescent="0.15"/>
    <row r="111759" ht="13.5" customHeight="1" x14ac:dyDescent="0.15"/>
    <row r="111761" ht="13.5" customHeight="1" x14ac:dyDescent="0.15"/>
    <row r="111763" ht="13.5" customHeight="1" x14ac:dyDescent="0.15"/>
    <row r="111765" ht="13.5" customHeight="1" x14ac:dyDescent="0.15"/>
    <row r="111767" ht="13.5" customHeight="1" x14ac:dyDescent="0.15"/>
    <row r="111769" ht="13.5" customHeight="1" x14ac:dyDescent="0.15"/>
    <row r="111771" ht="13.5" customHeight="1" x14ac:dyDescent="0.15"/>
    <row r="111773" ht="13.5" customHeight="1" x14ac:dyDescent="0.15"/>
    <row r="111775" ht="13.5" customHeight="1" x14ac:dyDescent="0.15"/>
    <row r="111777" ht="13.5" customHeight="1" x14ac:dyDescent="0.15"/>
    <row r="111779" ht="13.5" customHeight="1" x14ac:dyDescent="0.15"/>
    <row r="111781" ht="13.5" customHeight="1" x14ac:dyDescent="0.15"/>
    <row r="111783" ht="13.5" customHeight="1" x14ac:dyDescent="0.15"/>
    <row r="111785" ht="13.5" customHeight="1" x14ac:dyDescent="0.15"/>
    <row r="111787" ht="13.5" customHeight="1" x14ac:dyDescent="0.15"/>
    <row r="111789" ht="13.5" customHeight="1" x14ac:dyDescent="0.15"/>
    <row r="111791" ht="13.5" customHeight="1" x14ac:dyDescent="0.15"/>
    <row r="111793" ht="13.5" customHeight="1" x14ac:dyDescent="0.15"/>
    <row r="111795" ht="13.5" customHeight="1" x14ac:dyDescent="0.15"/>
    <row r="111797" ht="13.5" customHeight="1" x14ac:dyDescent="0.15"/>
    <row r="111799" ht="13.5" customHeight="1" x14ac:dyDescent="0.15"/>
    <row r="111801" ht="13.5" customHeight="1" x14ac:dyDescent="0.15"/>
    <row r="111803" ht="13.5" customHeight="1" x14ac:dyDescent="0.15"/>
    <row r="111805" ht="13.5" customHeight="1" x14ac:dyDescent="0.15"/>
    <row r="111807" ht="13.5" customHeight="1" x14ac:dyDescent="0.15"/>
    <row r="111809" ht="13.5" customHeight="1" x14ac:dyDescent="0.15"/>
    <row r="111811" ht="13.5" customHeight="1" x14ac:dyDescent="0.15"/>
    <row r="111813" ht="13.5" customHeight="1" x14ac:dyDescent="0.15"/>
    <row r="111815" ht="13.5" customHeight="1" x14ac:dyDescent="0.15"/>
    <row r="111817" ht="13.5" customHeight="1" x14ac:dyDescent="0.15"/>
    <row r="111819" ht="13.5" customHeight="1" x14ac:dyDescent="0.15"/>
    <row r="111821" ht="13.5" customHeight="1" x14ac:dyDescent="0.15"/>
    <row r="111823" ht="13.5" customHeight="1" x14ac:dyDescent="0.15"/>
    <row r="111825" ht="13.5" customHeight="1" x14ac:dyDescent="0.15"/>
    <row r="111827" ht="13.5" customHeight="1" x14ac:dyDescent="0.15"/>
    <row r="111829" ht="13.5" customHeight="1" x14ac:dyDescent="0.15"/>
    <row r="111831" ht="13.5" customHeight="1" x14ac:dyDescent="0.15"/>
    <row r="111833" ht="13.5" customHeight="1" x14ac:dyDescent="0.15"/>
    <row r="111835" ht="13.5" customHeight="1" x14ac:dyDescent="0.15"/>
    <row r="111837" ht="13.5" customHeight="1" x14ac:dyDescent="0.15"/>
    <row r="111839" ht="13.5" customHeight="1" x14ac:dyDescent="0.15"/>
    <row r="111841" ht="13.5" customHeight="1" x14ac:dyDescent="0.15"/>
    <row r="111843" ht="13.5" customHeight="1" x14ac:dyDescent="0.15"/>
    <row r="111845" ht="13.5" customHeight="1" x14ac:dyDescent="0.15"/>
    <row r="111847" ht="13.5" customHeight="1" x14ac:dyDescent="0.15"/>
    <row r="111849" ht="13.5" customHeight="1" x14ac:dyDescent="0.15"/>
    <row r="111851" ht="13.5" customHeight="1" x14ac:dyDescent="0.15"/>
    <row r="111853" ht="13.5" customHeight="1" x14ac:dyDescent="0.15"/>
    <row r="111855" ht="13.5" customHeight="1" x14ac:dyDescent="0.15"/>
    <row r="111857" ht="13.5" customHeight="1" x14ac:dyDescent="0.15"/>
    <row r="111859" ht="13.5" customHeight="1" x14ac:dyDescent="0.15"/>
    <row r="111861" ht="13.5" customHeight="1" x14ac:dyDescent="0.15"/>
    <row r="111863" ht="13.5" customHeight="1" x14ac:dyDescent="0.15"/>
    <row r="111865" ht="13.5" customHeight="1" x14ac:dyDescent="0.15"/>
    <row r="111867" ht="13.5" customHeight="1" x14ac:dyDescent="0.15"/>
    <row r="111869" ht="13.5" customHeight="1" x14ac:dyDescent="0.15"/>
    <row r="111871" ht="13.5" customHeight="1" x14ac:dyDescent="0.15"/>
    <row r="111873" ht="13.5" customHeight="1" x14ac:dyDescent="0.15"/>
    <row r="111875" ht="13.5" customHeight="1" x14ac:dyDescent="0.15"/>
    <row r="111877" ht="13.5" customHeight="1" x14ac:dyDescent="0.15"/>
    <row r="111879" ht="13.5" customHeight="1" x14ac:dyDescent="0.15"/>
    <row r="111881" ht="13.5" customHeight="1" x14ac:dyDescent="0.15"/>
    <row r="111883" ht="13.5" customHeight="1" x14ac:dyDescent="0.15"/>
    <row r="111885" ht="13.5" customHeight="1" x14ac:dyDescent="0.15"/>
    <row r="111887" ht="13.5" customHeight="1" x14ac:dyDescent="0.15"/>
    <row r="111889" ht="13.5" customHeight="1" x14ac:dyDescent="0.15"/>
    <row r="111891" ht="13.5" customHeight="1" x14ac:dyDescent="0.15"/>
    <row r="111893" ht="13.5" customHeight="1" x14ac:dyDescent="0.15"/>
    <row r="111895" ht="13.5" customHeight="1" x14ac:dyDescent="0.15"/>
    <row r="111897" ht="13.5" customHeight="1" x14ac:dyDescent="0.15"/>
    <row r="111899" ht="13.5" customHeight="1" x14ac:dyDescent="0.15"/>
    <row r="111901" ht="13.5" customHeight="1" x14ac:dyDescent="0.15"/>
    <row r="111903" ht="13.5" customHeight="1" x14ac:dyDescent="0.15"/>
    <row r="111905" ht="13.5" customHeight="1" x14ac:dyDescent="0.15"/>
    <row r="111907" ht="13.5" customHeight="1" x14ac:dyDescent="0.15"/>
    <row r="111909" ht="13.5" customHeight="1" x14ac:dyDescent="0.15"/>
    <row r="111911" ht="13.5" customHeight="1" x14ac:dyDescent="0.15"/>
    <row r="111913" ht="13.5" customHeight="1" x14ac:dyDescent="0.15"/>
    <row r="111915" ht="13.5" customHeight="1" x14ac:dyDescent="0.15"/>
    <row r="111917" ht="13.5" customHeight="1" x14ac:dyDescent="0.15"/>
    <row r="111919" ht="13.5" customHeight="1" x14ac:dyDescent="0.15"/>
    <row r="111921" ht="13.5" customHeight="1" x14ac:dyDescent="0.15"/>
    <row r="111923" ht="13.5" customHeight="1" x14ac:dyDescent="0.15"/>
    <row r="111925" ht="13.5" customHeight="1" x14ac:dyDescent="0.15"/>
    <row r="111927" ht="13.5" customHeight="1" x14ac:dyDescent="0.15"/>
    <row r="111929" ht="13.5" customHeight="1" x14ac:dyDescent="0.15"/>
    <row r="111931" ht="13.5" customHeight="1" x14ac:dyDescent="0.15"/>
    <row r="111933" ht="13.5" customHeight="1" x14ac:dyDescent="0.15"/>
    <row r="111935" ht="13.5" customHeight="1" x14ac:dyDescent="0.15"/>
    <row r="111937" ht="13.5" customHeight="1" x14ac:dyDescent="0.15"/>
    <row r="111939" ht="13.5" customHeight="1" x14ac:dyDescent="0.15"/>
    <row r="111941" ht="13.5" customHeight="1" x14ac:dyDescent="0.15"/>
    <row r="111943" ht="13.5" customHeight="1" x14ac:dyDescent="0.15"/>
    <row r="111945" ht="13.5" customHeight="1" x14ac:dyDescent="0.15"/>
    <row r="111947" ht="13.5" customHeight="1" x14ac:dyDescent="0.15"/>
    <row r="111949" ht="13.5" customHeight="1" x14ac:dyDescent="0.15"/>
    <row r="111951" ht="13.5" customHeight="1" x14ac:dyDescent="0.15"/>
    <row r="111953" ht="13.5" customHeight="1" x14ac:dyDescent="0.15"/>
    <row r="111955" ht="13.5" customHeight="1" x14ac:dyDescent="0.15"/>
    <row r="111957" ht="13.5" customHeight="1" x14ac:dyDescent="0.15"/>
    <row r="111959" ht="13.5" customHeight="1" x14ac:dyDescent="0.15"/>
    <row r="111961" ht="13.5" customHeight="1" x14ac:dyDescent="0.15"/>
    <row r="111963" ht="13.5" customHeight="1" x14ac:dyDescent="0.15"/>
    <row r="111965" ht="13.5" customHeight="1" x14ac:dyDescent="0.15"/>
    <row r="111967" ht="13.5" customHeight="1" x14ac:dyDescent="0.15"/>
    <row r="111969" ht="13.5" customHeight="1" x14ac:dyDescent="0.15"/>
    <row r="111971" ht="13.5" customHeight="1" x14ac:dyDescent="0.15"/>
    <row r="111973" ht="13.5" customHeight="1" x14ac:dyDescent="0.15"/>
    <row r="111975" ht="13.5" customHeight="1" x14ac:dyDescent="0.15"/>
    <row r="111977" ht="13.5" customHeight="1" x14ac:dyDescent="0.15"/>
    <row r="111979" ht="13.5" customHeight="1" x14ac:dyDescent="0.15"/>
    <row r="111981" ht="13.5" customHeight="1" x14ac:dyDescent="0.15"/>
    <row r="111983" ht="13.5" customHeight="1" x14ac:dyDescent="0.15"/>
    <row r="111985" ht="13.5" customHeight="1" x14ac:dyDescent="0.15"/>
    <row r="111987" ht="13.5" customHeight="1" x14ac:dyDescent="0.15"/>
    <row r="111989" ht="13.5" customHeight="1" x14ac:dyDescent="0.15"/>
    <row r="111991" ht="13.5" customHeight="1" x14ac:dyDescent="0.15"/>
    <row r="111993" ht="13.5" customHeight="1" x14ac:dyDescent="0.15"/>
    <row r="111995" ht="13.5" customHeight="1" x14ac:dyDescent="0.15"/>
    <row r="111997" ht="13.5" customHeight="1" x14ac:dyDescent="0.15"/>
    <row r="111999" ht="13.5" customHeight="1" x14ac:dyDescent="0.15"/>
    <row r="112001" ht="13.5" customHeight="1" x14ac:dyDescent="0.15"/>
    <row r="112003" ht="13.5" customHeight="1" x14ac:dyDescent="0.15"/>
    <row r="112005" ht="13.5" customHeight="1" x14ac:dyDescent="0.15"/>
    <row r="112007" ht="13.5" customHeight="1" x14ac:dyDescent="0.15"/>
    <row r="112009" ht="13.5" customHeight="1" x14ac:dyDescent="0.15"/>
    <row r="112011" ht="13.5" customHeight="1" x14ac:dyDescent="0.15"/>
    <row r="112013" ht="13.5" customHeight="1" x14ac:dyDescent="0.15"/>
    <row r="112015" ht="13.5" customHeight="1" x14ac:dyDescent="0.15"/>
    <row r="112017" ht="13.5" customHeight="1" x14ac:dyDescent="0.15"/>
    <row r="112019" ht="13.5" customHeight="1" x14ac:dyDescent="0.15"/>
    <row r="112021" ht="13.5" customHeight="1" x14ac:dyDescent="0.15"/>
    <row r="112023" ht="13.5" customHeight="1" x14ac:dyDescent="0.15"/>
    <row r="112025" ht="13.5" customHeight="1" x14ac:dyDescent="0.15"/>
    <row r="112027" ht="13.5" customHeight="1" x14ac:dyDescent="0.15"/>
    <row r="112029" ht="13.5" customHeight="1" x14ac:dyDescent="0.15"/>
    <row r="112031" ht="13.5" customHeight="1" x14ac:dyDescent="0.15"/>
    <row r="112033" ht="13.5" customHeight="1" x14ac:dyDescent="0.15"/>
    <row r="112035" ht="13.5" customHeight="1" x14ac:dyDescent="0.15"/>
    <row r="112037" ht="13.5" customHeight="1" x14ac:dyDescent="0.15"/>
    <row r="112039" ht="13.5" customHeight="1" x14ac:dyDescent="0.15"/>
    <row r="112041" ht="13.5" customHeight="1" x14ac:dyDescent="0.15"/>
    <row r="112043" ht="13.5" customHeight="1" x14ac:dyDescent="0.15"/>
    <row r="112045" ht="13.5" customHeight="1" x14ac:dyDescent="0.15"/>
    <row r="112047" ht="13.5" customHeight="1" x14ac:dyDescent="0.15"/>
    <row r="112049" ht="13.5" customHeight="1" x14ac:dyDescent="0.15"/>
    <row r="112051" ht="13.5" customHeight="1" x14ac:dyDescent="0.15"/>
    <row r="112053" ht="13.5" customHeight="1" x14ac:dyDescent="0.15"/>
    <row r="112055" ht="13.5" customHeight="1" x14ac:dyDescent="0.15"/>
    <row r="112057" ht="13.5" customHeight="1" x14ac:dyDescent="0.15"/>
    <row r="112059" ht="13.5" customHeight="1" x14ac:dyDescent="0.15"/>
    <row r="112061" ht="13.5" customHeight="1" x14ac:dyDescent="0.15"/>
    <row r="112063" ht="13.5" customHeight="1" x14ac:dyDescent="0.15"/>
    <row r="112065" ht="13.5" customHeight="1" x14ac:dyDescent="0.15"/>
    <row r="112067" ht="13.5" customHeight="1" x14ac:dyDescent="0.15"/>
    <row r="112069" ht="13.5" customHeight="1" x14ac:dyDescent="0.15"/>
    <row r="112071" ht="13.5" customHeight="1" x14ac:dyDescent="0.15"/>
    <row r="112073" ht="13.5" customHeight="1" x14ac:dyDescent="0.15"/>
    <row r="112075" ht="13.5" customHeight="1" x14ac:dyDescent="0.15"/>
    <row r="112077" ht="13.5" customHeight="1" x14ac:dyDescent="0.15"/>
    <row r="112079" ht="13.5" customHeight="1" x14ac:dyDescent="0.15"/>
    <row r="112081" ht="13.5" customHeight="1" x14ac:dyDescent="0.15"/>
    <row r="112083" ht="13.5" customHeight="1" x14ac:dyDescent="0.15"/>
    <row r="112085" ht="13.5" customHeight="1" x14ac:dyDescent="0.15"/>
    <row r="112087" ht="13.5" customHeight="1" x14ac:dyDescent="0.15"/>
    <row r="112089" ht="13.5" customHeight="1" x14ac:dyDescent="0.15"/>
    <row r="112091" ht="13.5" customHeight="1" x14ac:dyDescent="0.15"/>
    <row r="112093" ht="13.5" customHeight="1" x14ac:dyDescent="0.15"/>
    <row r="112095" ht="13.5" customHeight="1" x14ac:dyDescent="0.15"/>
    <row r="112097" ht="13.5" customHeight="1" x14ac:dyDescent="0.15"/>
    <row r="112099" ht="13.5" customHeight="1" x14ac:dyDescent="0.15"/>
    <row r="112101" ht="13.5" customHeight="1" x14ac:dyDescent="0.15"/>
    <row r="112103" ht="13.5" customHeight="1" x14ac:dyDescent="0.15"/>
    <row r="112105" ht="13.5" customHeight="1" x14ac:dyDescent="0.15"/>
    <row r="112107" ht="13.5" customHeight="1" x14ac:dyDescent="0.15"/>
    <row r="112109" ht="13.5" customHeight="1" x14ac:dyDescent="0.15"/>
    <row r="112111" ht="13.5" customHeight="1" x14ac:dyDescent="0.15"/>
    <row r="112113" ht="13.5" customHeight="1" x14ac:dyDescent="0.15"/>
    <row r="112115" ht="13.5" customHeight="1" x14ac:dyDescent="0.15"/>
    <row r="112117" ht="13.5" customHeight="1" x14ac:dyDescent="0.15"/>
    <row r="112119" ht="13.5" customHeight="1" x14ac:dyDescent="0.15"/>
    <row r="112121" ht="13.5" customHeight="1" x14ac:dyDescent="0.15"/>
    <row r="112123" ht="13.5" customHeight="1" x14ac:dyDescent="0.15"/>
    <row r="112125" ht="13.5" customHeight="1" x14ac:dyDescent="0.15"/>
    <row r="112127" ht="13.5" customHeight="1" x14ac:dyDescent="0.15"/>
    <row r="112129" ht="13.5" customHeight="1" x14ac:dyDescent="0.15"/>
    <row r="112131" ht="13.5" customHeight="1" x14ac:dyDescent="0.15"/>
    <row r="112133" ht="13.5" customHeight="1" x14ac:dyDescent="0.15"/>
    <row r="112135" ht="13.5" customHeight="1" x14ac:dyDescent="0.15"/>
    <row r="112137" ht="13.5" customHeight="1" x14ac:dyDescent="0.15"/>
    <row r="112139" ht="13.5" customHeight="1" x14ac:dyDescent="0.15"/>
    <row r="112141" ht="13.5" customHeight="1" x14ac:dyDescent="0.15"/>
    <row r="112143" ht="13.5" customHeight="1" x14ac:dyDescent="0.15"/>
    <row r="112145" ht="13.5" customHeight="1" x14ac:dyDescent="0.15"/>
    <row r="112147" ht="13.5" customHeight="1" x14ac:dyDescent="0.15"/>
    <row r="112149" ht="13.5" customHeight="1" x14ac:dyDescent="0.15"/>
    <row r="112151" ht="13.5" customHeight="1" x14ac:dyDescent="0.15"/>
    <row r="112153" ht="13.5" customHeight="1" x14ac:dyDescent="0.15"/>
    <row r="112155" ht="13.5" customHeight="1" x14ac:dyDescent="0.15"/>
    <row r="112157" ht="13.5" customHeight="1" x14ac:dyDescent="0.15"/>
    <row r="112159" ht="13.5" customHeight="1" x14ac:dyDescent="0.15"/>
    <row r="112161" ht="13.5" customHeight="1" x14ac:dyDescent="0.15"/>
    <row r="112163" ht="13.5" customHeight="1" x14ac:dyDescent="0.15"/>
    <row r="112165" ht="13.5" customHeight="1" x14ac:dyDescent="0.15"/>
    <row r="112167" ht="13.5" customHeight="1" x14ac:dyDescent="0.15"/>
    <row r="112169" ht="13.5" customHeight="1" x14ac:dyDescent="0.15"/>
    <row r="112171" ht="13.5" customHeight="1" x14ac:dyDescent="0.15"/>
    <row r="112173" ht="13.5" customHeight="1" x14ac:dyDescent="0.15"/>
    <row r="112175" ht="13.5" customHeight="1" x14ac:dyDescent="0.15"/>
    <row r="112177" ht="13.5" customHeight="1" x14ac:dyDescent="0.15"/>
    <row r="112179" ht="13.5" customHeight="1" x14ac:dyDescent="0.15"/>
    <row r="112181" ht="13.5" customHeight="1" x14ac:dyDescent="0.15"/>
    <row r="112183" ht="13.5" customHeight="1" x14ac:dyDescent="0.15"/>
    <row r="112185" ht="13.5" customHeight="1" x14ac:dyDescent="0.15"/>
    <row r="112187" ht="13.5" customHeight="1" x14ac:dyDescent="0.15"/>
    <row r="112189" ht="13.5" customHeight="1" x14ac:dyDescent="0.15"/>
    <row r="112191" ht="13.5" customHeight="1" x14ac:dyDescent="0.15"/>
    <row r="112193" ht="13.5" customHeight="1" x14ac:dyDescent="0.15"/>
    <row r="112195" ht="13.5" customHeight="1" x14ac:dyDescent="0.15"/>
    <row r="112197" ht="13.5" customHeight="1" x14ac:dyDescent="0.15"/>
    <row r="112199" ht="13.5" customHeight="1" x14ac:dyDescent="0.15"/>
    <row r="112201" ht="13.5" customHeight="1" x14ac:dyDescent="0.15"/>
    <row r="112203" ht="13.5" customHeight="1" x14ac:dyDescent="0.15"/>
    <row r="112205" ht="13.5" customHeight="1" x14ac:dyDescent="0.15"/>
    <row r="112207" ht="13.5" customHeight="1" x14ac:dyDescent="0.15"/>
    <row r="112209" ht="13.5" customHeight="1" x14ac:dyDescent="0.15"/>
    <row r="112211" ht="13.5" customHeight="1" x14ac:dyDescent="0.15"/>
    <row r="112213" ht="13.5" customHeight="1" x14ac:dyDescent="0.15"/>
    <row r="112215" ht="13.5" customHeight="1" x14ac:dyDescent="0.15"/>
    <row r="112217" ht="13.5" customHeight="1" x14ac:dyDescent="0.15"/>
    <row r="112219" ht="13.5" customHeight="1" x14ac:dyDescent="0.15"/>
    <row r="112221" ht="13.5" customHeight="1" x14ac:dyDescent="0.15"/>
    <row r="112223" ht="13.5" customHeight="1" x14ac:dyDescent="0.15"/>
    <row r="112225" ht="13.5" customHeight="1" x14ac:dyDescent="0.15"/>
    <row r="112227" ht="13.5" customHeight="1" x14ac:dyDescent="0.15"/>
    <row r="112229" ht="13.5" customHeight="1" x14ac:dyDescent="0.15"/>
    <row r="112231" ht="13.5" customHeight="1" x14ac:dyDescent="0.15"/>
    <row r="112233" ht="13.5" customHeight="1" x14ac:dyDescent="0.15"/>
    <row r="112235" ht="13.5" customHeight="1" x14ac:dyDescent="0.15"/>
    <row r="112237" ht="13.5" customHeight="1" x14ac:dyDescent="0.15"/>
    <row r="112239" ht="13.5" customHeight="1" x14ac:dyDescent="0.15"/>
    <row r="112241" ht="13.5" customHeight="1" x14ac:dyDescent="0.15"/>
    <row r="112243" ht="13.5" customHeight="1" x14ac:dyDescent="0.15"/>
    <row r="112245" ht="13.5" customHeight="1" x14ac:dyDescent="0.15"/>
    <row r="112247" ht="13.5" customHeight="1" x14ac:dyDescent="0.15"/>
    <row r="112249" ht="13.5" customHeight="1" x14ac:dyDescent="0.15"/>
    <row r="112251" ht="13.5" customHeight="1" x14ac:dyDescent="0.15"/>
    <row r="112253" ht="13.5" customHeight="1" x14ac:dyDescent="0.15"/>
    <row r="112255" ht="13.5" customHeight="1" x14ac:dyDescent="0.15"/>
    <row r="112257" ht="13.5" customHeight="1" x14ac:dyDescent="0.15"/>
    <row r="112259" ht="13.5" customHeight="1" x14ac:dyDescent="0.15"/>
    <row r="112261" ht="13.5" customHeight="1" x14ac:dyDescent="0.15"/>
    <row r="112263" ht="13.5" customHeight="1" x14ac:dyDescent="0.15"/>
    <row r="112265" ht="13.5" customHeight="1" x14ac:dyDescent="0.15"/>
    <row r="112267" ht="13.5" customHeight="1" x14ac:dyDescent="0.15"/>
    <row r="112269" ht="13.5" customHeight="1" x14ac:dyDescent="0.15"/>
    <row r="112271" ht="13.5" customHeight="1" x14ac:dyDescent="0.15"/>
    <row r="112273" ht="13.5" customHeight="1" x14ac:dyDescent="0.15"/>
    <row r="112275" ht="13.5" customHeight="1" x14ac:dyDescent="0.15"/>
    <row r="112277" ht="13.5" customHeight="1" x14ac:dyDescent="0.15"/>
    <row r="112279" ht="13.5" customHeight="1" x14ac:dyDescent="0.15"/>
    <row r="112281" ht="13.5" customHeight="1" x14ac:dyDescent="0.15"/>
    <row r="112283" ht="13.5" customHeight="1" x14ac:dyDescent="0.15"/>
    <row r="112285" ht="13.5" customHeight="1" x14ac:dyDescent="0.15"/>
    <row r="112287" ht="13.5" customHeight="1" x14ac:dyDescent="0.15"/>
    <row r="112289" ht="13.5" customHeight="1" x14ac:dyDescent="0.15"/>
    <row r="112291" ht="13.5" customHeight="1" x14ac:dyDescent="0.15"/>
    <row r="112293" ht="13.5" customHeight="1" x14ac:dyDescent="0.15"/>
    <row r="112295" ht="13.5" customHeight="1" x14ac:dyDescent="0.15"/>
    <row r="112297" ht="13.5" customHeight="1" x14ac:dyDescent="0.15"/>
    <row r="112299" ht="13.5" customHeight="1" x14ac:dyDescent="0.15"/>
    <row r="112301" ht="13.5" customHeight="1" x14ac:dyDescent="0.15"/>
    <row r="112303" ht="13.5" customHeight="1" x14ac:dyDescent="0.15"/>
    <row r="112305" ht="13.5" customHeight="1" x14ac:dyDescent="0.15"/>
    <row r="112307" ht="13.5" customHeight="1" x14ac:dyDescent="0.15"/>
    <row r="112309" ht="13.5" customHeight="1" x14ac:dyDescent="0.15"/>
    <row r="112311" ht="13.5" customHeight="1" x14ac:dyDescent="0.15"/>
    <row r="112313" ht="13.5" customHeight="1" x14ac:dyDescent="0.15"/>
    <row r="112315" ht="13.5" customHeight="1" x14ac:dyDescent="0.15"/>
    <row r="112317" ht="13.5" customHeight="1" x14ac:dyDescent="0.15"/>
    <row r="112319" ht="13.5" customHeight="1" x14ac:dyDescent="0.15"/>
    <row r="112321" ht="13.5" customHeight="1" x14ac:dyDescent="0.15"/>
    <row r="112323" ht="13.5" customHeight="1" x14ac:dyDescent="0.15"/>
    <row r="112325" ht="13.5" customHeight="1" x14ac:dyDescent="0.15"/>
    <row r="112327" ht="13.5" customHeight="1" x14ac:dyDescent="0.15"/>
    <row r="112329" ht="13.5" customHeight="1" x14ac:dyDescent="0.15"/>
    <row r="112331" ht="13.5" customHeight="1" x14ac:dyDescent="0.15"/>
    <row r="112333" ht="13.5" customHeight="1" x14ac:dyDescent="0.15"/>
    <row r="112335" ht="13.5" customHeight="1" x14ac:dyDescent="0.15"/>
    <row r="112337" ht="13.5" customHeight="1" x14ac:dyDescent="0.15"/>
    <row r="112339" ht="13.5" customHeight="1" x14ac:dyDescent="0.15"/>
    <row r="112341" ht="13.5" customHeight="1" x14ac:dyDescent="0.15"/>
    <row r="112343" ht="13.5" customHeight="1" x14ac:dyDescent="0.15"/>
    <row r="112345" ht="13.5" customHeight="1" x14ac:dyDescent="0.15"/>
    <row r="112347" ht="13.5" customHeight="1" x14ac:dyDescent="0.15"/>
    <row r="112349" ht="13.5" customHeight="1" x14ac:dyDescent="0.15"/>
    <row r="112351" ht="13.5" customHeight="1" x14ac:dyDescent="0.15"/>
    <row r="112353" ht="13.5" customHeight="1" x14ac:dyDescent="0.15"/>
    <row r="112355" ht="13.5" customHeight="1" x14ac:dyDescent="0.15"/>
    <row r="112357" ht="13.5" customHeight="1" x14ac:dyDescent="0.15"/>
    <row r="112359" ht="13.5" customHeight="1" x14ac:dyDescent="0.15"/>
    <row r="112361" ht="13.5" customHeight="1" x14ac:dyDescent="0.15"/>
    <row r="112363" ht="13.5" customHeight="1" x14ac:dyDescent="0.15"/>
    <row r="112365" ht="13.5" customHeight="1" x14ac:dyDescent="0.15"/>
    <row r="112367" ht="13.5" customHeight="1" x14ac:dyDescent="0.15"/>
    <row r="112369" ht="13.5" customHeight="1" x14ac:dyDescent="0.15"/>
    <row r="112371" ht="13.5" customHeight="1" x14ac:dyDescent="0.15"/>
    <row r="112373" ht="13.5" customHeight="1" x14ac:dyDescent="0.15"/>
    <row r="112375" ht="13.5" customHeight="1" x14ac:dyDescent="0.15"/>
    <row r="112377" ht="13.5" customHeight="1" x14ac:dyDescent="0.15"/>
    <row r="112379" ht="13.5" customHeight="1" x14ac:dyDescent="0.15"/>
    <row r="112381" ht="13.5" customHeight="1" x14ac:dyDescent="0.15"/>
    <row r="112383" ht="13.5" customHeight="1" x14ac:dyDescent="0.15"/>
    <row r="112385" ht="13.5" customHeight="1" x14ac:dyDescent="0.15"/>
    <row r="112387" ht="13.5" customHeight="1" x14ac:dyDescent="0.15"/>
    <row r="112389" ht="13.5" customHeight="1" x14ac:dyDescent="0.15"/>
    <row r="112391" ht="13.5" customHeight="1" x14ac:dyDescent="0.15"/>
    <row r="112393" ht="13.5" customHeight="1" x14ac:dyDescent="0.15"/>
    <row r="112395" ht="13.5" customHeight="1" x14ac:dyDescent="0.15"/>
    <row r="112397" ht="13.5" customHeight="1" x14ac:dyDescent="0.15"/>
    <row r="112399" ht="13.5" customHeight="1" x14ac:dyDescent="0.15"/>
    <row r="112401" ht="13.5" customHeight="1" x14ac:dyDescent="0.15"/>
    <row r="112403" ht="13.5" customHeight="1" x14ac:dyDescent="0.15"/>
    <row r="112405" ht="13.5" customHeight="1" x14ac:dyDescent="0.15"/>
    <row r="112407" ht="13.5" customHeight="1" x14ac:dyDescent="0.15"/>
    <row r="112409" ht="13.5" customHeight="1" x14ac:dyDescent="0.15"/>
    <row r="112411" ht="13.5" customHeight="1" x14ac:dyDescent="0.15"/>
    <row r="112413" ht="13.5" customHeight="1" x14ac:dyDescent="0.15"/>
    <row r="112415" ht="13.5" customHeight="1" x14ac:dyDescent="0.15"/>
    <row r="112417" ht="13.5" customHeight="1" x14ac:dyDescent="0.15"/>
    <row r="112419" ht="13.5" customHeight="1" x14ac:dyDescent="0.15"/>
    <row r="112421" ht="13.5" customHeight="1" x14ac:dyDescent="0.15"/>
    <row r="112423" ht="13.5" customHeight="1" x14ac:dyDescent="0.15"/>
    <row r="112425" ht="13.5" customHeight="1" x14ac:dyDescent="0.15"/>
    <row r="112427" ht="13.5" customHeight="1" x14ac:dyDescent="0.15"/>
    <row r="112429" ht="13.5" customHeight="1" x14ac:dyDescent="0.15"/>
    <row r="112431" ht="13.5" customHeight="1" x14ac:dyDescent="0.15"/>
    <row r="112433" ht="13.5" customHeight="1" x14ac:dyDescent="0.15"/>
    <row r="112435" ht="13.5" customHeight="1" x14ac:dyDescent="0.15"/>
    <row r="112437" ht="13.5" customHeight="1" x14ac:dyDescent="0.15"/>
    <row r="112439" ht="13.5" customHeight="1" x14ac:dyDescent="0.15"/>
    <row r="112441" ht="13.5" customHeight="1" x14ac:dyDescent="0.15"/>
    <row r="112443" ht="13.5" customHeight="1" x14ac:dyDescent="0.15"/>
    <row r="112445" ht="13.5" customHeight="1" x14ac:dyDescent="0.15"/>
    <row r="112447" ht="13.5" customHeight="1" x14ac:dyDescent="0.15"/>
    <row r="112449" ht="13.5" customHeight="1" x14ac:dyDescent="0.15"/>
    <row r="112451" ht="13.5" customHeight="1" x14ac:dyDescent="0.15"/>
    <row r="112453" ht="13.5" customHeight="1" x14ac:dyDescent="0.15"/>
    <row r="112455" ht="13.5" customHeight="1" x14ac:dyDescent="0.15"/>
    <row r="112457" ht="13.5" customHeight="1" x14ac:dyDescent="0.15"/>
    <row r="112459" ht="13.5" customHeight="1" x14ac:dyDescent="0.15"/>
    <row r="112461" ht="13.5" customHeight="1" x14ac:dyDescent="0.15"/>
    <row r="112463" ht="13.5" customHeight="1" x14ac:dyDescent="0.15"/>
    <row r="112465" ht="13.5" customHeight="1" x14ac:dyDescent="0.15"/>
    <row r="112467" ht="13.5" customHeight="1" x14ac:dyDescent="0.15"/>
    <row r="112469" ht="13.5" customHeight="1" x14ac:dyDescent="0.15"/>
    <row r="112471" ht="13.5" customHeight="1" x14ac:dyDescent="0.15"/>
    <row r="112473" ht="13.5" customHeight="1" x14ac:dyDescent="0.15"/>
    <row r="112475" ht="13.5" customHeight="1" x14ac:dyDescent="0.15"/>
    <row r="112477" ht="13.5" customHeight="1" x14ac:dyDescent="0.15"/>
    <row r="112479" ht="13.5" customHeight="1" x14ac:dyDescent="0.15"/>
    <row r="112481" ht="13.5" customHeight="1" x14ac:dyDescent="0.15"/>
    <row r="112483" ht="13.5" customHeight="1" x14ac:dyDescent="0.15"/>
    <row r="112485" ht="13.5" customHeight="1" x14ac:dyDescent="0.15"/>
    <row r="112487" ht="13.5" customHeight="1" x14ac:dyDescent="0.15"/>
    <row r="112489" ht="13.5" customHeight="1" x14ac:dyDescent="0.15"/>
    <row r="112491" ht="13.5" customHeight="1" x14ac:dyDescent="0.15"/>
    <row r="112493" ht="13.5" customHeight="1" x14ac:dyDescent="0.15"/>
    <row r="112495" ht="13.5" customHeight="1" x14ac:dyDescent="0.15"/>
    <row r="112497" ht="13.5" customHeight="1" x14ac:dyDescent="0.15"/>
    <row r="112499" ht="13.5" customHeight="1" x14ac:dyDescent="0.15"/>
    <row r="112501" ht="13.5" customHeight="1" x14ac:dyDescent="0.15"/>
    <row r="112503" ht="13.5" customHeight="1" x14ac:dyDescent="0.15"/>
    <row r="112505" ht="13.5" customHeight="1" x14ac:dyDescent="0.15"/>
    <row r="112507" ht="13.5" customHeight="1" x14ac:dyDescent="0.15"/>
    <row r="112509" ht="13.5" customHeight="1" x14ac:dyDescent="0.15"/>
    <row r="112511" ht="13.5" customHeight="1" x14ac:dyDescent="0.15"/>
    <row r="112513" ht="13.5" customHeight="1" x14ac:dyDescent="0.15"/>
    <row r="112515" ht="13.5" customHeight="1" x14ac:dyDescent="0.15"/>
    <row r="112517" ht="13.5" customHeight="1" x14ac:dyDescent="0.15"/>
    <row r="112519" ht="13.5" customHeight="1" x14ac:dyDescent="0.15"/>
    <row r="112521" ht="13.5" customHeight="1" x14ac:dyDescent="0.15"/>
    <row r="112523" ht="13.5" customHeight="1" x14ac:dyDescent="0.15"/>
    <row r="112525" ht="13.5" customHeight="1" x14ac:dyDescent="0.15"/>
    <row r="112527" ht="13.5" customHeight="1" x14ac:dyDescent="0.15"/>
    <row r="112529" ht="13.5" customHeight="1" x14ac:dyDescent="0.15"/>
    <row r="112531" ht="13.5" customHeight="1" x14ac:dyDescent="0.15"/>
    <row r="112533" ht="13.5" customHeight="1" x14ac:dyDescent="0.15"/>
    <row r="112535" ht="13.5" customHeight="1" x14ac:dyDescent="0.15"/>
    <row r="112537" ht="13.5" customHeight="1" x14ac:dyDescent="0.15"/>
    <row r="112539" ht="13.5" customHeight="1" x14ac:dyDescent="0.15"/>
    <row r="112541" ht="13.5" customHeight="1" x14ac:dyDescent="0.15"/>
    <row r="112543" ht="13.5" customHeight="1" x14ac:dyDescent="0.15"/>
    <row r="112545" ht="13.5" customHeight="1" x14ac:dyDescent="0.15"/>
    <row r="112547" ht="13.5" customHeight="1" x14ac:dyDescent="0.15"/>
    <row r="112549" ht="13.5" customHeight="1" x14ac:dyDescent="0.15"/>
    <row r="112551" ht="13.5" customHeight="1" x14ac:dyDescent="0.15"/>
    <row r="112553" ht="13.5" customHeight="1" x14ac:dyDescent="0.15"/>
    <row r="112555" ht="13.5" customHeight="1" x14ac:dyDescent="0.15"/>
    <row r="112557" ht="13.5" customHeight="1" x14ac:dyDescent="0.15"/>
    <row r="112559" ht="13.5" customHeight="1" x14ac:dyDescent="0.15"/>
    <row r="112561" ht="13.5" customHeight="1" x14ac:dyDescent="0.15"/>
    <row r="112563" ht="13.5" customHeight="1" x14ac:dyDescent="0.15"/>
    <row r="112565" ht="13.5" customHeight="1" x14ac:dyDescent="0.15"/>
    <row r="112567" ht="13.5" customHeight="1" x14ac:dyDescent="0.15"/>
    <row r="112569" ht="13.5" customHeight="1" x14ac:dyDescent="0.15"/>
    <row r="112571" ht="13.5" customHeight="1" x14ac:dyDescent="0.15"/>
    <row r="112573" ht="13.5" customHeight="1" x14ac:dyDescent="0.15"/>
    <row r="112575" ht="13.5" customHeight="1" x14ac:dyDescent="0.15"/>
    <row r="112577" ht="13.5" customHeight="1" x14ac:dyDescent="0.15"/>
    <row r="112579" ht="13.5" customHeight="1" x14ac:dyDescent="0.15"/>
    <row r="112581" ht="13.5" customHeight="1" x14ac:dyDescent="0.15"/>
    <row r="112583" ht="13.5" customHeight="1" x14ac:dyDescent="0.15"/>
    <row r="112585" ht="13.5" customHeight="1" x14ac:dyDescent="0.15"/>
    <row r="112587" ht="13.5" customHeight="1" x14ac:dyDescent="0.15"/>
    <row r="112589" ht="13.5" customHeight="1" x14ac:dyDescent="0.15"/>
    <row r="112591" ht="13.5" customHeight="1" x14ac:dyDescent="0.15"/>
    <row r="112593" ht="13.5" customHeight="1" x14ac:dyDescent="0.15"/>
    <row r="112595" ht="13.5" customHeight="1" x14ac:dyDescent="0.15"/>
    <row r="112597" ht="13.5" customHeight="1" x14ac:dyDescent="0.15"/>
    <row r="112599" ht="13.5" customHeight="1" x14ac:dyDescent="0.15"/>
    <row r="112601" ht="13.5" customHeight="1" x14ac:dyDescent="0.15"/>
    <row r="112603" ht="13.5" customHeight="1" x14ac:dyDescent="0.15"/>
    <row r="112605" ht="13.5" customHeight="1" x14ac:dyDescent="0.15"/>
    <row r="112607" ht="13.5" customHeight="1" x14ac:dyDescent="0.15"/>
    <row r="112609" ht="13.5" customHeight="1" x14ac:dyDescent="0.15"/>
    <row r="112611" ht="13.5" customHeight="1" x14ac:dyDescent="0.15"/>
    <row r="112613" ht="13.5" customHeight="1" x14ac:dyDescent="0.15"/>
    <row r="112615" ht="13.5" customHeight="1" x14ac:dyDescent="0.15"/>
    <row r="112617" ht="13.5" customHeight="1" x14ac:dyDescent="0.15"/>
    <row r="112619" ht="13.5" customHeight="1" x14ac:dyDescent="0.15"/>
    <row r="112621" ht="13.5" customHeight="1" x14ac:dyDescent="0.15"/>
    <row r="112623" ht="13.5" customHeight="1" x14ac:dyDescent="0.15"/>
    <row r="112625" ht="13.5" customHeight="1" x14ac:dyDescent="0.15"/>
    <row r="112627" ht="13.5" customHeight="1" x14ac:dyDescent="0.15"/>
    <row r="112629" ht="13.5" customHeight="1" x14ac:dyDescent="0.15"/>
    <row r="112631" ht="13.5" customHeight="1" x14ac:dyDescent="0.15"/>
    <row r="112633" ht="13.5" customHeight="1" x14ac:dyDescent="0.15"/>
    <row r="112635" ht="13.5" customHeight="1" x14ac:dyDescent="0.15"/>
    <row r="112637" ht="13.5" customHeight="1" x14ac:dyDescent="0.15"/>
    <row r="112639" ht="13.5" customHeight="1" x14ac:dyDescent="0.15"/>
    <row r="112641" ht="13.5" customHeight="1" x14ac:dyDescent="0.15"/>
    <row r="112643" ht="13.5" customHeight="1" x14ac:dyDescent="0.15"/>
    <row r="112645" ht="13.5" customHeight="1" x14ac:dyDescent="0.15"/>
    <row r="112647" ht="13.5" customHeight="1" x14ac:dyDescent="0.15"/>
    <row r="112649" ht="13.5" customHeight="1" x14ac:dyDescent="0.15"/>
    <row r="112651" ht="13.5" customHeight="1" x14ac:dyDescent="0.15"/>
    <row r="112653" ht="13.5" customHeight="1" x14ac:dyDescent="0.15"/>
    <row r="112655" ht="13.5" customHeight="1" x14ac:dyDescent="0.15"/>
    <row r="112657" ht="13.5" customHeight="1" x14ac:dyDescent="0.15"/>
    <row r="112659" ht="13.5" customHeight="1" x14ac:dyDescent="0.15"/>
    <row r="112661" ht="13.5" customHeight="1" x14ac:dyDescent="0.15"/>
    <row r="112663" ht="13.5" customHeight="1" x14ac:dyDescent="0.15"/>
    <row r="112665" ht="13.5" customHeight="1" x14ac:dyDescent="0.15"/>
    <row r="112667" ht="13.5" customHeight="1" x14ac:dyDescent="0.15"/>
    <row r="112669" ht="13.5" customHeight="1" x14ac:dyDescent="0.15"/>
    <row r="112671" ht="13.5" customHeight="1" x14ac:dyDescent="0.15"/>
    <row r="112673" ht="13.5" customHeight="1" x14ac:dyDescent="0.15"/>
    <row r="112675" ht="13.5" customHeight="1" x14ac:dyDescent="0.15"/>
    <row r="112677" ht="13.5" customHeight="1" x14ac:dyDescent="0.15"/>
    <row r="112679" ht="13.5" customHeight="1" x14ac:dyDescent="0.15"/>
    <row r="112681" ht="13.5" customHeight="1" x14ac:dyDescent="0.15"/>
    <row r="112683" ht="13.5" customHeight="1" x14ac:dyDescent="0.15"/>
    <row r="112685" ht="13.5" customHeight="1" x14ac:dyDescent="0.15"/>
    <row r="112687" ht="13.5" customHeight="1" x14ac:dyDescent="0.15"/>
    <row r="112689" ht="13.5" customHeight="1" x14ac:dyDescent="0.15"/>
    <row r="112691" ht="13.5" customHeight="1" x14ac:dyDescent="0.15"/>
    <row r="112693" ht="13.5" customHeight="1" x14ac:dyDescent="0.15"/>
    <row r="112695" ht="13.5" customHeight="1" x14ac:dyDescent="0.15"/>
    <row r="112697" ht="13.5" customHeight="1" x14ac:dyDescent="0.15"/>
    <row r="112699" ht="13.5" customHeight="1" x14ac:dyDescent="0.15"/>
    <row r="112701" ht="13.5" customHeight="1" x14ac:dyDescent="0.15"/>
    <row r="112703" ht="13.5" customHeight="1" x14ac:dyDescent="0.15"/>
    <row r="112705" ht="13.5" customHeight="1" x14ac:dyDescent="0.15"/>
    <row r="112707" ht="13.5" customHeight="1" x14ac:dyDescent="0.15"/>
    <row r="112709" ht="13.5" customHeight="1" x14ac:dyDescent="0.15"/>
    <row r="112711" ht="13.5" customHeight="1" x14ac:dyDescent="0.15"/>
    <row r="112713" ht="13.5" customHeight="1" x14ac:dyDescent="0.15"/>
    <row r="112715" ht="13.5" customHeight="1" x14ac:dyDescent="0.15"/>
    <row r="112717" ht="13.5" customHeight="1" x14ac:dyDescent="0.15"/>
    <row r="112719" ht="13.5" customHeight="1" x14ac:dyDescent="0.15"/>
    <row r="112721" ht="13.5" customHeight="1" x14ac:dyDescent="0.15"/>
    <row r="112723" ht="13.5" customHeight="1" x14ac:dyDescent="0.15"/>
    <row r="112725" ht="13.5" customHeight="1" x14ac:dyDescent="0.15"/>
    <row r="112727" ht="13.5" customHeight="1" x14ac:dyDescent="0.15"/>
    <row r="112729" ht="13.5" customHeight="1" x14ac:dyDescent="0.15"/>
    <row r="112731" ht="13.5" customHeight="1" x14ac:dyDescent="0.15"/>
    <row r="112733" ht="13.5" customHeight="1" x14ac:dyDescent="0.15"/>
    <row r="112735" ht="13.5" customHeight="1" x14ac:dyDescent="0.15"/>
    <row r="112737" ht="13.5" customHeight="1" x14ac:dyDescent="0.15"/>
    <row r="112739" ht="13.5" customHeight="1" x14ac:dyDescent="0.15"/>
    <row r="112741" ht="13.5" customHeight="1" x14ac:dyDescent="0.15"/>
    <row r="112743" ht="13.5" customHeight="1" x14ac:dyDescent="0.15"/>
    <row r="112745" ht="13.5" customHeight="1" x14ac:dyDescent="0.15"/>
    <row r="112747" ht="13.5" customHeight="1" x14ac:dyDescent="0.15"/>
    <row r="112749" ht="13.5" customHeight="1" x14ac:dyDescent="0.15"/>
    <row r="112751" ht="13.5" customHeight="1" x14ac:dyDescent="0.15"/>
    <row r="112753" ht="13.5" customHeight="1" x14ac:dyDescent="0.15"/>
    <row r="112755" ht="13.5" customHeight="1" x14ac:dyDescent="0.15"/>
    <row r="112757" ht="13.5" customHeight="1" x14ac:dyDescent="0.15"/>
    <row r="112759" ht="13.5" customHeight="1" x14ac:dyDescent="0.15"/>
    <row r="112761" ht="13.5" customHeight="1" x14ac:dyDescent="0.15"/>
    <row r="112763" ht="13.5" customHeight="1" x14ac:dyDescent="0.15"/>
    <row r="112765" ht="13.5" customHeight="1" x14ac:dyDescent="0.15"/>
    <row r="112767" ht="13.5" customHeight="1" x14ac:dyDescent="0.15"/>
    <row r="112769" ht="13.5" customHeight="1" x14ac:dyDescent="0.15"/>
    <row r="112771" ht="13.5" customHeight="1" x14ac:dyDescent="0.15"/>
    <row r="112773" ht="13.5" customHeight="1" x14ac:dyDescent="0.15"/>
    <row r="112775" ht="13.5" customHeight="1" x14ac:dyDescent="0.15"/>
    <row r="112777" ht="13.5" customHeight="1" x14ac:dyDescent="0.15"/>
    <row r="112779" ht="13.5" customHeight="1" x14ac:dyDescent="0.15"/>
    <row r="112781" ht="13.5" customHeight="1" x14ac:dyDescent="0.15"/>
    <row r="112783" ht="13.5" customHeight="1" x14ac:dyDescent="0.15"/>
    <row r="112785" ht="13.5" customHeight="1" x14ac:dyDescent="0.15"/>
    <row r="112787" ht="13.5" customHeight="1" x14ac:dyDescent="0.15"/>
    <row r="112789" ht="13.5" customHeight="1" x14ac:dyDescent="0.15"/>
    <row r="112791" ht="13.5" customHeight="1" x14ac:dyDescent="0.15"/>
    <row r="112793" ht="13.5" customHeight="1" x14ac:dyDescent="0.15"/>
    <row r="112795" ht="13.5" customHeight="1" x14ac:dyDescent="0.15"/>
    <row r="112797" ht="13.5" customHeight="1" x14ac:dyDescent="0.15"/>
    <row r="112799" ht="13.5" customHeight="1" x14ac:dyDescent="0.15"/>
    <row r="112801" ht="13.5" customHeight="1" x14ac:dyDescent="0.15"/>
    <row r="112803" ht="13.5" customHeight="1" x14ac:dyDescent="0.15"/>
    <row r="112805" ht="13.5" customHeight="1" x14ac:dyDescent="0.15"/>
    <row r="112807" ht="13.5" customHeight="1" x14ac:dyDescent="0.15"/>
    <row r="112809" ht="13.5" customHeight="1" x14ac:dyDescent="0.15"/>
    <row r="112811" ht="13.5" customHeight="1" x14ac:dyDescent="0.15"/>
    <row r="112813" ht="13.5" customHeight="1" x14ac:dyDescent="0.15"/>
    <row r="112815" ht="13.5" customHeight="1" x14ac:dyDescent="0.15"/>
    <row r="112817" ht="13.5" customHeight="1" x14ac:dyDescent="0.15"/>
    <row r="112819" ht="13.5" customHeight="1" x14ac:dyDescent="0.15"/>
    <row r="112821" ht="13.5" customHeight="1" x14ac:dyDescent="0.15"/>
    <row r="112823" ht="13.5" customHeight="1" x14ac:dyDescent="0.15"/>
    <row r="112825" ht="13.5" customHeight="1" x14ac:dyDescent="0.15"/>
    <row r="112827" ht="13.5" customHeight="1" x14ac:dyDescent="0.15"/>
    <row r="112829" ht="13.5" customHeight="1" x14ac:dyDescent="0.15"/>
    <row r="112831" ht="13.5" customHeight="1" x14ac:dyDescent="0.15"/>
    <row r="112833" ht="13.5" customHeight="1" x14ac:dyDescent="0.15"/>
    <row r="112835" ht="13.5" customHeight="1" x14ac:dyDescent="0.15"/>
    <row r="112837" ht="13.5" customHeight="1" x14ac:dyDescent="0.15"/>
    <row r="112839" ht="13.5" customHeight="1" x14ac:dyDescent="0.15"/>
    <row r="112841" ht="13.5" customHeight="1" x14ac:dyDescent="0.15"/>
    <row r="112843" ht="13.5" customHeight="1" x14ac:dyDescent="0.15"/>
    <row r="112845" ht="13.5" customHeight="1" x14ac:dyDescent="0.15"/>
    <row r="112847" ht="13.5" customHeight="1" x14ac:dyDescent="0.15"/>
    <row r="112849" ht="13.5" customHeight="1" x14ac:dyDescent="0.15"/>
    <row r="112851" ht="13.5" customHeight="1" x14ac:dyDescent="0.15"/>
    <row r="112853" ht="13.5" customHeight="1" x14ac:dyDescent="0.15"/>
    <row r="112855" ht="13.5" customHeight="1" x14ac:dyDescent="0.15"/>
    <row r="112857" ht="13.5" customHeight="1" x14ac:dyDescent="0.15"/>
    <row r="112859" ht="13.5" customHeight="1" x14ac:dyDescent="0.15"/>
    <row r="112861" ht="13.5" customHeight="1" x14ac:dyDescent="0.15"/>
    <row r="112863" ht="13.5" customHeight="1" x14ac:dyDescent="0.15"/>
    <row r="112865" ht="13.5" customHeight="1" x14ac:dyDescent="0.15"/>
    <row r="112867" ht="13.5" customHeight="1" x14ac:dyDescent="0.15"/>
    <row r="112869" ht="13.5" customHeight="1" x14ac:dyDescent="0.15"/>
    <row r="112871" ht="13.5" customHeight="1" x14ac:dyDescent="0.15"/>
    <row r="112873" ht="13.5" customHeight="1" x14ac:dyDescent="0.15"/>
    <row r="112875" ht="13.5" customHeight="1" x14ac:dyDescent="0.15"/>
    <row r="112877" ht="13.5" customHeight="1" x14ac:dyDescent="0.15"/>
    <row r="112879" ht="13.5" customHeight="1" x14ac:dyDescent="0.15"/>
    <row r="112881" ht="13.5" customHeight="1" x14ac:dyDescent="0.15"/>
    <row r="112883" ht="13.5" customHeight="1" x14ac:dyDescent="0.15"/>
    <row r="112885" ht="13.5" customHeight="1" x14ac:dyDescent="0.15"/>
    <row r="112887" ht="13.5" customHeight="1" x14ac:dyDescent="0.15"/>
    <row r="112889" ht="13.5" customHeight="1" x14ac:dyDescent="0.15"/>
    <row r="112891" ht="13.5" customHeight="1" x14ac:dyDescent="0.15"/>
    <row r="112893" ht="13.5" customHeight="1" x14ac:dyDescent="0.15"/>
    <row r="112895" ht="13.5" customHeight="1" x14ac:dyDescent="0.15"/>
    <row r="112897" ht="13.5" customHeight="1" x14ac:dyDescent="0.15"/>
    <row r="112899" ht="13.5" customHeight="1" x14ac:dyDescent="0.15"/>
    <row r="112901" ht="13.5" customHeight="1" x14ac:dyDescent="0.15"/>
    <row r="112903" ht="13.5" customHeight="1" x14ac:dyDescent="0.15"/>
    <row r="112905" ht="13.5" customHeight="1" x14ac:dyDescent="0.15"/>
    <row r="112907" ht="13.5" customHeight="1" x14ac:dyDescent="0.15"/>
    <row r="112909" ht="13.5" customHeight="1" x14ac:dyDescent="0.15"/>
    <row r="112911" ht="13.5" customHeight="1" x14ac:dyDescent="0.15"/>
    <row r="112913" ht="13.5" customHeight="1" x14ac:dyDescent="0.15"/>
    <row r="112915" ht="13.5" customHeight="1" x14ac:dyDescent="0.15"/>
    <row r="112917" ht="13.5" customHeight="1" x14ac:dyDescent="0.15"/>
    <row r="112919" ht="13.5" customHeight="1" x14ac:dyDescent="0.15"/>
    <row r="112921" ht="13.5" customHeight="1" x14ac:dyDescent="0.15"/>
    <row r="112923" ht="13.5" customHeight="1" x14ac:dyDescent="0.15"/>
    <row r="112925" ht="13.5" customHeight="1" x14ac:dyDescent="0.15"/>
    <row r="112927" ht="13.5" customHeight="1" x14ac:dyDescent="0.15"/>
    <row r="112929" ht="13.5" customHeight="1" x14ac:dyDescent="0.15"/>
    <row r="112931" ht="13.5" customHeight="1" x14ac:dyDescent="0.15"/>
    <row r="112933" ht="13.5" customHeight="1" x14ac:dyDescent="0.15"/>
    <row r="112935" ht="13.5" customHeight="1" x14ac:dyDescent="0.15"/>
    <row r="112937" ht="13.5" customHeight="1" x14ac:dyDescent="0.15"/>
    <row r="112939" ht="13.5" customHeight="1" x14ac:dyDescent="0.15"/>
    <row r="112941" ht="13.5" customHeight="1" x14ac:dyDescent="0.15"/>
    <row r="112943" ht="13.5" customHeight="1" x14ac:dyDescent="0.15"/>
    <row r="112945" ht="13.5" customHeight="1" x14ac:dyDescent="0.15"/>
    <row r="112947" ht="13.5" customHeight="1" x14ac:dyDescent="0.15"/>
    <row r="112949" ht="13.5" customHeight="1" x14ac:dyDescent="0.15"/>
    <row r="112951" ht="13.5" customHeight="1" x14ac:dyDescent="0.15"/>
    <row r="112953" ht="13.5" customHeight="1" x14ac:dyDescent="0.15"/>
    <row r="112955" ht="13.5" customHeight="1" x14ac:dyDescent="0.15"/>
    <row r="112957" ht="13.5" customHeight="1" x14ac:dyDescent="0.15"/>
    <row r="112959" ht="13.5" customHeight="1" x14ac:dyDescent="0.15"/>
    <row r="112961" ht="13.5" customHeight="1" x14ac:dyDescent="0.15"/>
    <row r="112963" ht="13.5" customHeight="1" x14ac:dyDescent="0.15"/>
    <row r="112965" ht="13.5" customHeight="1" x14ac:dyDescent="0.15"/>
    <row r="112967" ht="13.5" customHeight="1" x14ac:dyDescent="0.15"/>
    <row r="112969" ht="13.5" customHeight="1" x14ac:dyDescent="0.15"/>
    <row r="112971" ht="13.5" customHeight="1" x14ac:dyDescent="0.15"/>
    <row r="112973" ht="13.5" customHeight="1" x14ac:dyDescent="0.15"/>
    <row r="112975" ht="13.5" customHeight="1" x14ac:dyDescent="0.15"/>
    <row r="112977" ht="13.5" customHeight="1" x14ac:dyDescent="0.15"/>
    <row r="112979" ht="13.5" customHeight="1" x14ac:dyDescent="0.15"/>
    <row r="112981" ht="13.5" customHeight="1" x14ac:dyDescent="0.15"/>
    <row r="112983" ht="13.5" customHeight="1" x14ac:dyDescent="0.15"/>
    <row r="112985" ht="13.5" customHeight="1" x14ac:dyDescent="0.15"/>
    <row r="112987" ht="13.5" customHeight="1" x14ac:dyDescent="0.15"/>
    <row r="112989" ht="13.5" customHeight="1" x14ac:dyDescent="0.15"/>
    <row r="112991" ht="13.5" customHeight="1" x14ac:dyDescent="0.15"/>
    <row r="112993" ht="13.5" customHeight="1" x14ac:dyDescent="0.15"/>
    <row r="112995" ht="13.5" customHeight="1" x14ac:dyDescent="0.15"/>
    <row r="112997" ht="13.5" customHeight="1" x14ac:dyDescent="0.15"/>
    <row r="112999" ht="13.5" customHeight="1" x14ac:dyDescent="0.15"/>
    <row r="113001" ht="13.5" customHeight="1" x14ac:dyDescent="0.15"/>
    <row r="113003" ht="13.5" customHeight="1" x14ac:dyDescent="0.15"/>
    <row r="113005" ht="13.5" customHeight="1" x14ac:dyDescent="0.15"/>
    <row r="113007" ht="13.5" customHeight="1" x14ac:dyDescent="0.15"/>
    <row r="113009" ht="13.5" customHeight="1" x14ac:dyDescent="0.15"/>
    <row r="113011" ht="13.5" customHeight="1" x14ac:dyDescent="0.15"/>
    <row r="113013" ht="13.5" customHeight="1" x14ac:dyDescent="0.15"/>
    <row r="113015" ht="13.5" customHeight="1" x14ac:dyDescent="0.15"/>
    <row r="113017" ht="13.5" customHeight="1" x14ac:dyDescent="0.15"/>
    <row r="113019" ht="13.5" customHeight="1" x14ac:dyDescent="0.15"/>
    <row r="113021" ht="13.5" customHeight="1" x14ac:dyDescent="0.15"/>
    <row r="113023" ht="13.5" customHeight="1" x14ac:dyDescent="0.15"/>
    <row r="113025" ht="13.5" customHeight="1" x14ac:dyDescent="0.15"/>
    <row r="113027" ht="13.5" customHeight="1" x14ac:dyDescent="0.15"/>
    <row r="113029" ht="13.5" customHeight="1" x14ac:dyDescent="0.15"/>
    <row r="113031" ht="13.5" customHeight="1" x14ac:dyDescent="0.15"/>
    <row r="113033" ht="13.5" customHeight="1" x14ac:dyDescent="0.15"/>
    <row r="113035" ht="13.5" customHeight="1" x14ac:dyDescent="0.15"/>
    <row r="113037" ht="13.5" customHeight="1" x14ac:dyDescent="0.15"/>
    <row r="113039" ht="13.5" customHeight="1" x14ac:dyDescent="0.15"/>
    <row r="113041" ht="13.5" customHeight="1" x14ac:dyDescent="0.15"/>
    <row r="113043" ht="13.5" customHeight="1" x14ac:dyDescent="0.15"/>
    <row r="113045" ht="13.5" customHeight="1" x14ac:dyDescent="0.15"/>
    <row r="113047" ht="13.5" customHeight="1" x14ac:dyDescent="0.15"/>
    <row r="113049" ht="13.5" customHeight="1" x14ac:dyDescent="0.15"/>
    <row r="113051" ht="13.5" customHeight="1" x14ac:dyDescent="0.15"/>
    <row r="113053" ht="13.5" customHeight="1" x14ac:dyDescent="0.15"/>
    <row r="113055" ht="13.5" customHeight="1" x14ac:dyDescent="0.15"/>
    <row r="113057" ht="13.5" customHeight="1" x14ac:dyDescent="0.15"/>
    <row r="113059" ht="13.5" customHeight="1" x14ac:dyDescent="0.15"/>
    <row r="113061" ht="13.5" customHeight="1" x14ac:dyDescent="0.15"/>
    <row r="113063" ht="13.5" customHeight="1" x14ac:dyDescent="0.15"/>
    <row r="113065" ht="13.5" customHeight="1" x14ac:dyDescent="0.15"/>
    <row r="113067" ht="13.5" customHeight="1" x14ac:dyDescent="0.15"/>
    <row r="113069" ht="13.5" customHeight="1" x14ac:dyDescent="0.15"/>
    <row r="113071" ht="13.5" customHeight="1" x14ac:dyDescent="0.15"/>
    <row r="113073" ht="13.5" customHeight="1" x14ac:dyDescent="0.15"/>
    <row r="113075" ht="13.5" customHeight="1" x14ac:dyDescent="0.15"/>
    <row r="113077" ht="13.5" customHeight="1" x14ac:dyDescent="0.15"/>
    <row r="113079" ht="13.5" customHeight="1" x14ac:dyDescent="0.15"/>
    <row r="113081" ht="13.5" customHeight="1" x14ac:dyDescent="0.15"/>
    <row r="113083" ht="13.5" customHeight="1" x14ac:dyDescent="0.15"/>
    <row r="113085" ht="13.5" customHeight="1" x14ac:dyDescent="0.15"/>
    <row r="113087" ht="13.5" customHeight="1" x14ac:dyDescent="0.15"/>
    <row r="113089" ht="13.5" customHeight="1" x14ac:dyDescent="0.15"/>
    <row r="113091" ht="13.5" customHeight="1" x14ac:dyDescent="0.15"/>
    <row r="113093" ht="13.5" customHeight="1" x14ac:dyDescent="0.15"/>
    <row r="113095" ht="13.5" customHeight="1" x14ac:dyDescent="0.15"/>
    <row r="113097" ht="13.5" customHeight="1" x14ac:dyDescent="0.15"/>
    <row r="113099" ht="13.5" customHeight="1" x14ac:dyDescent="0.15"/>
    <row r="113101" ht="13.5" customHeight="1" x14ac:dyDescent="0.15"/>
    <row r="113103" ht="13.5" customHeight="1" x14ac:dyDescent="0.15"/>
    <row r="113105" ht="13.5" customHeight="1" x14ac:dyDescent="0.15"/>
    <row r="113107" ht="13.5" customHeight="1" x14ac:dyDescent="0.15"/>
    <row r="113109" ht="13.5" customHeight="1" x14ac:dyDescent="0.15"/>
    <row r="113111" ht="13.5" customHeight="1" x14ac:dyDescent="0.15"/>
    <row r="113113" ht="13.5" customHeight="1" x14ac:dyDescent="0.15"/>
    <row r="113115" ht="13.5" customHeight="1" x14ac:dyDescent="0.15"/>
    <row r="113117" ht="13.5" customHeight="1" x14ac:dyDescent="0.15"/>
    <row r="113119" ht="13.5" customHeight="1" x14ac:dyDescent="0.15"/>
    <row r="113121" ht="13.5" customHeight="1" x14ac:dyDescent="0.15"/>
    <row r="113123" ht="13.5" customHeight="1" x14ac:dyDescent="0.15"/>
    <row r="113125" ht="13.5" customHeight="1" x14ac:dyDescent="0.15"/>
    <row r="113127" ht="13.5" customHeight="1" x14ac:dyDescent="0.15"/>
    <row r="113129" ht="13.5" customHeight="1" x14ac:dyDescent="0.15"/>
    <row r="113131" ht="13.5" customHeight="1" x14ac:dyDescent="0.15"/>
    <row r="113133" ht="13.5" customHeight="1" x14ac:dyDescent="0.15"/>
    <row r="113135" ht="13.5" customHeight="1" x14ac:dyDescent="0.15"/>
    <row r="113137" ht="13.5" customHeight="1" x14ac:dyDescent="0.15"/>
    <row r="113139" ht="13.5" customHeight="1" x14ac:dyDescent="0.15"/>
    <row r="113141" ht="13.5" customHeight="1" x14ac:dyDescent="0.15"/>
    <row r="113143" ht="13.5" customHeight="1" x14ac:dyDescent="0.15"/>
    <row r="113145" ht="13.5" customHeight="1" x14ac:dyDescent="0.15"/>
    <row r="113147" ht="13.5" customHeight="1" x14ac:dyDescent="0.15"/>
    <row r="113149" ht="13.5" customHeight="1" x14ac:dyDescent="0.15"/>
    <row r="113151" ht="13.5" customHeight="1" x14ac:dyDescent="0.15"/>
    <row r="113153" ht="13.5" customHeight="1" x14ac:dyDescent="0.15"/>
    <row r="113155" ht="13.5" customHeight="1" x14ac:dyDescent="0.15"/>
    <row r="113157" ht="13.5" customHeight="1" x14ac:dyDescent="0.15"/>
    <row r="113159" ht="13.5" customHeight="1" x14ac:dyDescent="0.15"/>
    <row r="113161" ht="13.5" customHeight="1" x14ac:dyDescent="0.15"/>
    <row r="113163" ht="13.5" customHeight="1" x14ac:dyDescent="0.15"/>
    <row r="113165" ht="13.5" customHeight="1" x14ac:dyDescent="0.15"/>
    <row r="113167" ht="13.5" customHeight="1" x14ac:dyDescent="0.15"/>
    <row r="113169" ht="13.5" customHeight="1" x14ac:dyDescent="0.15"/>
    <row r="113171" ht="13.5" customHeight="1" x14ac:dyDescent="0.15"/>
    <row r="113173" ht="13.5" customHeight="1" x14ac:dyDescent="0.15"/>
    <row r="113175" ht="13.5" customHeight="1" x14ac:dyDescent="0.15"/>
    <row r="113177" ht="13.5" customHeight="1" x14ac:dyDescent="0.15"/>
    <row r="113179" ht="13.5" customHeight="1" x14ac:dyDescent="0.15"/>
    <row r="113181" ht="13.5" customHeight="1" x14ac:dyDescent="0.15"/>
    <row r="113183" ht="13.5" customHeight="1" x14ac:dyDescent="0.15"/>
    <row r="113185" ht="13.5" customHeight="1" x14ac:dyDescent="0.15"/>
    <row r="113187" ht="13.5" customHeight="1" x14ac:dyDescent="0.15"/>
    <row r="113189" ht="13.5" customHeight="1" x14ac:dyDescent="0.15"/>
    <row r="113191" ht="13.5" customHeight="1" x14ac:dyDescent="0.15"/>
    <row r="113193" ht="13.5" customHeight="1" x14ac:dyDescent="0.15"/>
    <row r="113195" ht="13.5" customHeight="1" x14ac:dyDescent="0.15"/>
    <row r="113197" ht="13.5" customHeight="1" x14ac:dyDescent="0.15"/>
    <row r="113199" ht="13.5" customHeight="1" x14ac:dyDescent="0.15"/>
    <row r="113201" ht="13.5" customHeight="1" x14ac:dyDescent="0.15"/>
    <row r="113203" ht="13.5" customHeight="1" x14ac:dyDescent="0.15"/>
    <row r="113205" ht="13.5" customHeight="1" x14ac:dyDescent="0.15"/>
    <row r="113207" ht="13.5" customHeight="1" x14ac:dyDescent="0.15"/>
    <row r="113209" ht="13.5" customHeight="1" x14ac:dyDescent="0.15"/>
    <row r="113211" ht="13.5" customHeight="1" x14ac:dyDescent="0.15"/>
    <row r="113213" ht="13.5" customHeight="1" x14ac:dyDescent="0.15"/>
    <row r="113215" ht="13.5" customHeight="1" x14ac:dyDescent="0.15"/>
    <row r="113217" ht="13.5" customHeight="1" x14ac:dyDescent="0.15"/>
    <row r="113219" ht="13.5" customHeight="1" x14ac:dyDescent="0.15"/>
    <row r="113221" ht="13.5" customHeight="1" x14ac:dyDescent="0.15"/>
    <row r="113223" ht="13.5" customHeight="1" x14ac:dyDescent="0.15"/>
    <row r="113225" ht="13.5" customHeight="1" x14ac:dyDescent="0.15"/>
    <row r="113227" ht="13.5" customHeight="1" x14ac:dyDescent="0.15"/>
    <row r="113229" ht="13.5" customHeight="1" x14ac:dyDescent="0.15"/>
    <row r="113231" ht="13.5" customHeight="1" x14ac:dyDescent="0.15"/>
    <row r="113233" ht="13.5" customHeight="1" x14ac:dyDescent="0.15"/>
    <row r="113235" ht="13.5" customHeight="1" x14ac:dyDescent="0.15"/>
    <row r="113237" ht="13.5" customHeight="1" x14ac:dyDescent="0.15"/>
    <row r="113239" ht="13.5" customHeight="1" x14ac:dyDescent="0.15"/>
    <row r="113241" ht="13.5" customHeight="1" x14ac:dyDescent="0.15"/>
    <row r="113243" ht="13.5" customHeight="1" x14ac:dyDescent="0.15"/>
    <row r="113245" ht="13.5" customHeight="1" x14ac:dyDescent="0.15"/>
    <row r="113247" ht="13.5" customHeight="1" x14ac:dyDescent="0.15"/>
    <row r="113249" ht="13.5" customHeight="1" x14ac:dyDescent="0.15"/>
    <row r="113251" ht="13.5" customHeight="1" x14ac:dyDescent="0.15"/>
    <row r="113253" ht="13.5" customHeight="1" x14ac:dyDescent="0.15"/>
    <row r="113255" ht="13.5" customHeight="1" x14ac:dyDescent="0.15"/>
    <row r="113257" ht="13.5" customHeight="1" x14ac:dyDescent="0.15"/>
    <row r="113259" ht="13.5" customHeight="1" x14ac:dyDescent="0.15"/>
    <row r="113261" ht="13.5" customHeight="1" x14ac:dyDescent="0.15"/>
    <row r="113263" ht="13.5" customHeight="1" x14ac:dyDescent="0.15"/>
    <row r="113265" ht="13.5" customHeight="1" x14ac:dyDescent="0.15"/>
    <row r="113267" ht="13.5" customHeight="1" x14ac:dyDescent="0.15"/>
    <row r="113269" ht="13.5" customHeight="1" x14ac:dyDescent="0.15"/>
    <row r="113271" ht="13.5" customHeight="1" x14ac:dyDescent="0.15"/>
    <row r="113273" ht="13.5" customHeight="1" x14ac:dyDescent="0.15"/>
    <row r="113275" ht="13.5" customHeight="1" x14ac:dyDescent="0.15"/>
    <row r="113277" ht="13.5" customHeight="1" x14ac:dyDescent="0.15"/>
    <row r="113279" ht="13.5" customHeight="1" x14ac:dyDescent="0.15"/>
    <row r="113281" ht="13.5" customHeight="1" x14ac:dyDescent="0.15"/>
    <row r="113283" ht="13.5" customHeight="1" x14ac:dyDescent="0.15"/>
    <row r="113285" ht="13.5" customHeight="1" x14ac:dyDescent="0.15"/>
    <row r="113287" ht="13.5" customHeight="1" x14ac:dyDescent="0.15"/>
    <row r="113289" ht="13.5" customHeight="1" x14ac:dyDescent="0.15"/>
    <row r="113291" ht="13.5" customHeight="1" x14ac:dyDescent="0.15"/>
    <row r="113293" ht="13.5" customHeight="1" x14ac:dyDescent="0.15"/>
    <row r="113295" ht="13.5" customHeight="1" x14ac:dyDescent="0.15"/>
    <row r="113297" ht="13.5" customHeight="1" x14ac:dyDescent="0.15"/>
    <row r="113299" ht="13.5" customHeight="1" x14ac:dyDescent="0.15"/>
    <row r="113301" ht="13.5" customHeight="1" x14ac:dyDescent="0.15"/>
    <row r="113303" ht="13.5" customHeight="1" x14ac:dyDescent="0.15"/>
    <row r="113305" ht="13.5" customHeight="1" x14ac:dyDescent="0.15"/>
    <row r="113307" ht="13.5" customHeight="1" x14ac:dyDescent="0.15"/>
    <row r="113309" ht="13.5" customHeight="1" x14ac:dyDescent="0.15"/>
    <row r="113311" ht="13.5" customHeight="1" x14ac:dyDescent="0.15"/>
    <row r="113313" ht="13.5" customHeight="1" x14ac:dyDescent="0.15"/>
    <row r="113315" ht="13.5" customHeight="1" x14ac:dyDescent="0.15"/>
    <row r="113317" ht="13.5" customHeight="1" x14ac:dyDescent="0.15"/>
    <row r="113319" ht="13.5" customHeight="1" x14ac:dyDescent="0.15"/>
    <row r="113321" ht="13.5" customHeight="1" x14ac:dyDescent="0.15"/>
    <row r="113323" ht="13.5" customHeight="1" x14ac:dyDescent="0.15"/>
    <row r="113325" ht="13.5" customHeight="1" x14ac:dyDescent="0.15"/>
    <row r="113327" ht="13.5" customHeight="1" x14ac:dyDescent="0.15"/>
    <row r="113329" ht="13.5" customHeight="1" x14ac:dyDescent="0.15"/>
    <row r="113331" ht="13.5" customHeight="1" x14ac:dyDescent="0.15"/>
    <row r="113333" ht="13.5" customHeight="1" x14ac:dyDescent="0.15"/>
    <row r="113335" ht="13.5" customHeight="1" x14ac:dyDescent="0.15"/>
    <row r="113337" ht="13.5" customHeight="1" x14ac:dyDescent="0.15"/>
    <row r="113339" ht="13.5" customHeight="1" x14ac:dyDescent="0.15"/>
    <row r="113341" ht="13.5" customHeight="1" x14ac:dyDescent="0.15"/>
    <row r="113343" ht="13.5" customHeight="1" x14ac:dyDescent="0.15"/>
    <row r="113345" ht="13.5" customHeight="1" x14ac:dyDescent="0.15"/>
    <row r="113347" ht="13.5" customHeight="1" x14ac:dyDescent="0.15"/>
    <row r="113349" ht="13.5" customHeight="1" x14ac:dyDescent="0.15"/>
    <row r="113351" ht="13.5" customHeight="1" x14ac:dyDescent="0.15"/>
    <row r="113353" ht="13.5" customHeight="1" x14ac:dyDescent="0.15"/>
    <row r="113355" ht="13.5" customHeight="1" x14ac:dyDescent="0.15"/>
    <row r="113357" ht="13.5" customHeight="1" x14ac:dyDescent="0.15"/>
    <row r="113359" ht="13.5" customHeight="1" x14ac:dyDescent="0.15"/>
    <row r="113361" ht="13.5" customHeight="1" x14ac:dyDescent="0.15"/>
    <row r="113363" ht="13.5" customHeight="1" x14ac:dyDescent="0.15"/>
    <row r="113365" ht="13.5" customHeight="1" x14ac:dyDescent="0.15"/>
    <row r="113367" ht="13.5" customHeight="1" x14ac:dyDescent="0.15"/>
    <row r="113369" ht="13.5" customHeight="1" x14ac:dyDescent="0.15"/>
    <row r="113371" ht="13.5" customHeight="1" x14ac:dyDescent="0.15"/>
    <row r="113373" ht="13.5" customHeight="1" x14ac:dyDescent="0.15"/>
    <row r="113375" ht="13.5" customHeight="1" x14ac:dyDescent="0.15"/>
    <row r="113377" ht="13.5" customHeight="1" x14ac:dyDescent="0.15"/>
    <row r="113379" ht="13.5" customHeight="1" x14ac:dyDescent="0.15"/>
    <row r="113381" ht="13.5" customHeight="1" x14ac:dyDescent="0.15"/>
    <row r="113383" ht="13.5" customHeight="1" x14ac:dyDescent="0.15"/>
    <row r="113385" ht="13.5" customHeight="1" x14ac:dyDescent="0.15"/>
    <row r="113387" ht="13.5" customHeight="1" x14ac:dyDescent="0.15"/>
    <row r="113389" ht="13.5" customHeight="1" x14ac:dyDescent="0.15"/>
    <row r="113391" ht="13.5" customHeight="1" x14ac:dyDescent="0.15"/>
    <row r="113393" ht="13.5" customHeight="1" x14ac:dyDescent="0.15"/>
    <row r="113395" ht="13.5" customHeight="1" x14ac:dyDescent="0.15"/>
    <row r="113397" ht="13.5" customHeight="1" x14ac:dyDescent="0.15"/>
    <row r="113399" ht="13.5" customHeight="1" x14ac:dyDescent="0.15"/>
    <row r="113401" ht="13.5" customHeight="1" x14ac:dyDescent="0.15"/>
    <row r="113403" ht="13.5" customHeight="1" x14ac:dyDescent="0.15"/>
    <row r="113405" ht="13.5" customHeight="1" x14ac:dyDescent="0.15"/>
    <row r="113407" ht="13.5" customHeight="1" x14ac:dyDescent="0.15"/>
    <row r="113409" ht="13.5" customHeight="1" x14ac:dyDescent="0.15"/>
    <row r="113411" ht="13.5" customHeight="1" x14ac:dyDescent="0.15"/>
    <row r="113413" ht="13.5" customHeight="1" x14ac:dyDescent="0.15"/>
    <row r="113415" ht="13.5" customHeight="1" x14ac:dyDescent="0.15"/>
    <row r="113417" ht="13.5" customHeight="1" x14ac:dyDescent="0.15"/>
    <row r="113419" ht="13.5" customHeight="1" x14ac:dyDescent="0.15"/>
    <row r="113421" ht="13.5" customHeight="1" x14ac:dyDescent="0.15"/>
    <row r="113423" ht="13.5" customHeight="1" x14ac:dyDescent="0.15"/>
    <row r="113425" ht="13.5" customHeight="1" x14ac:dyDescent="0.15"/>
    <row r="113427" ht="13.5" customHeight="1" x14ac:dyDescent="0.15"/>
    <row r="113429" ht="13.5" customHeight="1" x14ac:dyDescent="0.15"/>
    <row r="113431" ht="13.5" customHeight="1" x14ac:dyDescent="0.15"/>
    <row r="113433" ht="13.5" customHeight="1" x14ac:dyDescent="0.15"/>
    <row r="113435" ht="13.5" customHeight="1" x14ac:dyDescent="0.15"/>
    <row r="113437" ht="13.5" customHeight="1" x14ac:dyDescent="0.15"/>
    <row r="113439" ht="13.5" customHeight="1" x14ac:dyDescent="0.15"/>
    <row r="113441" ht="13.5" customHeight="1" x14ac:dyDescent="0.15"/>
    <row r="113443" ht="13.5" customHeight="1" x14ac:dyDescent="0.15"/>
    <row r="113445" ht="13.5" customHeight="1" x14ac:dyDescent="0.15"/>
    <row r="113447" ht="13.5" customHeight="1" x14ac:dyDescent="0.15"/>
    <row r="113449" ht="13.5" customHeight="1" x14ac:dyDescent="0.15"/>
    <row r="113451" ht="13.5" customHeight="1" x14ac:dyDescent="0.15"/>
    <row r="113453" ht="13.5" customHeight="1" x14ac:dyDescent="0.15"/>
    <row r="113455" ht="13.5" customHeight="1" x14ac:dyDescent="0.15"/>
    <row r="113457" ht="13.5" customHeight="1" x14ac:dyDescent="0.15"/>
    <row r="113459" ht="13.5" customHeight="1" x14ac:dyDescent="0.15"/>
    <row r="113461" ht="13.5" customHeight="1" x14ac:dyDescent="0.15"/>
    <row r="113463" ht="13.5" customHeight="1" x14ac:dyDescent="0.15"/>
    <row r="113465" ht="13.5" customHeight="1" x14ac:dyDescent="0.15"/>
    <row r="113467" ht="13.5" customHeight="1" x14ac:dyDescent="0.15"/>
    <row r="113469" ht="13.5" customHeight="1" x14ac:dyDescent="0.15"/>
    <row r="113471" ht="13.5" customHeight="1" x14ac:dyDescent="0.15"/>
    <row r="113473" ht="13.5" customHeight="1" x14ac:dyDescent="0.15"/>
    <row r="113475" ht="13.5" customHeight="1" x14ac:dyDescent="0.15"/>
    <row r="113477" ht="13.5" customHeight="1" x14ac:dyDescent="0.15"/>
    <row r="113479" ht="13.5" customHeight="1" x14ac:dyDescent="0.15"/>
    <row r="113481" ht="13.5" customHeight="1" x14ac:dyDescent="0.15"/>
    <row r="113483" ht="13.5" customHeight="1" x14ac:dyDescent="0.15"/>
    <row r="113485" ht="13.5" customHeight="1" x14ac:dyDescent="0.15"/>
    <row r="113487" ht="13.5" customHeight="1" x14ac:dyDescent="0.15"/>
    <row r="113489" ht="13.5" customHeight="1" x14ac:dyDescent="0.15"/>
    <row r="113491" ht="13.5" customHeight="1" x14ac:dyDescent="0.15"/>
    <row r="113493" ht="13.5" customHeight="1" x14ac:dyDescent="0.15"/>
    <row r="113495" ht="13.5" customHeight="1" x14ac:dyDescent="0.15"/>
    <row r="113497" ht="13.5" customHeight="1" x14ac:dyDescent="0.15"/>
    <row r="113499" ht="13.5" customHeight="1" x14ac:dyDescent="0.15"/>
    <row r="113501" ht="13.5" customHeight="1" x14ac:dyDescent="0.15"/>
    <row r="113503" ht="13.5" customHeight="1" x14ac:dyDescent="0.15"/>
    <row r="113505" ht="13.5" customHeight="1" x14ac:dyDescent="0.15"/>
    <row r="113507" ht="13.5" customHeight="1" x14ac:dyDescent="0.15"/>
    <row r="113509" ht="13.5" customHeight="1" x14ac:dyDescent="0.15"/>
    <row r="113511" ht="13.5" customHeight="1" x14ac:dyDescent="0.15"/>
    <row r="113513" ht="13.5" customHeight="1" x14ac:dyDescent="0.15"/>
    <row r="113515" ht="13.5" customHeight="1" x14ac:dyDescent="0.15"/>
    <row r="113517" ht="13.5" customHeight="1" x14ac:dyDescent="0.15"/>
    <row r="113519" ht="13.5" customHeight="1" x14ac:dyDescent="0.15"/>
    <row r="113521" ht="13.5" customHeight="1" x14ac:dyDescent="0.15"/>
    <row r="113523" ht="13.5" customHeight="1" x14ac:dyDescent="0.15"/>
    <row r="113525" ht="13.5" customHeight="1" x14ac:dyDescent="0.15"/>
    <row r="113527" ht="13.5" customHeight="1" x14ac:dyDescent="0.15"/>
    <row r="113529" ht="13.5" customHeight="1" x14ac:dyDescent="0.15"/>
    <row r="113531" ht="13.5" customHeight="1" x14ac:dyDescent="0.15"/>
    <row r="113533" ht="13.5" customHeight="1" x14ac:dyDescent="0.15"/>
    <row r="113535" ht="13.5" customHeight="1" x14ac:dyDescent="0.15"/>
    <row r="113537" ht="13.5" customHeight="1" x14ac:dyDescent="0.15"/>
    <row r="113539" ht="13.5" customHeight="1" x14ac:dyDescent="0.15"/>
    <row r="113541" ht="13.5" customHeight="1" x14ac:dyDescent="0.15"/>
    <row r="113543" ht="13.5" customHeight="1" x14ac:dyDescent="0.15"/>
    <row r="113545" ht="13.5" customHeight="1" x14ac:dyDescent="0.15"/>
    <row r="113547" ht="13.5" customHeight="1" x14ac:dyDescent="0.15"/>
    <row r="113549" ht="13.5" customHeight="1" x14ac:dyDescent="0.15"/>
    <row r="113551" ht="13.5" customHeight="1" x14ac:dyDescent="0.15"/>
    <row r="113553" ht="13.5" customHeight="1" x14ac:dyDescent="0.15"/>
    <row r="113555" ht="13.5" customHeight="1" x14ac:dyDescent="0.15"/>
    <row r="113557" ht="13.5" customHeight="1" x14ac:dyDescent="0.15"/>
    <row r="113559" ht="13.5" customHeight="1" x14ac:dyDescent="0.15"/>
    <row r="113561" ht="13.5" customHeight="1" x14ac:dyDescent="0.15"/>
    <row r="113563" ht="13.5" customHeight="1" x14ac:dyDescent="0.15"/>
    <row r="113565" ht="13.5" customHeight="1" x14ac:dyDescent="0.15"/>
    <row r="113567" ht="13.5" customHeight="1" x14ac:dyDescent="0.15"/>
    <row r="113569" ht="13.5" customHeight="1" x14ac:dyDescent="0.15"/>
    <row r="113571" ht="13.5" customHeight="1" x14ac:dyDescent="0.15"/>
    <row r="113573" ht="13.5" customHeight="1" x14ac:dyDescent="0.15"/>
    <row r="113575" ht="13.5" customHeight="1" x14ac:dyDescent="0.15"/>
    <row r="113577" ht="13.5" customHeight="1" x14ac:dyDescent="0.15"/>
    <row r="113579" ht="13.5" customHeight="1" x14ac:dyDescent="0.15"/>
    <row r="113581" ht="13.5" customHeight="1" x14ac:dyDescent="0.15"/>
    <row r="113583" ht="13.5" customHeight="1" x14ac:dyDescent="0.15"/>
    <row r="113585" ht="13.5" customHeight="1" x14ac:dyDescent="0.15"/>
    <row r="113587" ht="13.5" customHeight="1" x14ac:dyDescent="0.15"/>
    <row r="113589" ht="13.5" customHeight="1" x14ac:dyDescent="0.15"/>
    <row r="113591" ht="13.5" customHeight="1" x14ac:dyDescent="0.15"/>
    <row r="113593" ht="13.5" customHeight="1" x14ac:dyDescent="0.15"/>
    <row r="113595" ht="13.5" customHeight="1" x14ac:dyDescent="0.15"/>
    <row r="113597" ht="13.5" customHeight="1" x14ac:dyDescent="0.15"/>
    <row r="113599" ht="13.5" customHeight="1" x14ac:dyDescent="0.15"/>
    <row r="113601" ht="13.5" customHeight="1" x14ac:dyDescent="0.15"/>
    <row r="113603" ht="13.5" customHeight="1" x14ac:dyDescent="0.15"/>
    <row r="113605" ht="13.5" customHeight="1" x14ac:dyDescent="0.15"/>
    <row r="113607" ht="13.5" customHeight="1" x14ac:dyDescent="0.15"/>
    <row r="113609" ht="13.5" customHeight="1" x14ac:dyDescent="0.15"/>
    <row r="113611" ht="13.5" customHeight="1" x14ac:dyDescent="0.15"/>
    <row r="113613" ht="13.5" customHeight="1" x14ac:dyDescent="0.15"/>
    <row r="113615" ht="13.5" customHeight="1" x14ac:dyDescent="0.15"/>
    <row r="113617" ht="13.5" customHeight="1" x14ac:dyDescent="0.15"/>
    <row r="113619" ht="13.5" customHeight="1" x14ac:dyDescent="0.15"/>
    <row r="113621" ht="13.5" customHeight="1" x14ac:dyDescent="0.15"/>
    <row r="113623" ht="13.5" customHeight="1" x14ac:dyDescent="0.15"/>
    <row r="113625" ht="13.5" customHeight="1" x14ac:dyDescent="0.15"/>
    <row r="113627" ht="13.5" customHeight="1" x14ac:dyDescent="0.15"/>
    <row r="113629" ht="13.5" customHeight="1" x14ac:dyDescent="0.15"/>
    <row r="113631" ht="13.5" customHeight="1" x14ac:dyDescent="0.15"/>
    <row r="113633" ht="13.5" customHeight="1" x14ac:dyDescent="0.15"/>
    <row r="113635" ht="13.5" customHeight="1" x14ac:dyDescent="0.15"/>
    <row r="113637" ht="13.5" customHeight="1" x14ac:dyDescent="0.15"/>
    <row r="113639" ht="13.5" customHeight="1" x14ac:dyDescent="0.15"/>
    <row r="113641" ht="13.5" customHeight="1" x14ac:dyDescent="0.15"/>
    <row r="113643" ht="13.5" customHeight="1" x14ac:dyDescent="0.15"/>
    <row r="113645" ht="13.5" customHeight="1" x14ac:dyDescent="0.15"/>
    <row r="113647" ht="13.5" customHeight="1" x14ac:dyDescent="0.15"/>
    <row r="113649" ht="13.5" customHeight="1" x14ac:dyDescent="0.15"/>
    <row r="113651" ht="13.5" customHeight="1" x14ac:dyDescent="0.15"/>
    <row r="113653" ht="13.5" customHeight="1" x14ac:dyDescent="0.15"/>
    <row r="113655" ht="13.5" customHeight="1" x14ac:dyDescent="0.15"/>
    <row r="113657" ht="13.5" customHeight="1" x14ac:dyDescent="0.15"/>
    <row r="113659" ht="13.5" customHeight="1" x14ac:dyDescent="0.15"/>
    <row r="113661" ht="13.5" customHeight="1" x14ac:dyDescent="0.15"/>
    <row r="113663" ht="13.5" customHeight="1" x14ac:dyDescent="0.15"/>
    <row r="113665" ht="13.5" customHeight="1" x14ac:dyDescent="0.15"/>
    <row r="113667" ht="13.5" customHeight="1" x14ac:dyDescent="0.15"/>
    <row r="113669" ht="13.5" customHeight="1" x14ac:dyDescent="0.15"/>
    <row r="113671" ht="13.5" customHeight="1" x14ac:dyDescent="0.15"/>
    <row r="113673" ht="13.5" customHeight="1" x14ac:dyDescent="0.15"/>
    <row r="113675" ht="13.5" customHeight="1" x14ac:dyDescent="0.15"/>
    <row r="113677" ht="13.5" customHeight="1" x14ac:dyDescent="0.15"/>
    <row r="113679" ht="13.5" customHeight="1" x14ac:dyDescent="0.15"/>
    <row r="113681" ht="13.5" customHeight="1" x14ac:dyDescent="0.15"/>
    <row r="113683" ht="13.5" customHeight="1" x14ac:dyDescent="0.15"/>
    <row r="113685" ht="13.5" customHeight="1" x14ac:dyDescent="0.15"/>
    <row r="113687" ht="13.5" customHeight="1" x14ac:dyDescent="0.15"/>
    <row r="113689" ht="13.5" customHeight="1" x14ac:dyDescent="0.15"/>
    <row r="113691" ht="13.5" customHeight="1" x14ac:dyDescent="0.15"/>
    <row r="113693" ht="13.5" customHeight="1" x14ac:dyDescent="0.15"/>
    <row r="113695" ht="13.5" customHeight="1" x14ac:dyDescent="0.15"/>
    <row r="113697" ht="13.5" customHeight="1" x14ac:dyDescent="0.15"/>
    <row r="113699" ht="13.5" customHeight="1" x14ac:dyDescent="0.15"/>
    <row r="113701" ht="13.5" customHeight="1" x14ac:dyDescent="0.15"/>
    <row r="113703" ht="13.5" customHeight="1" x14ac:dyDescent="0.15"/>
    <row r="113705" ht="13.5" customHeight="1" x14ac:dyDescent="0.15"/>
    <row r="113707" ht="13.5" customHeight="1" x14ac:dyDescent="0.15"/>
    <row r="113709" ht="13.5" customHeight="1" x14ac:dyDescent="0.15"/>
    <row r="113711" ht="13.5" customHeight="1" x14ac:dyDescent="0.15"/>
    <row r="113713" ht="13.5" customHeight="1" x14ac:dyDescent="0.15"/>
    <row r="113715" ht="13.5" customHeight="1" x14ac:dyDescent="0.15"/>
    <row r="113717" ht="13.5" customHeight="1" x14ac:dyDescent="0.15"/>
    <row r="113719" ht="13.5" customHeight="1" x14ac:dyDescent="0.15"/>
    <row r="113721" ht="13.5" customHeight="1" x14ac:dyDescent="0.15"/>
    <row r="113723" ht="13.5" customHeight="1" x14ac:dyDescent="0.15"/>
    <row r="113725" ht="13.5" customHeight="1" x14ac:dyDescent="0.15"/>
    <row r="113727" ht="13.5" customHeight="1" x14ac:dyDescent="0.15"/>
    <row r="113729" ht="13.5" customHeight="1" x14ac:dyDescent="0.15"/>
    <row r="113731" ht="13.5" customHeight="1" x14ac:dyDescent="0.15"/>
    <row r="113733" ht="13.5" customHeight="1" x14ac:dyDescent="0.15"/>
    <row r="113735" ht="13.5" customHeight="1" x14ac:dyDescent="0.15"/>
    <row r="113737" ht="13.5" customHeight="1" x14ac:dyDescent="0.15"/>
    <row r="113739" ht="13.5" customHeight="1" x14ac:dyDescent="0.15"/>
    <row r="113741" ht="13.5" customHeight="1" x14ac:dyDescent="0.15"/>
    <row r="113743" ht="13.5" customHeight="1" x14ac:dyDescent="0.15"/>
    <row r="113745" ht="13.5" customHeight="1" x14ac:dyDescent="0.15"/>
    <row r="113747" ht="13.5" customHeight="1" x14ac:dyDescent="0.15"/>
    <row r="113749" ht="13.5" customHeight="1" x14ac:dyDescent="0.15"/>
    <row r="113751" ht="13.5" customHeight="1" x14ac:dyDescent="0.15"/>
    <row r="113753" ht="13.5" customHeight="1" x14ac:dyDescent="0.15"/>
    <row r="113755" ht="13.5" customHeight="1" x14ac:dyDescent="0.15"/>
    <row r="113757" ht="13.5" customHeight="1" x14ac:dyDescent="0.15"/>
    <row r="113759" ht="13.5" customHeight="1" x14ac:dyDescent="0.15"/>
    <row r="113761" ht="13.5" customHeight="1" x14ac:dyDescent="0.15"/>
    <row r="113763" ht="13.5" customHeight="1" x14ac:dyDescent="0.15"/>
    <row r="113765" ht="13.5" customHeight="1" x14ac:dyDescent="0.15"/>
    <row r="113767" ht="13.5" customHeight="1" x14ac:dyDescent="0.15"/>
    <row r="113769" ht="13.5" customHeight="1" x14ac:dyDescent="0.15"/>
    <row r="113771" ht="13.5" customHeight="1" x14ac:dyDescent="0.15"/>
    <row r="113773" ht="13.5" customHeight="1" x14ac:dyDescent="0.15"/>
    <row r="113775" ht="13.5" customHeight="1" x14ac:dyDescent="0.15"/>
    <row r="113777" ht="13.5" customHeight="1" x14ac:dyDescent="0.15"/>
    <row r="113779" ht="13.5" customHeight="1" x14ac:dyDescent="0.15"/>
    <row r="113781" ht="13.5" customHeight="1" x14ac:dyDescent="0.15"/>
    <row r="113783" ht="13.5" customHeight="1" x14ac:dyDescent="0.15"/>
    <row r="113785" ht="13.5" customHeight="1" x14ac:dyDescent="0.15"/>
    <row r="113787" ht="13.5" customHeight="1" x14ac:dyDescent="0.15"/>
    <row r="113789" ht="13.5" customHeight="1" x14ac:dyDescent="0.15"/>
    <row r="113791" ht="13.5" customHeight="1" x14ac:dyDescent="0.15"/>
    <row r="113793" ht="13.5" customHeight="1" x14ac:dyDescent="0.15"/>
    <row r="113795" ht="13.5" customHeight="1" x14ac:dyDescent="0.15"/>
    <row r="113797" ht="13.5" customHeight="1" x14ac:dyDescent="0.15"/>
    <row r="113799" ht="13.5" customHeight="1" x14ac:dyDescent="0.15"/>
    <row r="113801" ht="13.5" customHeight="1" x14ac:dyDescent="0.15"/>
    <row r="113803" ht="13.5" customHeight="1" x14ac:dyDescent="0.15"/>
    <row r="113805" ht="13.5" customHeight="1" x14ac:dyDescent="0.15"/>
    <row r="113807" ht="13.5" customHeight="1" x14ac:dyDescent="0.15"/>
    <row r="113809" ht="13.5" customHeight="1" x14ac:dyDescent="0.15"/>
    <row r="113811" ht="13.5" customHeight="1" x14ac:dyDescent="0.15"/>
    <row r="113813" ht="13.5" customHeight="1" x14ac:dyDescent="0.15"/>
    <row r="113815" ht="13.5" customHeight="1" x14ac:dyDescent="0.15"/>
    <row r="113817" ht="13.5" customHeight="1" x14ac:dyDescent="0.15"/>
    <row r="113819" ht="13.5" customHeight="1" x14ac:dyDescent="0.15"/>
    <row r="113821" ht="13.5" customHeight="1" x14ac:dyDescent="0.15"/>
    <row r="113823" ht="13.5" customHeight="1" x14ac:dyDescent="0.15"/>
    <row r="113825" ht="13.5" customHeight="1" x14ac:dyDescent="0.15"/>
    <row r="113827" ht="13.5" customHeight="1" x14ac:dyDescent="0.15"/>
    <row r="113829" ht="13.5" customHeight="1" x14ac:dyDescent="0.15"/>
    <row r="113831" ht="13.5" customHeight="1" x14ac:dyDescent="0.15"/>
    <row r="113833" ht="13.5" customHeight="1" x14ac:dyDescent="0.15"/>
    <row r="113835" ht="13.5" customHeight="1" x14ac:dyDescent="0.15"/>
    <row r="113837" ht="13.5" customHeight="1" x14ac:dyDescent="0.15"/>
    <row r="113839" ht="13.5" customHeight="1" x14ac:dyDescent="0.15"/>
    <row r="113841" ht="13.5" customHeight="1" x14ac:dyDescent="0.15"/>
    <row r="113843" ht="13.5" customHeight="1" x14ac:dyDescent="0.15"/>
    <row r="113845" ht="13.5" customHeight="1" x14ac:dyDescent="0.15"/>
    <row r="113847" ht="13.5" customHeight="1" x14ac:dyDescent="0.15"/>
    <row r="113849" ht="13.5" customHeight="1" x14ac:dyDescent="0.15"/>
    <row r="113851" ht="13.5" customHeight="1" x14ac:dyDescent="0.15"/>
    <row r="113853" ht="13.5" customHeight="1" x14ac:dyDescent="0.15"/>
    <row r="113855" ht="13.5" customHeight="1" x14ac:dyDescent="0.15"/>
    <row r="113857" ht="13.5" customHeight="1" x14ac:dyDescent="0.15"/>
    <row r="113859" ht="13.5" customHeight="1" x14ac:dyDescent="0.15"/>
    <row r="113861" ht="13.5" customHeight="1" x14ac:dyDescent="0.15"/>
    <row r="113863" ht="13.5" customHeight="1" x14ac:dyDescent="0.15"/>
    <row r="113865" ht="13.5" customHeight="1" x14ac:dyDescent="0.15"/>
    <row r="113867" ht="13.5" customHeight="1" x14ac:dyDescent="0.15"/>
    <row r="113869" ht="13.5" customHeight="1" x14ac:dyDescent="0.15"/>
    <row r="113871" ht="13.5" customHeight="1" x14ac:dyDescent="0.15"/>
    <row r="113873" ht="13.5" customHeight="1" x14ac:dyDescent="0.15"/>
    <row r="113875" ht="13.5" customHeight="1" x14ac:dyDescent="0.15"/>
    <row r="113877" ht="13.5" customHeight="1" x14ac:dyDescent="0.15"/>
    <row r="113879" ht="13.5" customHeight="1" x14ac:dyDescent="0.15"/>
    <row r="113881" ht="13.5" customHeight="1" x14ac:dyDescent="0.15"/>
    <row r="113883" ht="13.5" customHeight="1" x14ac:dyDescent="0.15"/>
    <row r="113885" ht="13.5" customHeight="1" x14ac:dyDescent="0.15"/>
    <row r="113887" ht="13.5" customHeight="1" x14ac:dyDescent="0.15"/>
    <row r="113889" ht="13.5" customHeight="1" x14ac:dyDescent="0.15"/>
    <row r="113891" ht="13.5" customHeight="1" x14ac:dyDescent="0.15"/>
    <row r="113893" ht="13.5" customHeight="1" x14ac:dyDescent="0.15"/>
    <row r="113895" ht="13.5" customHeight="1" x14ac:dyDescent="0.15"/>
    <row r="113897" ht="13.5" customHeight="1" x14ac:dyDescent="0.15"/>
    <row r="113899" ht="13.5" customHeight="1" x14ac:dyDescent="0.15"/>
    <row r="113901" ht="13.5" customHeight="1" x14ac:dyDescent="0.15"/>
    <row r="113903" ht="13.5" customHeight="1" x14ac:dyDescent="0.15"/>
    <row r="113905" ht="13.5" customHeight="1" x14ac:dyDescent="0.15"/>
    <row r="113907" ht="13.5" customHeight="1" x14ac:dyDescent="0.15"/>
    <row r="113909" ht="13.5" customHeight="1" x14ac:dyDescent="0.15"/>
    <row r="113911" ht="13.5" customHeight="1" x14ac:dyDescent="0.15"/>
    <row r="113913" ht="13.5" customHeight="1" x14ac:dyDescent="0.15"/>
    <row r="113915" ht="13.5" customHeight="1" x14ac:dyDescent="0.15"/>
    <row r="113917" ht="13.5" customHeight="1" x14ac:dyDescent="0.15"/>
    <row r="113919" ht="13.5" customHeight="1" x14ac:dyDescent="0.15"/>
    <row r="113921" ht="13.5" customHeight="1" x14ac:dyDescent="0.15"/>
    <row r="113923" ht="13.5" customHeight="1" x14ac:dyDescent="0.15"/>
    <row r="113925" ht="13.5" customHeight="1" x14ac:dyDescent="0.15"/>
    <row r="113927" ht="13.5" customHeight="1" x14ac:dyDescent="0.15"/>
    <row r="113929" ht="13.5" customHeight="1" x14ac:dyDescent="0.15"/>
    <row r="113931" ht="13.5" customHeight="1" x14ac:dyDescent="0.15"/>
    <row r="113933" ht="13.5" customHeight="1" x14ac:dyDescent="0.15"/>
    <row r="113935" ht="13.5" customHeight="1" x14ac:dyDescent="0.15"/>
    <row r="113937" ht="13.5" customHeight="1" x14ac:dyDescent="0.15"/>
    <row r="113939" ht="13.5" customHeight="1" x14ac:dyDescent="0.15"/>
    <row r="113941" ht="13.5" customHeight="1" x14ac:dyDescent="0.15"/>
    <row r="113943" ht="13.5" customHeight="1" x14ac:dyDescent="0.15"/>
    <row r="113945" ht="13.5" customHeight="1" x14ac:dyDescent="0.15"/>
    <row r="113947" ht="13.5" customHeight="1" x14ac:dyDescent="0.15"/>
    <row r="113949" ht="13.5" customHeight="1" x14ac:dyDescent="0.15"/>
    <row r="113951" ht="13.5" customHeight="1" x14ac:dyDescent="0.15"/>
    <row r="113953" ht="13.5" customHeight="1" x14ac:dyDescent="0.15"/>
    <row r="113955" ht="13.5" customHeight="1" x14ac:dyDescent="0.15"/>
    <row r="113957" ht="13.5" customHeight="1" x14ac:dyDescent="0.15"/>
    <row r="113959" ht="13.5" customHeight="1" x14ac:dyDescent="0.15"/>
    <row r="113961" ht="13.5" customHeight="1" x14ac:dyDescent="0.15"/>
    <row r="113963" ht="13.5" customHeight="1" x14ac:dyDescent="0.15"/>
    <row r="113965" ht="13.5" customHeight="1" x14ac:dyDescent="0.15"/>
    <row r="113967" ht="13.5" customHeight="1" x14ac:dyDescent="0.15"/>
    <row r="113969" ht="13.5" customHeight="1" x14ac:dyDescent="0.15"/>
    <row r="113971" ht="13.5" customHeight="1" x14ac:dyDescent="0.15"/>
    <row r="113973" ht="13.5" customHeight="1" x14ac:dyDescent="0.15"/>
    <row r="113975" ht="13.5" customHeight="1" x14ac:dyDescent="0.15"/>
    <row r="113977" ht="13.5" customHeight="1" x14ac:dyDescent="0.15"/>
    <row r="113979" ht="13.5" customHeight="1" x14ac:dyDescent="0.15"/>
    <row r="113981" ht="13.5" customHeight="1" x14ac:dyDescent="0.15"/>
    <row r="113983" ht="13.5" customHeight="1" x14ac:dyDescent="0.15"/>
    <row r="113985" ht="13.5" customHeight="1" x14ac:dyDescent="0.15"/>
    <row r="113987" ht="13.5" customHeight="1" x14ac:dyDescent="0.15"/>
    <row r="113989" ht="13.5" customHeight="1" x14ac:dyDescent="0.15"/>
    <row r="113991" ht="13.5" customHeight="1" x14ac:dyDescent="0.15"/>
    <row r="113993" ht="13.5" customHeight="1" x14ac:dyDescent="0.15"/>
    <row r="113995" ht="13.5" customHeight="1" x14ac:dyDescent="0.15"/>
    <row r="113997" ht="13.5" customHeight="1" x14ac:dyDescent="0.15"/>
    <row r="113999" ht="13.5" customHeight="1" x14ac:dyDescent="0.15"/>
    <row r="114001" ht="13.5" customHeight="1" x14ac:dyDescent="0.15"/>
    <row r="114003" ht="13.5" customHeight="1" x14ac:dyDescent="0.15"/>
    <row r="114005" ht="13.5" customHeight="1" x14ac:dyDescent="0.15"/>
    <row r="114007" ht="13.5" customHeight="1" x14ac:dyDescent="0.15"/>
    <row r="114009" ht="13.5" customHeight="1" x14ac:dyDescent="0.15"/>
    <row r="114011" ht="13.5" customHeight="1" x14ac:dyDescent="0.15"/>
    <row r="114013" ht="13.5" customHeight="1" x14ac:dyDescent="0.15"/>
    <row r="114015" ht="13.5" customHeight="1" x14ac:dyDescent="0.15"/>
    <row r="114017" ht="13.5" customHeight="1" x14ac:dyDescent="0.15"/>
    <row r="114019" ht="13.5" customHeight="1" x14ac:dyDescent="0.15"/>
    <row r="114021" ht="13.5" customHeight="1" x14ac:dyDescent="0.15"/>
    <row r="114023" ht="13.5" customHeight="1" x14ac:dyDescent="0.15"/>
    <row r="114025" ht="13.5" customHeight="1" x14ac:dyDescent="0.15"/>
    <row r="114027" ht="13.5" customHeight="1" x14ac:dyDescent="0.15"/>
    <row r="114029" ht="13.5" customHeight="1" x14ac:dyDescent="0.15"/>
    <row r="114031" ht="13.5" customHeight="1" x14ac:dyDescent="0.15"/>
    <row r="114033" ht="13.5" customHeight="1" x14ac:dyDescent="0.15"/>
    <row r="114035" ht="13.5" customHeight="1" x14ac:dyDescent="0.15"/>
    <row r="114037" ht="13.5" customHeight="1" x14ac:dyDescent="0.15"/>
    <row r="114039" ht="13.5" customHeight="1" x14ac:dyDescent="0.15"/>
    <row r="114041" ht="13.5" customHeight="1" x14ac:dyDescent="0.15"/>
    <row r="114043" ht="13.5" customHeight="1" x14ac:dyDescent="0.15"/>
    <row r="114045" ht="13.5" customHeight="1" x14ac:dyDescent="0.15"/>
    <row r="114047" ht="13.5" customHeight="1" x14ac:dyDescent="0.15"/>
    <row r="114049" ht="13.5" customHeight="1" x14ac:dyDescent="0.15"/>
    <row r="114051" ht="13.5" customHeight="1" x14ac:dyDescent="0.15"/>
    <row r="114053" ht="13.5" customHeight="1" x14ac:dyDescent="0.15"/>
    <row r="114055" ht="13.5" customHeight="1" x14ac:dyDescent="0.15"/>
    <row r="114057" ht="13.5" customHeight="1" x14ac:dyDescent="0.15"/>
    <row r="114059" ht="13.5" customHeight="1" x14ac:dyDescent="0.15"/>
    <row r="114061" ht="13.5" customHeight="1" x14ac:dyDescent="0.15"/>
    <row r="114063" ht="13.5" customHeight="1" x14ac:dyDescent="0.15"/>
    <row r="114065" ht="13.5" customHeight="1" x14ac:dyDescent="0.15"/>
    <row r="114067" ht="13.5" customHeight="1" x14ac:dyDescent="0.15"/>
    <row r="114069" ht="13.5" customHeight="1" x14ac:dyDescent="0.15"/>
    <row r="114071" ht="13.5" customHeight="1" x14ac:dyDescent="0.15"/>
    <row r="114073" ht="13.5" customHeight="1" x14ac:dyDescent="0.15"/>
    <row r="114075" ht="13.5" customHeight="1" x14ac:dyDescent="0.15"/>
    <row r="114077" ht="13.5" customHeight="1" x14ac:dyDescent="0.15"/>
    <row r="114079" ht="13.5" customHeight="1" x14ac:dyDescent="0.15"/>
    <row r="114081" ht="13.5" customHeight="1" x14ac:dyDescent="0.15"/>
    <row r="114083" ht="13.5" customHeight="1" x14ac:dyDescent="0.15"/>
    <row r="114085" ht="13.5" customHeight="1" x14ac:dyDescent="0.15"/>
    <row r="114087" ht="13.5" customHeight="1" x14ac:dyDescent="0.15"/>
    <row r="114089" ht="13.5" customHeight="1" x14ac:dyDescent="0.15"/>
    <row r="114091" ht="13.5" customHeight="1" x14ac:dyDescent="0.15"/>
    <row r="114093" ht="13.5" customHeight="1" x14ac:dyDescent="0.15"/>
    <row r="114095" ht="13.5" customHeight="1" x14ac:dyDescent="0.15"/>
    <row r="114097" ht="13.5" customHeight="1" x14ac:dyDescent="0.15"/>
    <row r="114099" ht="13.5" customHeight="1" x14ac:dyDescent="0.15"/>
    <row r="114101" ht="13.5" customHeight="1" x14ac:dyDescent="0.15"/>
    <row r="114103" ht="13.5" customHeight="1" x14ac:dyDescent="0.15"/>
    <row r="114105" ht="13.5" customHeight="1" x14ac:dyDescent="0.15"/>
    <row r="114107" ht="13.5" customHeight="1" x14ac:dyDescent="0.15"/>
    <row r="114109" ht="13.5" customHeight="1" x14ac:dyDescent="0.15"/>
    <row r="114111" ht="13.5" customHeight="1" x14ac:dyDescent="0.15"/>
    <row r="114113" ht="13.5" customHeight="1" x14ac:dyDescent="0.15"/>
    <row r="114115" ht="13.5" customHeight="1" x14ac:dyDescent="0.15"/>
    <row r="114117" ht="13.5" customHeight="1" x14ac:dyDescent="0.15"/>
    <row r="114119" ht="13.5" customHeight="1" x14ac:dyDescent="0.15"/>
    <row r="114121" ht="13.5" customHeight="1" x14ac:dyDescent="0.15"/>
    <row r="114123" ht="13.5" customHeight="1" x14ac:dyDescent="0.15"/>
    <row r="114125" ht="13.5" customHeight="1" x14ac:dyDescent="0.15"/>
    <row r="114127" ht="13.5" customHeight="1" x14ac:dyDescent="0.15"/>
    <row r="114129" ht="13.5" customHeight="1" x14ac:dyDescent="0.15"/>
    <row r="114131" ht="13.5" customHeight="1" x14ac:dyDescent="0.15"/>
    <row r="114133" ht="13.5" customHeight="1" x14ac:dyDescent="0.15"/>
    <row r="114135" ht="13.5" customHeight="1" x14ac:dyDescent="0.15"/>
    <row r="114137" ht="13.5" customHeight="1" x14ac:dyDescent="0.15"/>
    <row r="114139" ht="13.5" customHeight="1" x14ac:dyDescent="0.15"/>
    <row r="114141" ht="13.5" customHeight="1" x14ac:dyDescent="0.15"/>
    <row r="114143" ht="13.5" customHeight="1" x14ac:dyDescent="0.15"/>
    <row r="114145" ht="13.5" customHeight="1" x14ac:dyDescent="0.15"/>
    <row r="114147" ht="13.5" customHeight="1" x14ac:dyDescent="0.15"/>
    <row r="114149" ht="13.5" customHeight="1" x14ac:dyDescent="0.15"/>
    <row r="114151" ht="13.5" customHeight="1" x14ac:dyDescent="0.15"/>
    <row r="114153" ht="13.5" customHeight="1" x14ac:dyDescent="0.15"/>
    <row r="114155" ht="13.5" customHeight="1" x14ac:dyDescent="0.15"/>
    <row r="114157" ht="13.5" customHeight="1" x14ac:dyDescent="0.15"/>
    <row r="114159" ht="13.5" customHeight="1" x14ac:dyDescent="0.15"/>
    <row r="114161" ht="13.5" customHeight="1" x14ac:dyDescent="0.15"/>
    <row r="114163" ht="13.5" customHeight="1" x14ac:dyDescent="0.15"/>
    <row r="114165" ht="13.5" customHeight="1" x14ac:dyDescent="0.15"/>
    <row r="114167" ht="13.5" customHeight="1" x14ac:dyDescent="0.15"/>
    <row r="114169" ht="13.5" customHeight="1" x14ac:dyDescent="0.15"/>
    <row r="114171" ht="13.5" customHeight="1" x14ac:dyDescent="0.15"/>
    <row r="114173" ht="13.5" customHeight="1" x14ac:dyDescent="0.15"/>
    <row r="114175" ht="13.5" customHeight="1" x14ac:dyDescent="0.15"/>
    <row r="114177" ht="13.5" customHeight="1" x14ac:dyDescent="0.15"/>
    <row r="114179" ht="13.5" customHeight="1" x14ac:dyDescent="0.15"/>
    <row r="114181" ht="13.5" customHeight="1" x14ac:dyDescent="0.15"/>
    <row r="114183" ht="13.5" customHeight="1" x14ac:dyDescent="0.15"/>
    <row r="114185" ht="13.5" customHeight="1" x14ac:dyDescent="0.15"/>
    <row r="114187" ht="13.5" customHeight="1" x14ac:dyDescent="0.15"/>
    <row r="114189" ht="13.5" customHeight="1" x14ac:dyDescent="0.15"/>
    <row r="114191" ht="13.5" customHeight="1" x14ac:dyDescent="0.15"/>
    <row r="114193" ht="13.5" customHeight="1" x14ac:dyDescent="0.15"/>
    <row r="114195" ht="13.5" customHeight="1" x14ac:dyDescent="0.15"/>
    <row r="114197" ht="13.5" customHeight="1" x14ac:dyDescent="0.15"/>
    <row r="114199" ht="13.5" customHeight="1" x14ac:dyDescent="0.15"/>
    <row r="114201" ht="13.5" customHeight="1" x14ac:dyDescent="0.15"/>
    <row r="114203" ht="13.5" customHeight="1" x14ac:dyDescent="0.15"/>
    <row r="114205" ht="13.5" customHeight="1" x14ac:dyDescent="0.15"/>
    <row r="114207" ht="13.5" customHeight="1" x14ac:dyDescent="0.15"/>
    <row r="114209" ht="13.5" customHeight="1" x14ac:dyDescent="0.15"/>
    <row r="114211" ht="13.5" customHeight="1" x14ac:dyDescent="0.15"/>
    <row r="114213" ht="13.5" customHeight="1" x14ac:dyDescent="0.15"/>
    <row r="114215" ht="13.5" customHeight="1" x14ac:dyDescent="0.15"/>
    <row r="114217" ht="13.5" customHeight="1" x14ac:dyDescent="0.15"/>
    <row r="114219" ht="13.5" customHeight="1" x14ac:dyDescent="0.15"/>
    <row r="114221" ht="13.5" customHeight="1" x14ac:dyDescent="0.15"/>
    <row r="114223" ht="13.5" customHeight="1" x14ac:dyDescent="0.15"/>
    <row r="114225" ht="13.5" customHeight="1" x14ac:dyDescent="0.15"/>
    <row r="114227" ht="13.5" customHeight="1" x14ac:dyDescent="0.15"/>
    <row r="114229" ht="13.5" customHeight="1" x14ac:dyDescent="0.15"/>
    <row r="114231" ht="13.5" customHeight="1" x14ac:dyDescent="0.15"/>
    <row r="114233" ht="13.5" customHeight="1" x14ac:dyDescent="0.15"/>
    <row r="114235" ht="13.5" customHeight="1" x14ac:dyDescent="0.15"/>
    <row r="114237" ht="13.5" customHeight="1" x14ac:dyDescent="0.15"/>
    <row r="114239" ht="13.5" customHeight="1" x14ac:dyDescent="0.15"/>
    <row r="114241" ht="13.5" customHeight="1" x14ac:dyDescent="0.15"/>
    <row r="114243" ht="13.5" customHeight="1" x14ac:dyDescent="0.15"/>
    <row r="114245" ht="13.5" customHeight="1" x14ac:dyDescent="0.15"/>
    <row r="114247" ht="13.5" customHeight="1" x14ac:dyDescent="0.15"/>
    <row r="114249" ht="13.5" customHeight="1" x14ac:dyDescent="0.15"/>
    <row r="114251" ht="13.5" customHeight="1" x14ac:dyDescent="0.15"/>
    <row r="114253" ht="13.5" customHeight="1" x14ac:dyDescent="0.15"/>
    <row r="114255" ht="13.5" customHeight="1" x14ac:dyDescent="0.15"/>
    <row r="114257" ht="13.5" customHeight="1" x14ac:dyDescent="0.15"/>
    <row r="114259" ht="13.5" customHeight="1" x14ac:dyDescent="0.15"/>
    <row r="114261" ht="13.5" customHeight="1" x14ac:dyDescent="0.15"/>
    <row r="114263" ht="13.5" customHeight="1" x14ac:dyDescent="0.15"/>
    <row r="114265" ht="13.5" customHeight="1" x14ac:dyDescent="0.15"/>
    <row r="114267" ht="13.5" customHeight="1" x14ac:dyDescent="0.15"/>
    <row r="114269" ht="13.5" customHeight="1" x14ac:dyDescent="0.15"/>
    <row r="114271" ht="13.5" customHeight="1" x14ac:dyDescent="0.15"/>
    <row r="114273" ht="13.5" customHeight="1" x14ac:dyDescent="0.15"/>
    <row r="114275" ht="13.5" customHeight="1" x14ac:dyDescent="0.15"/>
    <row r="114277" ht="13.5" customHeight="1" x14ac:dyDescent="0.15"/>
    <row r="114279" ht="13.5" customHeight="1" x14ac:dyDescent="0.15"/>
    <row r="114281" ht="13.5" customHeight="1" x14ac:dyDescent="0.15"/>
    <row r="114283" ht="13.5" customHeight="1" x14ac:dyDescent="0.15"/>
    <row r="114285" ht="13.5" customHeight="1" x14ac:dyDescent="0.15"/>
    <row r="114287" ht="13.5" customHeight="1" x14ac:dyDescent="0.15"/>
    <row r="114289" ht="13.5" customHeight="1" x14ac:dyDescent="0.15"/>
    <row r="114291" ht="13.5" customHeight="1" x14ac:dyDescent="0.15"/>
    <row r="114293" ht="13.5" customHeight="1" x14ac:dyDescent="0.15"/>
    <row r="114295" ht="13.5" customHeight="1" x14ac:dyDescent="0.15"/>
    <row r="114297" ht="13.5" customHeight="1" x14ac:dyDescent="0.15"/>
    <row r="114299" ht="13.5" customHeight="1" x14ac:dyDescent="0.15"/>
    <row r="114301" ht="13.5" customHeight="1" x14ac:dyDescent="0.15"/>
    <row r="114303" ht="13.5" customHeight="1" x14ac:dyDescent="0.15"/>
    <row r="114305" ht="13.5" customHeight="1" x14ac:dyDescent="0.15"/>
    <row r="114307" ht="13.5" customHeight="1" x14ac:dyDescent="0.15"/>
    <row r="114309" ht="13.5" customHeight="1" x14ac:dyDescent="0.15"/>
    <row r="114311" ht="13.5" customHeight="1" x14ac:dyDescent="0.15"/>
    <row r="114313" ht="13.5" customHeight="1" x14ac:dyDescent="0.15"/>
    <row r="114315" ht="13.5" customHeight="1" x14ac:dyDescent="0.15"/>
    <row r="114317" ht="13.5" customHeight="1" x14ac:dyDescent="0.15"/>
    <row r="114319" ht="13.5" customHeight="1" x14ac:dyDescent="0.15"/>
    <row r="114321" ht="13.5" customHeight="1" x14ac:dyDescent="0.15"/>
    <row r="114323" ht="13.5" customHeight="1" x14ac:dyDescent="0.15"/>
    <row r="114325" ht="13.5" customHeight="1" x14ac:dyDescent="0.15"/>
    <row r="114327" ht="13.5" customHeight="1" x14ac:dyDescent="0.15"/>
    <row r="114329" ht="13.5" customHeight="1" x14ac:dyDescent="0.15"/>
    <row r="114331" ht="13.5" customHeight="1" x14ac:dyDescent="0.15"/>
    <row r="114333" ht="13.5" customHeight="1" x14ac:dyDescent="0.15"/>
    <row r="114335" ht="13.5" customHeight="1" x14ac:dyDescent="0.15"/>
    <row r="114337" ht="13.5" customHeight="1" x14ac:dyDescent="0.15"/>
    <row r="114339" ht="13.5" customHeight="1" x14ac:dyDescent="0.15"/>
    <row r="114341" ht="13.5" customHeight="1" x14ac:dyDescent="0.15"/>
    <row r="114343" ht="13.5" customHeight="1" x14ac:dyDescent="0.15"/>
    <row r="114345" ht="13.5" customHeight="1" x14ac:dyDescent="0.15"/>
    <row r="114347" ht="13.5" customHeight="1" x14ac:dyDescent="0.15"/>
    <row r="114349" ht="13.5" customHeight="1" x14ac:dyDescent="0.15"/>
    <row r="114351" ht="13.5" customHeight="1" x14ac:dyDescent="0.15"/>
    <row r="114353" ht="13.5" customHeight="1" x14ac:dyDescent="0.15"/>
    <row r="114355" ht="13.5" customHeight="1" x14ac:dyDescent="0.15"/>
    <row r="114357" ht="13.5" customHeight="1" x14ac:dyDescent="0.15"/>
    <row r="114359" ht="13.5" customHeight="1" x14ac:dyDescent="0.15"/>
    <row r="114361" ht="13.5" customHeight="1" x14ac:dyDescent="0.15"/>
    <row r="114363" ht="13.5" customHeight="1" x14ac:dyDescent="0.15"/>
    <row r="114365" ht="13.5" customHeight="1" x14ac:dyDescent="0.15"/>
    <row r="114367" ht="13.5" customHeight="1" x14ac:dyDescent="0.15"/>
    <row r="114369" ht="13.5" customHeight="1" x14ac:dyDescent="0.15"/>
    <row r="114371" ht="13.5" customHeight="1" x14ac:dyDescent="0.15"/>
    <row r="114373" ht="13.5" customHeight="1" x14ac:dyDescent="0.15"/>
    <row r="114375" ht="13.5" customHeight="1" x14ac:dyDescent="0.15"/>
    <row r="114377" ht="13.5" customHeight="1" x14ac:dyDescent="0.15"/>
    <row r="114379" ht="13.5" customHeight="1" x14ac:dyDescent="0.15"/>
    <row r="114381" ht="13.5" customHeight="1" x14ac:dyDescent="0.15"/>
    <row r="114383" ht="13.5" customHeight="1" x14ac:dyDescent="0.15"/>
    <row r="114385" ht="13.5" customHeight="1" x14ac:dyDescent="0.15"/>
    <row r="114387" ht="13.5" customHeight="1" x14ac:dyDescent="0.15"/>
    <row r="114389" ht="13.5" customHeight="1" x14ac:dyDescent="0.15"/>
    <row r="114391" ht="13.5" customHeight="1" x14ac:dyDescent="0.15"/>
    <row r="114393" ht="13.5" customHeight="1" x14ac:dyDescent="0.15"/>
    <row r="114395" ht="13.5" customHeight="1" x14ac:dyDescent="0.15"/>
    <row r="114397" ht="13.5" customHeight="1" x14ac:dyDescent="0.15"/>
    <row r="114399" ht="13.5" customHeight="1" x14ac:dyDescent="0.15"/>
    <row r="114401" ht="13.5" customHeight="1" x14ac:dyDescent="0.15"/>
    <row r="114403" ht="13.5" customHeight="1" x14ac:dyDescent="0.15"/>
    <row r="114405" ht="13.5" customHeight="1" x14ac:dyDescent="0.15"/>
    <row r="114407" ht="13.5" customHeight="1" x14ac:dyDescent="0.15"/>
    <row r="114409" ht="13.5" customHeight="1" x14ac:dyDescent="0.15"/>
    <row r="114411" ht="13.5" customHeight="1" x14ac:dyDescent="0.15"/>
    <row r="114413" ht="13.5" customHeight="1" x14ac:dyDescent="0.15"/>
    <row r="114415" ht="13.5" customHeight="1" x14ac:dyDescent="0.15"/>
    <row r="114417" ht="13.5" customHeight="1" x14ac:dyDescent="0.15"/>
    <row r="114419" ht="13.5" customHeight="1" x14ac:dyDescent="0.15"/>
    <row r="114421" ht="13.5" customHeight="1" x14ac:dyDescent="0.15"/>
    <row r="114423" ht="13.5" customHeight="1" x14ac:dyDescent="0.15"/>
    <row r="114425" ht="13.5" customHeight="1" x14ac:dyDescent="0.15"/>
    <row r="114427" ht="13.5" customHeight="1" x14ac:dyDescent="0.15"/>
    <row r="114429" ht="13.5" customHeight="1" x14ac:dyDescent="0.15"/>
    <row r="114431" ht="13.5" customHeight="1" x14ac:dyDescent="0.15"/>
    <row r="114433" ht="13.5" customHeight="1" x14ac:dyDescent="0.15"/>
    <row r="114435" ht="13.5" customHeight="1" x14ac:dyDescent="0.15"/>
    <row r="114437" ht="13.5" customHeight="1" x14ac:dyDescent="0.15"/>
    <row r="114439" ht="13.5" customHeight="1" x14ac:dyDescent="0.15"/>
    <row r="114441" ht="13.5" customHeight="1" x14ac:dyDescent="0.15"/>
    <row r="114443" ht="13.5" customHeight="1" x14ac:dyDescent="0.15"/>
    <row r="114445" ht="13.5" customHeight="1" x14ac:dyDescent="0.15"/>
    <row r="114447" ht="13.5" customHeight="1" x14ac:dyDescent="0.15"/>
    <row r="114449" ht="13.5" customHeight="1" x14ac:dyDescent="0.15"/>
    <row r="114451" ht="13.5" customHeight="1" x14ac:dyDescent="0.15"/>
    <row r="114453" ht="13.5" customHeight="1" x14ac:dyDescent="0.15"/>
    <row r="114455" ht="13.5" customHeight="1" x14ac:dyDescent="0.15"/>
    <row r="114457" ht="13.5" customHeight="1" x14ac:dyDescent="0.15"/>
    <row r="114459" ht="13.5" customHeight="1" x14ac:dyDescent="0.15"/>
    <row r="114461" ht="13.5" customHeight="1" x14ac:dyDescent="0.15"/>
    <row r="114463" ht="13.5" customHeight="1" x14ac:dyDescent="0.15"/>
    <row r="114465" ht="13.5" customHeight="1" x14ac:dyDescent="0.15"/>
    <row r="114467" ht="13.5" customHeight="1" x14ac:dyDescent="0.15"/>
    <row r="114469" ht="13.5" customHeight="1" x14ac:dyDescent="0.15"/>
    <row r="114471" ht="13.5" customHeight="1" x14ac:dyDescent="0.15"/>
    <row r="114473" ht="13.5" customHeight="1" x14ac:dyDescent="0.15"/>
    <row r="114475" ht="13.5" customHeight="1" x14ac:dyDescent="0.15"/>
    <row r="114477" ht="13.5" customHeight="1" x14ac:dyDescent="0.15"/>
    <row r="114479" ht="13.5" customHeight="1" x14ac:dyDescent="0.15"/>
    <row r="114481" ht="13.5" customHeight="1" x14ac:dyDescent="0.15"/>
    <row r="114483" ht="13.5" customHeight="1" x14ac:dyDescent="0.15"/>
    <row r="114485" ht="13.5" customHeight="1" x14ac:dyDescent="0.15"/>
    <row r="114487" ht="13.5" customHeight="1" x14ac:dyDescent="0.15"/>
    <row r="114489" ht="13.5" customHeight="1" x14ac:dyDescent="0.15"/>
    <row r="114491" ht="13.5" customHeight="1" x14ac:dyDescent="0.15"/>
    <row r="114493" ht="13.5" customHeight="1" x14ac:dyDescent="0.15"/>
    <row r="114495" ht="13.5" customHeight="1" x14ac:dyDescent="0.15"/>
    <row r="114497" ht="13.5" customHeight="1" x14ac:dyDescent="0.15"/>
    <row r="114499" ht="13.5" customHeight="1" x14ac:dyDescent="0.15"/>
    <row r="114501" ht="13.5" customHeight="1" x14ac:dyDescent="0.15"/>
    <row r="114503" ht="13.5" customHeight="1" x14ac:dyDescent="0.15"/>
    <row r="114505" ht="13.5" customHeight="1" x14ac:dyDescent="0.15"/>
    <row r="114507" ht="13.5" customHeight="1" x14ac:dyDescent="0.15"/>
    <row r="114509" ht="13.5" customHeight="1" x14ac:dyDescent="0.15"/>
    <row r="114511" ht="13.5" customHeight="1" x14ac:dyDescent="0.15"/>
    <row r="114513" ht="13.5" customHeight="1" x14ac:dyDescent="0.15"/>
    <row r="114515" ht="13.5" customHeight="1" x14ac:dyDescent="0.15"/>
    <row r="114517" ht="13.5" customHeight="1" x14ac:dyDescent="0.15"/>
    <row r="114519" ht="13.5" customHeight="1" x14ac:dyDescent="0.15"/>
    <row r="114521" ht="13.5" customHeight="1" x14ac:dyDescent="0.15"/>
    <row r="114523" ht="13.5" customHeight="1" x14ac:dyDescent="0.15"/>
    <row r="114525" ht="13.5" customHeight="1" x14ac:dyDescent="0.15"/>
    <row r="114527" ht="13.5" customHeight="1" x14ac:dyDescent="0.15"/>
    <row r="114529" ht="13.5" customHeight="1" x14ac:dyDescent="0.15"/>
    <row r="114531" ht="13.5" customHeight="1" x14ac:dyDescent="0.15"/>
    <row r="114533" ht="13.5" customHeight="1" x14ac:dyDescent="0.15"/>
    <row r="114535" ht="13.5" customHeight="1" x14ac:dyDescent="0.15"/>
    <row r="114537" ht="13.5" customHeight="1" x14ac:dyDescent="0.15"/>
    <row r="114539" ht="13.5" customHeight="1" x14ac:dyDescent="0.15"/>
    <row r="114541" ht="13.5" customHeight="1" x14ac:dyDescent="0.15"/>
    <row r="114543" ht="13.5" customHeight="1" x14ac:dyDescent="0.15"/>
    <row r="114545" ht="13.5" customHeight="1" x14ac:dyDescent="0.15"/>
    <row r="114547" ht="13.5" customHeight="1" x14ac:dyDescent="0.15"/>
    <row r="114549" ht="13.5" customHeight="1" x14ac:dyDescent="0.15"/>
    <row r="114551" ht="13.5" customHeight="1" x14ac:dyDescent="0.15"/>
    <row r="114553" ht="13.5" customHeight="1" x14ac:dyDescent="0.15"/>
    <row r="114555" ht="13.5" customHeight="1" x14ac:dyDescent="0.15"/>
    <row r="114557" ht="13.5" customHeight="1" x14ac:dyDescent="0.15"/>
    <row r="114559" ht="13.5" customHeight="1" x14ac:dyDescent="0.15"/>
    <row r="114561" ht="13.5" customHeight="1" x14ac:dyDescent="0.15"/>
    <row r="114563" ht="13.5" customHeight="1" x14ac:dyDescent="0.15"/>
    <row r="114565" ht="13.5" customHeight="1" x14ac:dyDescent="0.15"/>
    <row r="114567" ht="13.5" customHeight="1" x14ac:dyDescent="0.15"/>
    <row r="114569" ht="13.5" customHeight="1" x14ac:dyDescent="0.15"/>
    <row r="114571" ht="13.5" customHeight="1" x14ac:dyDescent="0.15"/>
    <row r="114573" ht="13.5" customHeight="1" x14ac:dyDescent="0.15"/>
    <row r="114575" ht="13.5" customHeight="1" x14ac:dyDescent="0.15"/>
    <row r="114577" ht="13.5" customHeight="1" x14ac:dyDescent="0.15"/>
    <row r="114579" ht="13.5" customHeight="1" x14ac:dyDescent="0.15"/>
    <row r="114581" ht="13.5" customHeight="1" x14ac:dyDescent="0.15"/>
    <row r="114583" ht="13.5" customHeight="1" x14ac:dyDescent="0.15"/>
    <row r="114585" ht="13.5" customHeight="1" x14ac:dyDescent="0.15"/>
    <row r="114587" ht="13.5" customHeight="1" x14ac:dyDescent="0.15"/>
    <row r="114589" ht="13.5" customHeight="1" x14ac:dyDescent="0.15"/>
    <row r="114591" ht="13.5" customHeight="1" x14ac:dyDescent="0.15"/>
    <row r="114593" ht="13.5" customHeight="1" x14ac:dyDescent="0.15"/>
    <row r="114595" ht="13.5" customHeight="1" x14ac:dyDescent="0.15"/>
    <row r="114597" ht="13.5" customHeight="1" x14ac:dyDescent="0.15"/>
    <row r="114599" ht="13.5" customHeight="1" x14ac:dyDescent="0.15"/>
    <row r="114601" ht="13.5" customHeight="1" x14ac:dyDescent="0.15"/>
    <row r="114603" ht="13.5" customHeight="1" x14ac:dyDescent="0.15"/>
    <row r="114605" ht="13.5" customHeight="1" x14ac:dyDescent="0.15"/>
    <row r="114607" ht="13.5" customHeight="1" x14ac:dyDescent="0.15"/>
    <row r="114609" ht="13.5" customHeight="1" x14ac:dyDescent="0.15"/>
    <row r="114611" ht="13.5" customHeight="1" x14ac:dyDescent="0.15"/>
    <row r="114613" ht="13.5" customHeight="1" x14ac:dyDescent="0.15"/>
    <row r="114615" ht="13.5" customHeight="1" x14ac:dyDescent="0.15"/>
    <row r="114617" ht="13.5" customHeight="1" x14ac:dyDescent="0.15"/>
    <row r="114619" ht="13.5" customHeight="1" x14ac:dyDescent="0.15"/>
    <row r="114621" ht="13.5" customHeight="1" x14ac:dyDescent="0.15"/>
    <row r="114623" ht="13.5" customHeight="1" x14ac:dyDescent="0.15"/>
    <row r="114625" ht="13.5" customHeight="1" x14ac:dyDescent="0.15"/>
    <row r="114627" ht="13.5" customHeight="1" x14ac:dyDescent="0.15"/>
    <row r="114629" ht="13.5" customHeight="1" x14ac:dyDescent="0.15"/>
    <row r="114631" ht="13.5" customHeight="1" x14ac:dyDescent="0.15"/>
    <row r="114633" ht="13.5" customHeight="1" x14ac:dyDescent="0.15"/>
    <row r="114635" ht="13.5" customHeight="1" x14ac:dyDescent="0.15"/>
    <row r="114637" ht="13.5" customHeight="1" x14ac:dyDescent="0.15"/>
    <row r="114639" ht="13.5" customHeight="1" x14ac:dyDescent="0.15"/>
    <row r="114641" ht="13.5" customHeight="1" x14ac:dyDescent="0.15"/>
    <row r="114643" ht="13.5" customHeight="1" x14ac:dyDescent="0.15"/>
    <row r="114645" ht="13.5" customHeight="1" x14ac:dyDescent="0.15"/>
    <row r="114647" ht="13.5" customHeight="1" x14ac:dyDescent="0.15"/>
    <row r="114649" ht="13.5" customHeight="1" x14ac:dyDescent="0.15"/>
    <row r="114651" ht="13.5" customHeight="1" x14ac:dyDescent="0.15"/>
    <row r="114653" ht="13.5" customHeight="1" x14ac:dyDescent="0.15"/>
    <row r="114655" ht="13.5" customHeight="1" x14ac:dyDescent="0.15"/>
    <row r="114657" ht="13.5" customHeight="1" x14ac:dyDescent="0.15"/>
    <row r="114659" ht="13.5" customHeight="1" x14ac:dyDescent="0.15"/>
    <row r="114661" ht="13.5" customHeight="1" x14ac:dyDescent="0.15"/>
    <row r="114663" ht="13.5" customHeight="1" x14ac:dyDescent="0.15"/>
    <row r="114665" ht="13.5" customHeight="1" x14ac:dyDescent="0.15"/>
    <row r="114667" ht="13.5" customHeight="1" x14ac:dyDescent="0.15"/>
    <row r="114669" ht="13.5" customHeight="1" x14ac:dyDescent="0.15"/>
    <row r="114671" ht="13.5" customHeight="1" x14ac:dyDescent="0.15"/>
    <row r="114673" ht="13.5" customHeight="1" x14ac:dyDescent="0.15"/>
    <row r="114675" ht="13.5" customHeight="1" x14ac:dyDescent="0.15"/>
    <row r="114677" ht="13.5" customHeight="1" x14ac:dyDescent="0.15"/>
    <row r="114679" ht="13.5" customHeight="1" x14ac:dyDescent="0.15"/>
    <row r="114681" ht="13.5" customHeight="1" x14ac:dyDescent="0.15"/>
    <row r="114683" ht="13.5" customHeight="1" x14ac:dyDescent="0.15"/>
    <row r="114685" ht="13.5" customHeight="1" x14ac:dyDescent="0.15"/>
    <row r="114687" ht="13.5" customHeight="1" x14ac:dyDescent="0.15"/>
    <row r="114689" ht="13.5" customHeight="1" x14ac:dyDescent="0.15"/>
    <row r="114691" ht="13.5" customHeight="1" x14ac:dyDescent="0.15"/>
    <row r="114693" ht="13.5" customHeight="1" x14ac:dyDescent="0.15"/>
    <row r="114695" ht="13.5" customHeight="1" x14ac:dyDescent="0.15"/>
    <row r="114697" ht="13.5" customHeight="1" x14ac:dyDescent="0.15"/>
    <row r="114699" ht="13.5" customHeight="1" x14ac:dyDescent="0.15"/>
    <row r="114701" ht="13.5" customHeight="1" x14ac:dyDescent="0.15"/>
    <row r="114703" ht="13.5" customHeight="1" x14ac:dyDescent="0.15"/>
    <row r="114705" ht="13.5" customHeight="1" x14ac:dyDescent="0.15"/>
    <row r="114707" ht="13.5" customHeight="1" x14ac:dyDescent="0.15"/>
    <row r="114709" ht="13.5" customHeight="1" x14ac:dyDescent="0.15"/>
    <row r="114711" ht="13.5" customHeight="1" x14ac:dyDescent="0.15"/>
    <row r="114713" ht="13.5" customHeight="1" x14ac:dyDescent="0.15"/>
    <row r="114715" ht="13.5" customHeight="1" x14ac:dyDescent="0.15"/>
    <row r="114717" ht="13.5" customHeight="1" x14ac:dyDescent="0.15"/>
    <row r="114719" ht="13.5" customHeight="1" x14ac:dyDescent="0.15"/>
    <row r="114721" ht="13.5" customHeight="1" x14ac:dyDescent="0.15"/>
    <row r="114723" ht="13.5" customHeight="1" x14ac:dyDescent="0.15"/>
    <row r="114725" ht="13.5" customHeight="1" x14ac:dyDescent="0.15"/>
    <row r="114727" ht="13.5" customHeight="1" x14ac:dyDescent="0.15"/>
    <row r="114729" ht="13.5" customHeight="1" x14ac:dyDescent="0.15"/>
    <row r="114731" ht="13.5" customHeight="1" x14ac:dyDescent="0.15"/>
    <row r="114733" ht="13.5" customHeight="1" x14ac:dyDescent="0.15"/>
    <row r="114735" ht="13.5" customHeight="1" x14ac:dyDescent="0.15"/>
    <row r="114737" ht="13.5" customHeight="1" x14ac:dyDescent="0.15"/>
    <row r="114739" ht="13.5" customHeight="1" x14ac:dyDescent="0.15"/>
    <row r="114741" ht="13.5" customHeight="1" x14ac:dyDescent="0.15"/>
    <row r="114743" ht="13.5" customHeight="1" x14ac:dyDescent="0.15"/>
    <row r="114745" ht="13.5" customHeight="1" x14ac:dyDescent="0.15"/>
    <row r="114747" ht="13.5" customHeight="1" x14ac:dyDescent="0.15"/>
    <row r="114749" ht="13.5" customHeight="1" x14ac:dyDescent="0.15"/>
    <row r="114751" ht="13.5" customHeight="1" x14ac:dyDescent="0.15"/>
    <row r="114753" ht="13.5" customHeight="1" x14ac:dyDescent="0.15"/>
    <row r="114755" ht="13.5" customHeight="1" x14ac:dyDescent="0.15"/>
    <row r="114757" ht="13.5" customHeight="1" x14ac:dyDescent="0.15"/>
    <row r="114759" ht="13.5" customHeight="1" x14ac:dyDescent="0.15"/>
    <row r="114761" ht="13.5" customHeight="1" x14ac:dyDescent="0.15"/>
    <row r="114763" ht="13.5" customHeight="1" x14ac:dyDescent="0.15"/>
    <row r="114765" ht="13.5" customHeight="1" x14ac:dyDescent="0.15"/>
    <row r="114767" ht="13.5" customHeight="1" x14ac:dyDescent="0.15"/>
    <row r="114769" ht="13.5" customHeight="1" x14ac:dyDescent="0.15"/>
    <row r="114771" ht="13.5" customHeight="1" x14ac:dyDescent="0.15"/>
    <row r="114773" ht="13.5" customHeight="1" x14ac:dyDescent="0.15"/>
    <row r="114775" ht="13.5" customHeight="1" x14ac:dyDescent="0.15"/>
    <row r="114777" ht="13.5" customHeight="1" x14ac:dyDescent="0.15"/>
    <row r="114779" ht="13.5" customHeight="1" x14ac:dyDescent="0.15"/>
    <row r="114781" ht="13.5" customHeight="1" x14ac:dyDescent="0.15"/>
    <row r="114783" ht="13.5" customHeight="1" x14ac:dyDescent="0.15"/>
    <row r="114785" ht="13.5" customHeight="1" x14ac:dyDescent="0.15"/>
    <row r="114787" ht="13.5" customHeight="1" x14ac:dyDescent="0.15"/>
    <row r="114789" ht="13.5" customHeight="1" x14ac:dyDescent="0.15"/>
    <row r="114791" ht="13.5" customHeight="1" x14ac:dyDescent="0.15"/>
    <row r="114793" ht="13.5" customHeight="1" x14ac:dyDescent="0.15"/>
    <row r="114795" ht="13.5" customHeight="1" x14ac:dyDescent="0.15"/>
    <row r="114797" ht="13.5" customHeight="1" x14ac:dyDescent="0.15"/>
    <row r="114799" ht="13.5" customHeight="1" x14ac:dyDescent="0.15"/>
    <row r="114801" ht="13.5" customHeight="1" x14ac:dyDescent="0.15"/>
    <row r="114803" ht="13.5" customHeight="1" x14ac:dyDescent="0.15"/>
    <row r="114805" ht="13.5" customHeight="1" x14ac:dyDescent="0.15"/>
    <row r="114807" ht="13.5" customHeight="1" x14ac:dyDescent="0.15"/>
    <row r="114809" ht="13.5" customHeight="1" x14ac:dyDescent="0.15"/>
    <row r="114811" ht="13.5" customHeight="1" x14ac:dyDescent="0.15"/>
    <row r="114813" ht="13.5" customHeight="1" x14ac:dyDescent="0.15"/>
    <row r="114815" ht="13.5" customHeight="1" x14ac:dyDescent="0.15"/>
    <row r="114817" ht="13.5" customHeight="1" x14ac:dyDescent="0.15"/>
    <row r="114819" ht="13.5" customHeight="1" x14ac:dyDescent="0.15"/>
    <row r="114821" ht="13.5" customHeight="1" x14ac:dyDescent="0.15"/>
    <row r="114823" ht="13.5" customHeight="1" x14ac:dyDescent="0.15"/>
    <row r="114825" ht="13.5" customHeight="1" x14ac:dyDescent="0.15"/>
    <row r="114827" ht="13.5" customHeight="1" x14ac:dyDescent="0.15"/>
    <row r="114829" ht="13.5" customHeight="1" x14ac:dyDescent="0.15"/>
    <row r="114831" ht="13.5" customHeight="1" x14ac:dyDescent="0.15"/>
    <row r="114833" ht="13.5" customHeight="1" x14ac:dyDescent="0.15"/>
    <row r="114835" ht="13.5" customHeight="1" x14ac:dyDescent="0.15"/>
    <row r="114837" ht="13.5" customHeight="1" x14ac:dyDescent="0.15"/>
    <row r="114839" ht="13.5" customHeight="1" x14ac:dyDescent="0.15"/>
    <row r="114841" ht="13.5" customHeight="1" x14ac:dyDescent="0.15"/>
    <row r="114843" ht="13.5" customHeight="1" x14ac:dyDescent="0.15"/>
    <row r="114845" ht="13.5" customHeight="1" x14ac:dyDescent="0.15"/>
    <row r="114847" ht="13.5" customHeight="1" x14ac:dyDescent="0.15"/>
    <row r="114849" ht="13.5" customHeight="1" x14ac:dyDescent="0.15"/>
    <row r="114851" ht="13.5" customHeight="1" x14ac:dyDescent="0.15"/>
    <row r="114853" ht="13.5" customHeight="1" x14ac:dyDescent="0.15"/>
    <row r="114855" ht="13.5" customHeight="1" x14ac:dyDescent="0.15"/>
    <row r="114857" ht="13.5" customHeight="1" x14ac:dyDescent="0.15"/>
    <row r="114859" ht="13.5" customHeight="1" x14ac:dyDescent="0.15"/>
    <row r="114861" ht="13.5" customHeight="1" x14ac:dyDescent="0.15"/>
    <row r="114863" ht="13.5" customHeight="1" x14ac:dyDescent="0.15"/>
    <row r="114865" ht="13.5" customHeight="1" x14ac:dyDescent="0.15"/>
    <row r="114867" ht="13.5" customHeight="1" x14ac:dyDescent="0.15"/>
    <row r="114869" ht="13.5" customHeight="1" x14ac:dyDescent="0.15"/>
    <row r="114871" ht="13.5" customHeight="1" x14ac:dyDescent="0.15"/>
    <row r="114873" ht="13.5" customHeight="1" x14ac:dyDescent="0.15"/>
    <row r="114875" ht="13.5" customHeight="1" x14ac:dyDescent="0.15"/>
    <row r="114877" ht="13.5" customHeight="1" x14ac:dyDescent="0.15"/>
    <row r="114879" ht="13.5" customHeight="1" x14ac:dyDescent="0.15"/>
    <row r="114881" ht="13.5" customHeight="1" x14ac:dyDescent="0.15"/>
    <row r="114883" ht="13.5" customHeight="1" x14ac:dyDescent="0.15"/>
    <row r="114885" ht="13.5" customHeight="1" x14ac:dyDescent="0.15"/>
    <row r="114887" ht="13.5" customHeight="1" x14ac:dyDescent="0.15"/>
    <row r="114889" ht="13.5" customHeight="1" x14ac:dyDescent="0.15"/>
    <row r="114891" ht="13.5" customHeight="1" x14ac:dyDescent="0.15"/>
    <row r="114893" ht="13.5" customHeight="1" x14ac:dyDescent="0.15"/>
    <row r="114895" ht="13.5" customHeight="1" x14ac:dyDescent="0.15"/>
    <row r="114897" ht="13.5" customHeight="1" x14ac:dyDescent="0.15"/>
    <row r="114899" ht="13.5" customHeight="1" x14ac:dyDescent="0.15"/>
    <row r="114901" ht="13.5" customHeight="1" x14ac:dyDescent="0.15"/>
    <row r="114903" ht="13.5" customHeight="1" x14ac:dyDescent="0.15"/>
    <row r="114905" ht="13.5" customHeight="1" x14ac:dyDescent="0.15"/>
    <row r="114907" ht="13.5" customHeight="1" x14ac:dyDescent="0.15"/>
    <row r="114909" ht="13.5" customHeight="1" x14ac:dyDescent="0.15"/>
    <row r="114911" ht="13.5" customHeight="1" x14ac:dyDescent="0.15"/>
    <row r="114913" ht="13.5" customHeight="1" x14ac:dyDescent="0.15"/>
    <row r="114915" ht="13.5" customHeight="1" x14ac:dyDescent="0.15"/>
    <row r="114917" ht="13.5" customHeight="1" x14ac:dyDescent="0.15"/>
    <row r="114919" ht="13.5" customHeight="1" x14ac:dyDescent="0.15"/>
    <row r="114921" ht="13.5" customHeight="1" x14ac:dyDescent="0.15"/>
    <row r="114923" ht="13.5" customHeight="1" x14ac:dyDescent="0.15"/>
    <row r="114925" ht="13.5" customHeight="1" x14ac:dyDescent="0.15"/>
    <row r="114927" ht="13.5" customHeight="1" x14ac:dyDescent="0.15"/>
    <row r="114929" ht="13.5" customHeight="1" x14ac:dyDescent="0.15"/>
    <row r="114931" ht="13.5" customHeight="1" x14ac:dyDescent="0.15"/>
    <row r="114933" ht="13.5" customHeight="1" x14ac:dyDescent="0.15"/>
    <row r="114935" ht="13.5" customHeight="1" x14ac:dyDescent="0.15"/>
    <row r="114937" ht="13.5" customHeight="1" x14ac:dyDescent="0.15"/>
    <row r="114939" ht="13.5" customHeight="1" x14ac:dyDescent="0.15"/>
    <row r="114941" ht="13.5" customHeight="1" x14ac:dyDescent="0.15"/>
    <row r="114943" ht="13.5" customHeight="1" x14ac:dyDescent="0.15"/>
    <row r="114945" ht="13.5" customHeight="1" x14ac:dyDescent="0.15"/>
    <row r="114947" ht="13.5" customHeight="1" x14ac:dyDescent="0.15"/>
    <row r="114949" ht="13.5" customHeight="1" x14ac:dyDescent="0.15"/>
    <row r="114951" ht="13.5" customHeight="1" x14ac:dyDescent="0.15"/>
    <row r="114953" ht="13.5" customHeight="1" x14ac:dyDescent="0.15"/>
    <row r="114955" ht="13.5" customHeight="1" x14ac:dyDescent="0.15"/>
    <row r="114957" ht="13.5" customHeight="1" x14ac:dyDescent="0.15"/>
    <row r="114959" ht="13.5" customHeight="1" x14ac:dyDescent="0.15"/>
    <row r="114961" ht="13.5" customHeight="1" x14ac:dyDescent="0.15"/>
    <row r="114963" ht="13.5" customHeight="1" x14ac:dyDescent="0.15"/>
    <row r="114965" ht="13.5" customHeight="1" x14ac:dyDescent="0.15"/>
    <row r="114967" ht="13.5" customHeight="1" x14ac:dyDescent="0.15"/>
    <row r="114969" ht="13.5" customHeight="1" x14ac:dyDescent="0.15"/>
    <row r="114971" ht="13.5" customHeight="1" x14ac:dyDescent="0.15"/>
    <row r="114973" ht="13.5" customHeight="1" x14ac:dyDescent="0.15"/>
    <row r="114975" ht="13.5" customHeight="1" x14ac:dyDescent="0.15"/>
    <row r="114977" ht="13.5" customHeight="1" x14ac:dyDescent="0.15"/>
    <row r="114979" ht="13.5" customHeight="1" x14ac:dyDescent="0.15"/>
    <row r="114981" ht="13.5" customHeight="1" x14ac:dyDescent="0.15"/>
    <row r="114983" ht="13.5" customHeight="1" x14ac:dyDescent="0.15"/>
    <row r="114985" ht="13.5" customHeight="1" x14ac:dyDescent="0.15"/>
    <row r="114987" ht="13.5" customHeight="1" x14ac:dyDescent="0.15"/>
    <row r="114989" ht="13.5" customHeight="1" x14ac:dyDescent="0.15"/>
    <row r="114991" ht="13.5" customHeight="1" x14ac:dyDescent="0.15"/>
    <row r="114993" ht="13.5" customHeight="1" x14ac:dyDescent="0.15"/>
    <row r="114995" ht="13.5" customHeight="1" x14ac:dyDescent="0.15"/>
    <row r="114997" ht="13.5" customHeight="1" x14ac:dyDescent="0.15"/>
    <row r="114999" ht="13.5" customHeight="1" x14ac:dyDescent="0.15"/>
    <row r="115001" ht="13.5" customHeight="1" x14ac:dyDescent="0.15"/>
    <row r="115003" ht="13.5" customHeight="1" x14ac:dyDescent="0.15"/>
    <row r="115005" ht="13.5" customHeight="1" x14ac:dyDescent="0.15"/>
    <row r="115007" ht="13.5" customHeight="1" x14ac:dyDescent="0.15"/>
    <row r="115009" ht="13.5" customHeight="1" x14ac:dyDescent="0.15"/>
    <row r="115011" ht="13.5" customHeight="1" x14ac:dyDescent="0.15"/>
    <row r="115013" ht="13.5" customHeight="1" x14ac:dyDescent="0.15"/>
    <row r="115015" ht="13.5" customHeight="1" x14ac:dyDescent="0.15"/>
    <row r="115017" ht="13.5" customHeight="1" x14ac:dyDescent="0.15"/>
    <row r="115019" ht="13.5" customHeight="1" x14ac:dyDescent="0.15"/>
    <row r="115021" ht="13.5" customHeight="1" x14ac:dyDescent="0.15"/>
    <row r="115023" ht="13.5" customHeight="1" x14ac:dyDescent="0.15"/>
    <row r="115025" ht="13.5" customHeight="1" x14ac:dyDescent="0.15"/>
    <row r="115027" ht="13.5" customHeight="1" x14ac:dyDescent="0.15"/>
    <row r="115029" ht="13.5" customHeight="1" x14ac:dyDescent="0.15"/>
    <row r="115031" ht="13.5" customHeight="1" x14ac:dyDescent="0.15"/>
    <row r="115033" ht="13.5" customHeight="1" x14ac:dyDescent="0.15"/>
    <row r="115035" ht="13.5" customHeight="1" x14ac:dyDescent="0.15"/>
    <row r="115037" ht="13.5" customHeight="1" x14ac:dyDescent="0.15"/>
    <row r="115039" ht="13.5" customHeight="1" x14ac:dyDescent="0.15"/>
    <row r="115041" ht="13.5" customHeight="1" x14ac:dyDescent="0.15"/>
    <row r="115043" ht="13.5" customHeight="1" x14ac:dyDescent="0.15"/>
    <row r="115045" ht="13.5" customHeight="1" x14ac:dyDescent="0.15"/>
    <row r="115047" ht="13.5" customHeight="1" x14ac:dyDescent="0.15"/>
    <row r="115049" ht="13.5" customHeight="1" x14ac:dyDescent="0.15"/>
    <row r="115051" ht="13.5" customHeight="1" x14ac:dyDescent="0.15"/>
    <row r="115053" ht="13.5" customHeight="1" x14ac:dyDescent="0.15"/>
    <row r="115055" ht="13.5" customHeight="1" x14ac:dyDescent="0.15"/>
    <row r="115057" ht="13.5" customHeight="1" x14ac:dyDescent="0.15"/>
    <row r="115059" ht="13.5" customHeight="1" x14ac:dyDescent="0.15"/>
    <row r="115061" ht="13.5" customHeight="1" x14ac:dyDescent="0.15"/>
    <row r="115063" ht="13.5" customHeight="1" x14ac:dyDescent="0.15"/>
    <row r="115065" ht="13.5" customHeight="1" x14ac:dyDescent="0.15"/>
    <row r="115067" ht="13.5" customHeight="1" x14ac:dyDescent="0.15"/>
    <row r="115069" ht="13.5" customHeight="1" x14ac:dyDescent="0.15"/>
    <row r="115071" ht="13.5" customHeight="1" x14ac:dyDescent="0.15"/>
    <row r="115073" ht="13.5" customHeight="1" x14ac:dyDescent="0.15"/>
    <row r="115075" ht="13.5" customHeight="1" x14ac:dyDescent="0.15"/>
    <row r="115077" ht="13.5" customHeight="1" x14ac:dyDescent="0.15"/>
    <row r="115079" ht="13.5" customHeight="1" x14ac:dyDescent="0.15"/>
    <row r="115081" ht="13.5" customHeight="1" x14ac:dyDescent="0.15"/>
    <row r="115083" ht="13.5" customHeight="1" x14ac:dyDescent="0.15"/>
    <row r="115085" ht="13.5" customHeight="1" x14ac:dyDescent="0.15"/>
    <row r="115087" ht="13.5" customHeight="1" x14ac:dyDescent="0.15"/>
    <row r="115089" ht="13.5" customHeight="1" x14ac:dyDescent="0.15"/>
    <row r="115091" ht="13.5" customHeight="1" x14ac:dyDescent="0.15"/>
    <row r="115093" ht="13.5" customHeight="1" x14ac:dyDescent="0.15"/>
    <row r="115095" ht="13.5" customHeight="1" x14ac:dyDescent="0.15"/>
    <row r="115097" ht="13.5" customHeight="1" x14ac:dyDescent="0.15"/>
    <row r="115099" ht="13.5" customHeight="1" x14ac:dyDescent="0.15"/>
    <row r="115101" ht="13.5" customHeight="1" x14ac:dyDescent="0.15"/>
    <row r="115103" ht="13.5" customHeight="1" x14ac:dyDescent="0.15"/>
    <row r="115105" ht="13.5" customHeight="1" x14ac:dyDescent="0.15"/>
    <row r="115107" ht="13.5" customHeight="1" x14ac:dyDescent="0.15"/>
    <row r="115109" ht="13.5" customHeight="1" x14ac:dyDescent="0.15"/>
    <row r="115111" ht="13.5" customHeight="1" x14ac:dyDescent="0.15"/>
    <row r="115113" ht="13.5" customHeight="1" x14ac:dyDescent="0.15"/>
    <row r="115115" ht="13.5" customHeight="1" x14ac:dyDescent="0.15"/>
    <row r="115117" ht="13.5" customHeight="1" x14ac:dyDescent="0.15"/>
    <row r="115119" ht="13.5" customHeight="1" x14ac:dyDescent="0.15"/>
    <row r="115121" ht="13.5" customHeight="1" x14ac:dyDescent="0.15"/>
    <row r="115123" ht="13.5" customHeight="1" x14ac:dyDescent="0.15"/>
    <row r="115125" ht="13.5" customHeight="1" x14ac:dyDescent="0.15"/>
    <row r="115127" ht="13.5" customHeight="1" x14ac:dyDescent="0.15"/>
    <row r="115129" ht="13.5" customHeight="1" x14ac:dyDescent="0.15"/>
    <row r="115131" ht="13.5" customHeight="1" x14ac:dyDescent="0.15"/>
    <row r="115133" ht="13.5" customHeight="1" x14ac:dyDescent="0.15"/>
    <row r="115135" ht="13.5" customHeight="1" x14ac:dyDescent="0.15"/>
    <row r="115137" ht="13.5" customHeight="1" x14ac:dyDescent="0.15"/>
    <row r="115139" ht="13.5" customHeight="1" x14ac:dyDescent="0.15"/>
    <row r="115141" ht="13.5" customHeight="1" x14ac:dyDescent="0.15"/>
    <row r="115143" ht="13.5" customHeight="1" x14ac:dyDescent="0.15"/>
    <row r="115145" ht="13.5" customHeight="1" x14ac:dyDescent="0.15"/>
    <row r="115147" ht="13.5" customHeight="1" x14ac:dyDescent="0.15"/>
    <row r="115149" ht="13.5" customHeight="1" x14ac:dyDescent="0.15"/>
    <row r="115151" ht="13.5" customHeight="1" x14ac:dyDescent="0.15"/>
    <row r="115153" ht="13.5" customHeight="1" x14ac:dyDescent="0.15"/>
    <row r="115155" ht="13.5" customHeight="1" x14ac:dyDescent="0.15"/>
    <row r="115157" ht="13.5" customHeight="1" x14ac:dyDescent="0.15"/>
    <row r="115159" ht="13.5" customHeight="1" x14ac:dyDescent="0.15"/>
    <row r="115161" ht="13.5" customHeight="1" x14ac:dyDescent="0.15"/>
    <row r="115163" ht="13.5" customHeight="1" x14ac:dyDescent="0.15"/>
    <row r="115165" ht="13.5" customHeight="1" x14ac:dyDescent="0.15"/>
    <row r="115167" ht="13.5" customHeight="1" x14ac:dyDescent="0.15"/>
    <row r="115169" ht="13.5" customHeight="1" x14ac:dyDescent="0.15"/>
    <row r="115171" ht="13.5" customHeight="1" x14ac:dyDescent="0.15"/>
    <row r="115173" ht="13.5" customHeight="1" x14ac:dyDescent="0.15"/>
    <row r="115175" ht="13.5" customHeight="1" x14ac:dyDescent="0.15"/>
    <row r="115177" ht="13.5" customHeight="1" x14ac:dyDescent="0.15"/>
    <row r="115179" ht="13.5" customHeight="1" x14ac:dyDescent="0.15"/>
    <row r="115181" ht="13.5" customHeight="1" x14ac:dyDescent="0.15"/>
    <row r="115183" ht="13.5" customHeight="1" x14ac:dyDescent="0.15"/>
    <row r="115185" ht="13.5" customHeight="1" x14ac:dyDescent="0.15"/>
    <row r="115187" ht="13.5" customHeight="1" x14ac:dyDescent="0.15"/>
    <row r="115189" ht="13.5" customHeight="1" x14ac:dyDescent="0.15"/>
    <row r="115191" ht="13.5" customHeight="1" x14ac:dyDescent="0.15"/>
    <row r="115193" ht="13.5" customHeight="1" x14ac:dyDescent="0.15"/>
    <row r="115195" ht="13.5" customHeight="1" x14ac:dyDescent="0.15"/>
    <row r="115197" ht="13.5" customHeight="1" x14ac:dyDescent="0.15"/>
    <row r="115199" ht="13.5" customHeight="1" x14ac:dyDescent="0.15"/>
    <row r="115201" ht="13.5" customHeight="1" x14ac:dyDescent="0.15"/>
    <row r="115203" ht="13.5" customHeight="1" x14ac:dyDescent="0.15"/>
    <row r="115205" ht="13.5" customHeight="1" x14ac:dyDescent="0.15"/>
    <row r="115207" ht="13.5" customHeight="1" x14ac:dyDescent="0.15"/>
    <row r="115209" ht="13.5" customHeight="1" x14ac:dyDescent="0.15"/>
    <row r="115211" ht="13.5" customHeight="1" x14ac:dyDescent="0.15"/>
    <row r="115213" ht="13.5" customHeight="1" x14ac:dyDescent="0.15"/>
    <row r="115215" ht="13.5" customHeight="1" x14ac:dyDescent="0.15"/>
    <row r="115217" ht="13.5" customHeight="1" x14ac:dyDescent="0.15"/>
    <row r="115219" ht="13.5" customHeight="1" x14ac:dyDescent="0.15"/>
    <row r="115221" ht="13.5" customHeight="1" x14ac:dyDescent="0.15"/>
    <row r="115223" ht="13.5" customHeight="1" x14ac:dyDescent="0.15"/>
    <row r="115225" ht="13.5" customHeight="1" x14ac:dyDescent="0.15"/>
    <row r="115227" ht="13.5" customHeight="1" x14ac:dyDescent="0.15"/>
    <row r="115229" ht="13.5" customHeight="1" x14ac:dyDescent="0.15"/>
    <row r="115231" ht="13.5" customHeight="1" x14ac:dyDescent="0.15"/>
    <row r="115233" ht="13.5" customHeight="1" x14ac:dyDescent="0.15"/>
    <row r="115235" ht="13.5" customHeight="1" x14ac:dyDescent="0.15"/>
    <row r="115237" ht="13.5" customHeight="1" x14ac:dyDescent="0.15"/>
    <row r="115239" ht="13.5" customHeight="1" x14ac:dyDescent="0.15"/>
    <row r="115241" ht="13.5" customHeight="1" x14ac:dyDescent="0.15"/>
    <row r="115243" ht="13.5" customHeight="1" x14ac:dyDescent="0.15"/>
    <row r="115245" ht="13.5" customHeight="1" x14ac:dyDescent="0.15"/>
    <row r="115247" ht="13.5" customHeight="1" x14ac:dyDescent="0.15"/>
    <row r="115249" ht="13.5" customHeight="1" x14ac:dyDescent="0.15"/>
    <row r="115251" ht="13.5" customHeight="1" x14ac:dyDescent="0.15"/>
    <row r="115253" ht="13.5" customHeight="1" x14ac:dyDescent="0.15"/>
    <row r="115255" ht="13.5" customHeight="1" x14ac:dyDescent="0.15"/>
    <row r="115257" ht="13.5" customHeight="1" x14ac:dyDescent="0.15"/>
    <row r="115259" ht="13.5" customHeight="1" x14ac:dyDescent="0.15"/>
    <row r="115261" ht="13.5" customHeight="1" x14ac:dyDescent="0.15"/>
    <row r="115263" ht="13.5" customHeight="1" x14ac:dyDescent="0.15"/>
    <row r="115265" ht="13.5" customHeight="1" x14ac:dyDescent="0.15"/>
    <row r="115267" ht="13.5" customHeight="1" x14ac:dyDescent="0.15"/>
    <row r="115269" ht="13.5" customHeight="1" x14ac:dyDescent="0.15"/>
    <row r="115271" ht="13.5" customHeight="1" x14ac:dyDescent="0.15"/>
    <row r="115273" ht="13.5" customHeight="1" x14ac:dyDescent="0.15"/>
    <row r="115275" ht="13.5" customHeight="1" x14ac:dyDescent="0.15"/>
    <row r="115277" ht="13.5" customHeight="1" x14ac:dyDescent="0.15"/>
    <row r="115279" ht="13.5" customHeight="1" x14ac:dyDescent="0.15"/>
    <row r="115281" ht="13.5" customHeight="1" x14ac:dyDescent="0.15"/>
    <row r="115283" ht="13.5" customHeight="1" x14ac:dyDescent="0.15"/>
    <row r="115285" ht="13.5" customHeight="1" x14ac:dyDescent="0.15"/>
    <row r="115287" ht="13.5" customHeight="1" x14ac:dyDescent="0.15"/>
    <row r="115289" ht="13.5" customHeight="1" x14ac:dyDescent="0.15"/>
    <row r="115291" ht="13.5" customHeight="1" x14ac:dyDescent="0.15"/>
    <row r="115293" ht="13.5" customHeight="1" x14ac:dyDescent="0.15"/>
    <row r="115295" ht="13.5" customHeight="1" x14ac:dyDescent="0.15"/>
    <row r="115297" ht="13.5" customHeight="1" x14ac:dyDescent="0.15"/>
    <row r="115299" ht="13.5" customHeight="1" x14ac:dyDescent="0.15"/>
    <row r="115301" ht="13.5" customHeight="1" x14ac:dyDescent="0.15"/>
    <row r="115303" ht="13.5" customHeight="1" x14ac:dyDescent="0.15"/>
    <row r="115305" ht="13.5" customHeight="1" x14ac:dyDescent="0.15"/>
    <row r="115307" ht="13.5" customHeight="1" x14ac:dyDescent="0.15"/>
    <row r="115309" ht="13.5" customHeight="1" x14ac:dyDescent="0.15"/>
    <row r="115311" ht="13.5" customHeight="1" x14ac:dyDescent="0.15"/>
    <row r="115313" ht="13.5" customHeight="1" x14ac:dyDescent="0.15"/>
    <row r="115315" ht="13.5" customHeight="1" x14ac:dyDescent="0.15"/>
    <row r="115317" ht="13.5" customHeight="1" x14ac:dyDescent="0.15"/>
    <row r="115319" ht="13.5" customHeight="1" x14ac:dyDescent="0.15"/>
    <row r="115321" ht="13.5" customHeight="1" x14ac:dyDescent="0.15"/>
    <row r="115323" ht="13.5" customHeight="1" x14ac:dyDescent="0.15"/>
    <row r="115325" ht="13.5" customHeight="1" x14ac:dyDescent="0.15"/>
    <row r="115327" ht="13.5" customHeight="1" x14ac:dyDescent="0.15"/>
    <row r="115329" ht="13.5" customHeight="1" x14ac:dyDescent="0.15"/>
    <row r="115331" ht="13.5" customHeight="1" x14ac:dyDescent="0.15"/>
    <row r="115333" ht="13.5" customHeight="1" x14ac:dyDescent="0.15"/>
    <row r="115335" ht="13.5" customHeight="1" x14ac:dyDescent="0.15"/>
    <row r="115337" ht="13.5" customHeight="1" x14ac:dyDescent="0.15"/>
    <row r="115339" ht="13.5" customHeight="1" x14ac:dyDescent="0.15"/>
    <row r="115341" ht="13.5" customHeight="1" x14ac:dyDescent="0.15"/>
    <row r="115343" ht="13.5" customHeight="1" x14ac:dyDescent="0.15"/>
    <row r="115345" ht="13.5" customHeight="1" x14ac:dyDescent="0.15"/>
    <row r="115347" ht="13.5" customHeight="1" x14ac:dyDescent="0.15"/>
    <row r="115349" ht="13.5" customHeight="1" x14ac:dyDescent="0.15"/>
    <row r="115351" ht="13.5" customHeight="1" x14ac:dyDescent="0.15"/>
    <row r="115353" ht="13.5" customHeight="1" x14ac:dyDescent="0.15"/>
    <row r="115355" ht="13.5" customHeight="1" x14ac:dyDescent="0.15"/>
    <row r="115357" ht="13.5" customHeight="1" x14ac:dyDescent="0.15"/>
    <row r="115359" ht="13.5" customHeight="1" x14ac:dyDescent="0.15"/>
    <row r="115361" ht="13.5" customHeight="1" x14ac:dyDescent="0.15"/>
    <row r="115363" ht="13.5" customHeight="1" x14ac:dyDescent="0.15"/>
    <row r="115365" ht="13.5" customHeight="1" x14ac:dyDescent="0.15"/>
    <row r="115367" ht="13.5" customHeight="1" x14ac:dyDescent="0.15"/>
    <row r="115369" ht="13.5" customHeight="1" x14ac:dyDescent="0.15"/>
    <row r="115371" ht="13.5" customHeight="1" x14ac:dyDescent="0.15"/>
    <row r="115373" ht="13.5" customHeight="1" x14ac:dyDescent="0.15"/>
    <row r="115375" ht="13.5" customHeight="1" x14ac:dyDescent="0.15"/>
    <row r="115377" ht="13.5" customHeight="1" x14ac:dyDescent="0.15"/>
    <row r="115379" ht="13.5" customHeight="1" x14ac:dyDescent="0.15"/>
    <row r="115381" ht="13.5" customHeight="1" x14ac:dyDescent="0.15"/>
    <row r="115383" ht="13.5" customHeight="1" x14ac:dyDescent="0.15"/>
    <row r="115385" ht="13.5" customHeight="1" x14ac:dyDescent="0.15"/>
    <row r="115387" ht="13.5" customHeight="1" x14ac:dyDescent="0.15"/>
    <row r="115389" ht="13.5" customHeight="1" x14ac:dyDescent="0.15"/>
    <row r="115391" ht="13.5" customHeight="1" x14ac:dyDescent="0.15"/>
    <row r="115393" ht="13.5" customHeight="1" x14ac:dyDescent="0.15"/>
    <row r="115395" ht="13.5" customHeight="1" x14ac:dyDescent="0.15"/>
    <row r="115397" ht="13.5" customHeight="1" x14ac:dyDescent="0.15"/>
    <row r="115399" ht="13.5" customHeight="1" x14ac:dyDescent="0.15"/>
    <row r="115401" ht="13.5" customHeight="1" x14ac:dyDescent="0.15"/>
    <row r="115403" ht="13.5" customHeight="1" x14ac:dyDescent="0.15"/>
    <row r="115405" ht="13.5" customHeight="1" x14ac:dyDescent="0.15"/>
    <row r="115407" ht="13.5" customHeight="1" x14ac:dyDescent="0.15"/>
    <row r="115409" ht="13.5" customHeight="1" x14ac:dyDescent="0.15"/>
    <row r="115411" ht="13.5" customHeight="1" x14ac:dyDescent="0.15"/>
    <row r="115413" ht="13.5" customHeight="1" x14ac:dyDescent="0.15"/>
    <row r="115415" ht="13.5" customHeight="1" x14ac:dyDescent="0.15"/>
    <row r="115417" ht="13.5" customHeight="1" x14ac:dyDescent="0.15"/>
    <row r="115419" ht="13.5" customHeight="1" x14ac:dyDescent="0.15"/>
    <row r="115421" ht="13.5" customHeight="1" x14ac:dyDescent="0.15"/>
    <row r="115423" ht="13.5" customHeight="1" x14ac:dyDescent="0.15"/>
    <row r="115425" ht="13.5" customHeight="1" x14ac:dyDescent="0.15"/>
    <row r="115427" ht="13.5" customHeight="1" x14ac:dyDescent="0.15"/>
    <row r="115429" ht="13.5" customHeight="1" x14ac:dyDescent="0.15"/>
    <row r="115431" ht="13.5" customHeight="1" x14ac:dyDescent="0.15"/>
    <row r="115433" ht="13.5" customHeight="1" x14ac:dyDescent="0.15"/>
    <row r="115435" ht="13.5" customHeight="1" x14ac:dyDescent="0.15"/>
    <row r="115437" ht="13.5" customHeight="1" x14ac:dyDescent="0.15"/>
    <row r="115439" ht="13.5" customHeight="1" x14ac:dyDescent="0.15"/>
    <row r="115441" ht="13.5" customHeight="1" x14ac:dyDescent="0.15"/>
    <row r="115443" ht="13.5" customHeight="1" x14ac:dyDescent="0.15"/>
    <row r="115445" ht="13.5" customHeight="1" x14ac:dyDescent="0.15"/>
    <row r="115447" ht="13.5" customHeight="1" x14ac:dyDescent="0.15"/>
    <row r="115449" ht="13.5" customHeight="1" x14ac:dyDescent="0.15"/>
    <row r="115451" ht="13.5" customHeight="1" x14ac:dyDescent="0.15"/>
    <row r="115453" ht="13.5" customHeight="1" x14ac:dyDescent="0.15"/>
    <row r="115455" ht="13.5" customHeight="1" x14ac:dyDescent="0.15"/>
    <row r="115457" ht="13.5" customHeight="1" x14ac:dyDescent="0.15"/>
    <row r="115459" ht="13.5" customHeight="1" x14ac:dyDescent="0.15"/>
    <row r="115461" ht="13.5" customHeight="1" x14ac:dyDescent="0.15"/>
    <row r="115463" ht="13.5" customHeight="1" x14ac:dyDescent="0.15"/>
    <row r="115465" ht="13.5" customHeight="1" x14ac:dyDescent="0.15"/>
    <row r="115467" ht="13.5" customHeight="1" x14ac:dyDescent="0.15"/>
    <row r="115469" ht="13.5" customHeight="1" x14ac:dyDescent="0.15"/>
    <row r="115471" ht="13.5" customHeight="1" x14ac:dyDescent="0.15"/>
    <row r="115473" ht="13.5" customHeight="1" x14ac:dyDescent="0.15"/>
    <row r="115475" ht="13.5" customHeight="1" x14ac:dyDescent="0.15"/>
    <row r="115477" ht="13.5" customHeight="1" x14ac:dyDescent="0.15"/>
    <row r="115479" ht="13.5" customHeight="1" x14ac:dyDescent="0.15"/>
    <row r="115481" ht="13.5" customHeight="1" x14ac:dyDescent="0.15"/>
    <row r="115483" ht="13.5" customHeight="1" x14ac:dyDescent="0.15"/>
    <row r="115485" ht="13.5" customHeight="1" x14ac:dyDescent="0.15"/>
    <row r="115487" ht="13.5" customHeight="1" x14ac:dyDescent="0.15"/>
    <row r="115489" ht="13.5" customHeight="1" x14ac:dyDescent="0.15"/>
    <row r="115491" ht="13.5" customHeight="1" x14ac:dyDescent="0.15"/>
    <row r="115493" ht="13.5" customHeight="1" x14ac:dyDescent="0.15"/>
    <row r="115495" ht="13.5" customHeight="1" x14ac:dyDescent="0.15"/>
    <row r="115497" ht="13.5" customHeight="1" x14ac:dyDescent="0.15"/>
    <row r="115499" ht="13.5" customHeight="1" x14ac:dyDescent="0.15"/>
    <row r="115501" ht="13.5" customHeight="1" x14ac:dyDescent="0.15"/>
    <row r="115503" ht="13.5" customHeight="1" x14ac:dyDescent="0.15"/>
    <row r="115505" ht="13.5" customHeight="1" x14ac:dyDescent="0.15"/>
    <row r="115507" ht="13.5" customHeight="1" x14ac:dyDescent="0.15"/>
    <row r="115509" ht="13.5" customHeight="1" x14ac:dyDescent="0.15"/>
    <row r="115511" ht="13.5" customHeight="1" x14ac:dyDescent="0.15"/>
    <row r="115513" ht="13.5" customHeight="1" x14ac:dyDescent="0.15"/>
    <row r="115515" ht="13.5" customHeight="1" x14ac:dyDescent="0.15"/>
    <row r="115517" ht="13.5" customHeight="1" x14ac:dyDescent="0.15"/>
    <row r="115519" ht="13.5" customHeight="1" x14ac:dyDescent="0.15"/>
    <row r="115521" ht="13.5" customHeight="1" x14ac:dyDescent="0.15"/>
    <row r="115523" ht="13.5" customHeight="1" x14ac:dyDescent="0.15"/>
    <row r="115525" ht="13.5" customHeight="1" x14ac:dyDescent="0.15"/>
    <row r="115527" ht="13.5" customHeight="1" x14ac:dyDescent="0.15"/>
    <row r="115529" ht="13.5" customHeight="1" x14ac:dyDescent="0.15"/>
    <row r="115531" ht="13.5" customHeight="1" x14ac:dyDescent="0.15"/>
    <row r="115533" ht="13.5" customHeight="1" x14ac:dyDescent="0.15"/>
    <row r="115535" ht="13.5" customHeight="1" x14ac:dyDescent="0.15"/>
    <row r="115537" ht="13.5" customHeight="1" x14ac:dyDescent="0.15"/>
    <row r="115539" ht="13.5" customHeight="1" x14ac:dyDescent="0.15"/>
    <row r="115541" ht="13.5" customHeight="1" x14ac:dyDescent="0.15"/>
    <row r="115543" ht="13.5" customHeight="1" x14ac:dyDescent="0.15"/>
    <row r="115545" ht="13.5" customHeight="1" x14ac:dyDescent="0.15"/>
    <row r="115547" ht="13.5" customHeight="1" x14ac:dyDescent="0.15"/>
    <row r="115549" ht="13.5" customHeight="1" x14ac:dyDescent="0.15"/>
    <row r="115551" ht="13.5" customHeight="1" x14ac:dyDescent="0.15"/>
    <row r="115553" ht="13.5" customHeight="1" x14ac:dyDescent="0.15"/>
    <row r="115555" ht="13.5" customHeight="1" x14ac:dyDescent="0.15"/>
    <row r="115557" ht="13.5" customHeight="1" x14ac:dyDescent="0.15"/>
    <row r="115559" ht="13.5" customHeight="1" x14ac:dyDescent="0.15"/>
    <row r="115561" ht="13.5" customHeight="1" x14ac:dyDescent="0.15"/>
    <row r="115563" ht="13.5" customHeight="1" x14ac:dyDescent="0.15"/>
    <row r="115565" ht="13.5" customHeight="1" x14ac:dyDescent="0.15"/>
    <row r="115567" ht="13.5" customHeight="1" x14ac:dyDescent="0.15"/>
    <row r="115569" ht="13.5" customHeight="1" x14ac:dyDescent="0.15"/>
    <row r="115571" ht="13.5" customHeight="1" x14ac:dyDescent="0.15"/>
    <row r="115573" ht="13.5" customHeight="1" x14ac:dyDescent="0.15"/>
    <row r="115575" ht="13.5" customHeight="1" x14ac:dyDescent="0.15"/>
    <row r="115577" ht="13.5" customHeight="1" x14ac:dyDescent="0.15"/>
    <row r="115579" ht="13.5" customHeight="1" x14ac:dyDescent="0.15"/>
    <row r="115581" ht="13.5" customHeight="1" x14ac:dyDescent="0.15"/>
    <row r="115583" ht="13.5" customHeight="1" x14ac:dyDescent="0.15"/>
    <row r="115585" ht="13.5" customHeight="1" x14ac:dyDescent="0.15"/>
    <row r="115587" ht="13.5" customHeight="1" x14ac:dyDescent="0.15"/>
    <row r="115589" ht="13.5" customHeight="1" x14ac:dyDescent="0.15"/>
    <row r="115591" ht="13.5" customHeight="1" x14ac:dyDescent="0.15"/>
    <row r="115593" ht="13.5" customHeight="1" x14ac:dyDescent="0.15"/>
    <row r="115595" ht="13.5" customHeight="1" x14ac:dyDescent="0.15"/>
    <row r="115597" ht="13.5" customHeight="1" x14ac:dyDescent="0.15"/>
    <row r="115599" ht="13.5" customHeight="1" x14ac:dyDescent="0.15"/>
    <row r="115601" ht="13.5" customHeight="1" x14ac:dyDescent="0.15"/>
    <row r="115603" ht="13.5" customHeight="1" x14ac:dyDescent="0.15"/>
    <row r="115605" ht="13.5" customHeight="1" x14ac:dyDescent="0.15"/>
    <row r="115607" ht="13.5" customHeight="1" x14ac:dyDescent="0.15"/>
    <row r="115609" ht="13.5" customHeight="1" x14ac:dyDescent="0.15"/>
    <row r="115611" ht="13.5" customHeight="1" x14ac:dyDescent="0.15"/>
    <row r="115613" ht="13.5" customHeight="1" x14ac:dyDescent="0.15"/>
    <row r="115615" ht="13.5" customHeight="1" x14ac:dyDescent="0.15"/>
    <row r="115617" ht="13.5" customHeight="1" x14ac:dyDescent="0.15"/>
    <row r="115619" ht="13.5" customHeight="1" x14ac:dyDescent="0.15"/>
    <row r="115621" ht="13.5" customHeight="1" x14ac:dyDescent="0.15"/>
    <row r="115623" ht="13.5" customHeight="1" x14ac:dyDescent="0.15"/>
    <row r="115625" ht="13.5" customHeight="1" x14ac:dyDescent="0.15"/>
    <row r="115627" ht="13.5" customHeight="1" x14ac:dyDescent="0.15"/>
    <row r="115629" ht="13.5" customHeight="1" x14ac:dyDescent="0.15"/>
    <row r="115631" ht="13.5" customHeight="1" x14ac:dyDescent="0.15"/>
    <row r="115633" ht="13.5" customHeight="1" x14ac:dyDescent="0.15"/>
    <row r="115635" ht="13.5" customHeight="1" x14ac:dyDescent="0.15"/>
    <row r="115637" ht="13.5" customHeight="1" x14ac:dyDescent="0.15"/>
    <row r="115639" ht="13.5" customHeight="1" x14ac:dyDescent="0.15"/>
    <row r="115641" ht="13.5" customHeight="1" x14ac:dyDescent="0.15"/>
    <row r="115643" ht="13.5" customHeight="1" x14ac:dyDescent="0.15"/>
    <row r="115645" ht="13.5" customHeight="1" x14ac:dyDescent="0.15"/>
    <row r="115647" ht="13.5" customHeight="1" x14ac:dyDescent="0.15"/>
    <row r="115649" ht="13.5" customHeight="1" x14ac:dyDescent="0.15"/>
    <row r="115651" ht="13.5" customHeight="1" x14ac:dyDescent="0.15"/>
    <row r="115653" ht="13.5" customHeight="1" x14ac:dyDescent="0.15"/>
    <row r="115655" ht="13.5" customHeight="1" x14ac:dyDescent="0.15"/>
    <row r="115657" ht="13.5" customHeight="1" x14ac:dyDescent="0.15"/>
    <row r="115659" ht="13.5" customHeight="1" x14ac:dyDescent="0.15"/>
    <row r="115661" ht="13.5" customHeight="1" x14ac:dyDescent="0.15"/>
    <row r="115663" ht="13.5" customHeight="1" x14ac:dyDescent="0.15"/>
    <row r="115665" ht="13.5" customHeight="1" x14ac:dyDescent="0.15"/>
    <row r="115667" ht="13.5" customHeight="1" x14ac:dyDescent="0.15"/>
    <row r="115669" ht="13.5" customHeight="1" x14ac:dyDescent="0.15"/>
    <row r="115671" ht="13.5" customHeight="1" x14ac:dyDescent="0.15"/>
    <row r="115673" ht="13.5" customHeight="1" x14ac:dyDescent="0.15"/>
    <row r="115675" ht="13.5" customHeight="1" x14ac:dyDescent="0.15"/>
    <row r="115677" ht="13.5" customHeight="1" x14ac:dyDescent="0.15"/>
    <row r="115679" ht="13.5" customHeight="1" x14ac:dyDescent="0.15"/>
    <row r="115681" ht="13.5" customHeight="1" x14ac:dyDescent="0.15"/>
    <row r="115683" ht="13.5" customHeight="1" x14ac:dyDescent="0.15"/>
    <row r="115685" ht="13.5" customHeight="1" x14ac:dyDescent="0.15"/>
    <row r="115687" ht="13.5" customHeight="1" x14ac:dyDescent="0.15"/>
    <row r="115689" ht="13.5" customHeight="1" x14ac:dyDescent="0.15"/>
    <row r="115691" ht="13.5" customHeight="1" x14ac:dyDescent="0.15"/>
    <row r="115693" ht="13.5" customHeight="1" x14ac:dyDescent="0.15"/>
    <row r="115695" ht="13.5" customHeight="1" x14ac:dyDescent="0.15"/>
    <row r="115697" ht="13.5" customHeight="1" x14ac:dyDescent="0.15"/>
    <row r="115699" ht="13.5" customHeight="1" x14ac:dyDescent="0.15"/>
    <row r="115701" ht="13.5" customHeight="1" x14ac:dyDescent="0.15"/>
    <row r="115703" ht="13.5" customHeight="1" x14ac:dyDescent="0.15"/>
    <row r="115705" ht="13.5" customHeight="1" x14ac:dyDescent="0.15"/>
    <row r="115707" ht="13.5" customHeight="1" x14ac:dyDescent="0.15"/>
    <row r="115709" ht="13.5" customHeight="1" x14ac:dyDescent="0.15"/>
    <row r="115711" ht="13.5" customHeight="1" x14ac:dyDescent="0.15"/>
    <row r="115713" ht="13.5" customHeight="1" x14ac:dyDescent="0.15"/>
    <row r="115715" ht="13.5" customHeight="1" x14ac:dyDescent="0.15"/>
    <row r="115717" ht="13.5" customHeight="1" x14ac:dyDescent="0.15"/>
    <row r="115719" ht="13.5" customHeight="1" x14ac:dyDescent="0.15"/>
    <row r="115721" ht="13.5" customHeight="1" x14ac:dyDescent="0.15"/>
    <row r="115723" ht="13.5" customHeight="1" x14ac:dyDescent="0.15"/>
    <row r="115725" ht="13.5" customHeight="1" x14ac:dyDescent="0.15"/>
    <row r="115727" ht="13.5" customHeight="1" x14ac:dyDescent="0.15"/>
    <row r="115729" ht="13.5" customHeight="1" x14ac:dyDescent="0.15"/>
    <row r="115731" ht="13.5" customHeight="1" x14ac:dyDescent="0.15"/>
    <row r="115733" ht="13.5" customHeight="1" x14ac:dyDescent="0.15"/>
    <row r="115735" ht="13.5" customHeight="1" x14ac:dyDescent="0.15"/>
    <row r="115737" ht="13.5" customHeight="1" x14ac:dyDescent="0.15"/>
    <row r="115739" ht="13.5" customHeight="1" x14ac:dyDescent="0.15"/>
    <row r="115741" ht="13.5" customHeight="1" x14ac:dyDescent="0.15"/>
    <row r="115743" ht="13.5" customHeight="1" x14ac:dyDescent="0.15"/>
    <row r="115745" ht="13.5" customHeight="1" x14ac:dyDescent="0.15"/>
    <row r="115747" ht="13.5" customHeight="1" x14ac:dyDescent="0.15"/>
    <row r="115749" ht="13.5" customHeight="1" x14ac:dyDescent="0.15"/>
    <row r="115751" ht="13.5" customHeight="1" x14ac:dyDescent="0.15"/>
    <row r="115753" ht="13.5" customHeight="1" x14ac:dyDescent="0.15"/>
    <row r="115755" ht="13.5" customHeight="1" x14ac:dyDescent="0.15"/>
    <row r="115757" ht="13.5" customHeight="1" x14ac:dyDescent="0.15"/>
    <row r="115759" ht="13.5" customHeight="1" x14ac:dyDescent="0.15"/>
    <row r="115761" ht="13.5" customHeight="1" x14ac:dyDescent="0.15"/>
    <row r="115763" ht="13.5" customHeight="1" x14ac:dyDescent="0.15"/>
    <row r="115765" ht="13.5" customHeight="1" x14ac:dyDescent="0.15"/>
    <row r="115767" ht="13.5" customHeight="1" x14ac:dyDescent="0.15"/>
    <row r="115769" ht="13.5" customHeight="1" x14ac:dyDescent="0.15"/>
    <row r="115771" ht="13.5" customHeight="1" x14ac:dyDescent="0.15"/>
    <row r="115773" ht="13.5" customHeight="1" x14ac:dyDescent="0.15"/>
    <row r="115775" ht="13.5" customHeight="1" x14ac:dyDescent="0.15"/>
    <row r="115777" ht="13.5" customHeight="1" x14ac:dyDescent="0.15"/>
    <row r="115779" ht="13.5" customHeight="1" x14ac:dyDescent="0.15"/>
    <row r="115781" ht="13.5" customHeight="1" x14ac:dyDescent="0.15"/>
    <row r="115783" ht="13.5" customHeight="1" x14ac:dyDescent="0.15"/>
    <row r="115785" ht="13.5" customHeight="1" x14ac:dyDescent="0.15"/>
    <row r="115787" ht="13.5" customHeight="1" x14ac:dyDescent="0.15"/>
    <row r="115789" ht="13.5" customHeight="1" x14ac:dyDescent="0.15"/>
    <row r="115791" ht="13.5" customHeight="1" x14ac:dyDescent="0.15"/>
    <row r="115793" ht="13.5" customHeight="1" x14ac:dyDescent="0.15"/>
    <row r="115795" ht="13.5" customHeight="1" x14ac:dyDescent="0.15"/>
    <row r="115797" ht="13.5" customHeight="1" x14ac:dyDescent="0.15"/>
    <row r="115799" ht="13.5" customHeight="1" x14ac:dyDescent="0.15"/>
    <row r="115801" ht="13.5" customHeight="1" x14ac:dyDescent="0.15"/>
    <row r="115803" ht="13.5" customHeight="1" x14ac:dyDescent="0.15"/>
    <row r="115805" ht="13.5" customHeight="1" x14ac:dyDescent="0.15"/>
    <row r="115807" ht="13.5" customHeight="1" x14ac:dyDescent="0.15"/>
    <row r="115809" ht="13.5" customHeight="1" x14ac:dyDescent="0.15"/>
    <row r="115811" ht="13.5" customHeight="1" x14ac:dyDescent="0.15"/>
    <row r="115813" ht="13.5" customHeight="1" x14ac:dyDescent="0.15"/>
    <row r="115815" ht="13.5" customHeight="1" x14ac:dyDescent="0.15"/>
    <row r="115817" ht="13.5" customHeight="1" x14ac:dyDescent="0.15"/>
    <row r="115819" ht="13.5" customHeight="1" x14ac:dyDescent="0.15"/>
    <row r="115821" ht="13.5" customHeight="1" x14ac:dyDescent="0.15"/>
    <row r="115823" ht="13.5" customHeight="1" x14ac:dyDescent="0.15"/>
    <row r="115825" ht="13.5" customHeight="1" x14ac:dyDescent="0.15"/>
    <row r="115827" ht="13.5" customHeight="1" x14ac:dyDescent="0.15"/>
    <row r="115829" ht="13.5" customHeight="1" x14ac:dyDescent="0.15"/>
    <row r="115831" ht="13.5" customHeight="1" x14ac:dyDescent="0.15"/>
    <row r="115833" ht="13.5" customHeight="1" x14ac:dyDescent="0.15"/>
    <row r="115835" ht="13.5" customHeight="1" x14ac:dyDescent="0.15"/>
    <row r="115837" ht="13.5" customHeight="1" x14ac:dyDescent="0.15"/>
    <row r="115839" ht="13.5" customHeight="1" x14ac:dyDescent="0.15"/>
    <row r="115841" ht="13.5" customHeight="1" x14ac:dyDescent="0.15"/>
    <row r="115843" ht="13.5" customHeight="1" x14ac:dyDescent="0.15"/>
    <row r="115845" ht="13.5" customHeight="1" x14ac:dyDescent="0.15"/>
    <row r="115847" ht="13.5" customHeight="1" x14ac:dyDescent="0.15"/>
    <row r="115849" ht="13.5" customHeight="1" x14ac:dyDescent="0.15"/>
    <row r="115851" ht="13.5" customHeight="1" x14ac:dyDescent="0.15"/>
    <row r="115853" ht="13.5" customHeight="1" x14ac:dyDescent="0.15"/>
    <row r="115855" ht="13.5" customHeight="1" x14ac:dyDescent="0.15"/>
    <row r="115857" ht="13.5" customHeight="1" x14ac:dyDescent="0.15"/>
    <row r="115859" ht="13.5" customHeight="1" x14ac:dyDescent="0.15"/>
    <row r="115861" ht="13.5" customHeight="1" x14ac:dyDescent="0.15"/>
    <row r="115863" ht="13.5" customHeight="1" x14ac:dyDescent="0.15"/>
    <row r="115865" ht="13.5" customHeight="1" x14ac:dyDescent="0.15"/>
    <row r="115867" ht="13.5" customHeight="1" x14ac:dyDescent="0.15"/>
    <row r="115869" ht="13.5" customHeight="1" x14ac:dyDescent="0.15"/>
    <row r="115871" ht="13.5" customHeight="1" x14ac:dyDescent="0.15"/>
    <row r="115873" ht="13.5" customHeight="1" x14ac:dyDescent="0.15"/>
    <row r="115875" ht="13.5" customHeight="1" x14ac:dyDescent="0.15"/>
    <row r="115877" ht="13.5" customHeight="1" x14ac:dyDescent="0.15"/>
    <row r="115879" ht="13.5" customHeight="1" x14ac:dyDescent="0.15"/>
    <row r="115881" ht="13.5" customHeight="1" x14ac:dyDescent="0.15"/>
    <row r="115883" ht="13.5" customHeight="1" x14ac:dyDescent="0.15"/>
    <row r="115885" ht="13.5" customHeight="1" x14ac:dyDescent="0.15"/>
    <row r="115887" ht="13.5" customHeight="1" x14ac:dyDescent="0.15"/>
    <row r="115889" ht="13.5" customHeight="1" x14ac:dyDescent="0.15"/>
    <row r="115891" ht="13.5" customHeight="1" x14ac:dyDescent="0.15"/>
    <row r="115893" ht="13.5" customHeight="1" x14ac:dyDescent="0.15"/>
    <row r="115895" ht="13.5" customHeight="1" x14ac:dyDescent="0.15"/>
    <row r="115897" ht="13.5" customHeight="1" x14ac:dyDescent="0.15"/>
    <row r="115899" ht="13.5" customHeight="1" x14ac:dyDescent="0.15"/>
    <row r="115901" ht="13.5" customHeight="1" x14ac:dyDescent="0.15"/>
    <row r="115903" ht="13.5" customHeight="1" x14ac:dyDescent="0.15"/>
    <row r="115905" ht="13.5" customHeight="1" x14ac:dyDescent="0.15"/>
    <row r="115907" ht="13.5" customHeight="1" x14ac:dyDescent="0.15"/>
    <row r="115909" ht="13.5" customHeight="1" x14ac:dyDescent="0.15"/>
    <row r="115911" ht="13.5" customHeight="1" x14ac:dyDescent="0.15"/>
    <row r="115913" ht="13.5" customHeight="1" x14ac:dyDescent="0.15"/>
    <row r="115915" ht="13.5" customHeight="1" x14ac:dyDescent="0.15"/>
    <row r="115917" ht="13.5" customHeight="1" x14ac:dyDescent="0.15"/>
    <row r="115919" ht="13.5" customHeight="1" x14ac:dyDescent="0.15"/>
    <row r="115921" ht="13.5" customHeight="1" x14ac:dyDescent="0.15"/>
    <row r="115923" ht="13.5" customHeight="1" x14ac:dyDescent="0.15"/>
    <row r="115925" ht="13.5" customHeight="1" x14ac:dyDescent="0.15"/>
    <row r="115927" ht="13.5" customHeight="1" x14ac:dyDescent="0.15"/>
    <row r="115929" ht="13.5" customHeight="1" x14ac:dyDescent="0.15"/>
    <row r="115931" ht="13.5" customHeight="1" x14ac:dyDescent="0.15"/>
    <row r="115933" ht="13.5" customHeight="1" x14ac:dyDescent="0.15"/>
    <row r="115935" ht="13.5" customHeight="1" x14ac:dyDescent="0.15"/>
    <row r="115937" ht="13.5" customHeight="1" x14ac:dyDescent="0.15"/>
    <row r="115939" ht="13.5" customHeight="1" x14ac:dyDescent="0.15"/>
    <row r="115941" ht="13.5" customHeight="1" x14ac:dyDescent="0.15"/>
    <row r="115943" ht="13.5" customHeight="1" x14ac:dyDescent="0.15"/>
    <row r="115945" ht="13.5" customHeight="1" x14ac:dyDescent="0.15"/>
    <row r="115947" ht="13.5" customHeight="1" x14ac:dyDescent="0.15"/>
    <row r="115949" ht="13.5" customHeight="1" x14ac:dyDescent="0.15"/>
    <row r="115951" ht="13.5" customHeight="1" x14ac:dyDescent="0.15"/>
    <row r="115953" ht="13.5" customHeight="1" x14ac:dyDescent="0.15"/>
    <row r="115955" ht="13.5" customHeight="1" x14ac:dyDescent="0.15"/>
    <row r="115957" ht="13.5" customHeight="1" x14ac:dyDescent="0.15"/>
    <row r="115959" ht="13.5" customHeight="1" x14ac:dyDescent="0.15"/>
    <row r="115961" ht="13.5" customHeight="1" x14ac:dyDescent="0.15"/>
    <row r="115963" ht="13.5" customHeight="1" x14ac:dyDescent="0.15"/>
    <row r="115965" ht="13.5" customHeight="1" x14ac:dyDescent="0.15"/>
    <row r="115967" ht="13.5" customHeight="1" x14ac:dyDescent="0.15"/>
    <row r="115969" ht="13.5" customHeight="1" x14ac:dyDescent="0.15"/>
    <row r="115971" ht="13.5" customHeight="1" x14ac:dyDescent="0.15"/>
    <row r="115973" ht="13.5" customHeight="1" x14ac:dyDescent="0.15"/>
    <row r="115975" ht="13.5" customHeight="1" x14ac:dyDescent="0.15"/>
    <row r="115977" ht="13.5" customHeight="1" x14ac:dyDescent="0.15"/>
    <row r="115979" ht="13.5" customHeight="1" x14ac:dyDescent="0.15"/>
    <row r="115981" ht="13.5" customHeight="1" x14ac:dyDescent="0.15"/>
    <row r="115983" ht="13.5" customHeight="1" x14ac:dyDescent="0.15"/>
    <row r="115985" ht="13.5" customHeight="1" x14ac:dyDescent="0.15"/>
    <row r="115987" ht="13.5" customHeight="1" x14ac:dyDescent="0.15"/>
    <row r="115989" ht="13.5" customHeight="1" x14ac:dyDescent="0.15"/>
    <row r="115991" ht="13.5" customHeight="1" x14ac:dyDescent="0.15"/>
    <row r="115993" ht="13.5" customHeight="1" x14ac:dyDescent="0.15"/>
    <row r="115995" ht="13.5" customHeight="1" x14ac:dyDescent="0.15"/>
    <row r="115997" ht="13.5" customHeight="1" x14ac:dyDescent="0.15"/>
    <row r="115999" ht="13.5" customHeight="1" x14ac:dyDescent="0.15"/>
    <row r="116001" ht="13.5" customHeight="1" x14ac:dyDescent="0.15"/>
    <row r="116003" ht="13.5" customHeight="1" x14ac:dyDescent="0.15"/>
    <row r="116005" ht="13.5" customHeight="1" x14ac:dyDescent="0.15"/>
    <row r="116007" ht="13.5" customHeight="1" x14ac:dyDescent="0.15"/>
    <row r="116009" ht="13.5" customHeight="1" x14ac:dyDescent="0.15"/>
    <row r="116011" ht="13.5" customHeight="1" x14ac:dyDescent="0.15"/>
    <row r="116013" ht="13.5" customHeight="1" x14ac:dyDescent="0.15"/>
    <row r="116015" ht="13.5" customHeight="1" x14ac:dyDescent="0.15"/>
    <row r="116017" ht="13.5" customHeight="1" x14ac:dyDescent="0.15"/>
    <row r="116019" ht="13.5" customHeight="1" x14ac:dyDescent="0.15"/>
    <row r="116021" ht="13.5" customHeight="1" x14ac:dyDescent="0.15"/>
    <row r="116023" ht="13.5" customHeight="1" x14ac:dyDescent="0.15"/>
    <row r="116025" ht="13.5" customHeight="1" x14ac:dyDescent="0.15"/>
    <row r="116027" ht="13.5" customHeight="1" x14ac:dyDescent="0.15"/>
    <row r="116029" ht="13.5" customHeight="1" x14ac:dyDescent="0.15"/>
    <row r="116031" ht="13.5" customHeight="1" x14ac:dyDescent="0.15"/>
    <row r="116033" ht="13.5" customHeight="1" x14ac:dyDescent="0.15"/>
    <row r="116035" ht="13.5" customHeight="1" x14ac:dyDescent="0.15"/>
    <row r="116037" ht="13.5" customHeight="1" x14ac:dyDescent="0.15"/>
    <row r="116039" ht="13.5" customHeight="1" x14ac:dyDescent="0.15"/>
    <row r="116041" ht="13.5" customHeight="1" x14ac:dyDescent="0.15"/>
    <row r="116043" ht="13.5" customHeight="1" x14ac:dyDescent="0.15"/>
    <row r="116045" ht="13.5" customHeight="1" x14ac:dyDescent="0.15"/>
    <row r="116047" ht="13.5" customHeight="1" x14ac:dyDescent="0.15"/>
    <row r="116049" ht="13.5" customHeight="1" x14ac:dyDescent="0.15"/>
    <row r="116051" ht="13.5" customHeight="1" x14ac:dyDescent="0.15"/>
    <row r="116053" ht="13.5" customHeight="1" x14ac:dyDescent="0.15"/>
    <row r="116055" ht="13.5" customHeight="1" x14ac:dyDescent="0.15"/>
    <row r="116057" ht="13.5" customHeight="1" x14ac:dyDescent="0.15"/>
    <row r="116059" ht="13.5" customHeight="1" x14ac:dyDescent="0.15"/>
    <row r="116061" ht="13.5" customHeight="1" x14ac:dyDescent="0.15"/>
    <row r="116063" ht="13.5" customHeight="1" x14ac:dyDescent="0.15"/>
    <row r="116065" ht="13.5" customHeight="1" x14ac:dyDescent="0.15"/>
    <row r="116067" ht="13.5" customHeight="1" x14ac:dyDescent="0.15"/>
    <row r="116069" ht="13.5" customHeight="1" x14ac:dyDescent="0.15"/>
    <row r="116071" ht="13.5" customHeight="1" x14ac:dyDescent="0.15"/>
    <row r="116073" ht="13.5" customHeight="1" x14ac:dyDescent="0.15"/>
    <row r="116075" ht="13.5" customHeight="1" x14ac:dyDescent="0.15"/>
    <row r="116077" ht="13.5" customHeight="1" x14ac:dyDescent="0.15"/>
    <row r="116079" ht="13.5" customHeight="1" x14ac:dyDescent="0.15"/>
    <row r="116081" ht="13.5" customHeight="1" x14ac:dyDescent="0.15"/>
    <row r="116083" ht="13.5" customHeight="1" x14ac:dyDescent="0.15"/>
    <row r="116085" ht="13.5" customHeight="1" x14ac:dyDescent="0.15"/>
    <row r="116087" ht="13.5" customHeight="1" x14ac:dyDescent="0.15"/>
    <row r="116089" ht="13.5" customHeight="1" x14ac:dyDescent="0.15"/>
    <row r="116091" ht="13.5" customHeight="1" x14ac:dyDescent="0.15"/>
    <row r="116093" ht="13.5" customHeight="1" x14ac:dyDescent="0.15"/>
    <row r="116095" ht="13.5" customHeight="1" x14ac:dyDescent="0.15"/>
    <row r="116097" ht="13.5" customHeight="1" x14ac:dyDescent="0.15"/>
    <row r="116099" ht="13.5" customHeight="1" x14ac:dyDescent="0.15"/>
    <row r="116101" ht="13.5" customHeight="1" x14ac:dyDescent="0.15"/>
    <row r="116103" ht="13.5" customHeight="1" x14ac:dyDescent="0.15"/>
    <row r="116105" ht="13.5" customHeight="1" x14ac:dyDescent="0.15"/>
    <row r="116107" ht="13.5" customHeight="1" x14ac:dyDescent="0.15"/>
    <row r="116109" ht="13.5" customHeight="1" x14ac:dyDescent="0.15"/>
    <row r="116111" ht="13.5" customHeight="1" x14ac:dyDescent="0.15"/>
    <row r="116113" ht="13.5" customHeight="1" x14ac:dyDescent="0.15"/>
    <row r="116115" ht="13.5" customHeight="1" x14ac:dyDescent="0.15"/>
    <row r="116117" ht="13.5" customHeight="1" x14ac:dyDescent="0.15"/>
    <row r="116119" ht="13.5" customHeight="1" x14ac:dyDescent="0.15"/>
    <row r="116121" ht="13.5" customHeight="1" x14ac:dyDescent="0.15"/>
    <row r="116123" ht="13.5" customHeight="1" x14ac:dyDescent="0.15"/>
    <row r="116125" ht="13.5" customHeight="1" x14ac:dyDescent="0.15"/>
    <row r="116127" ht="13.5" customHeight="1" x14ac:dyDescent="0.15"/>
    <row r="116129" ht="13.5" customHeight="1" x14ac:dyDescent="0.15"/>
    <row r="116131" ht="13.5" customHeight="1" x14ac:dyDescent="0.15"/>
    <row r="116133" ht="13.5" customHeight="1" x14ac:dyDescent="0.15"/>
    <row r="116135" ht="13.5" customHeight="1" x14ac:dyDescent="0.15"/>
    <row r="116137" ht="13.5" customHeight="1" x14ac:dyDescent="0.15"/>
    <row r="116139" ht="13.5" customHeight="1" x14ac:dyDescent="0.15"/>
    <row r="116141" ht="13.5" customHeight="1" x14ac:dyDescent="0.15"/>
    <row r="116143" ht="13.5" customHeight="1" x14ac:dyDescent="0.15"/>
    <row r="116145" ht="13.5" customHeight="1" x14ac:dyDescent="0.15"/>
    <row r="116147" ht="13.5" customHeight="1" x14ac:dyDescent="0.15"/>
    <row r="116149" ht="13.5" customHeight="1" x14ac:dyDescent="0.15"/>
    <row r="116151" ht="13.5" customHeight="1" x14ac:dyDescent="0.15"/>
    <row r="116153" ht="13.5" customHeight="1" x14ac:dyDescent="0.15"/>
    <row r="116155" ht="13.5" customHeight="1" x14ac:dyDescent="0.15"/>
    <row r="116157" ht="13.5" customHeight="1" x14ac:dyDescent="0.15"/>
    <row r="116159" ht="13.5" customHeight="1" x14ac:dyDescent="0.15"/>
    <row r="116161" ht="13.5" customHeight="1" x14ac:dyDescent="0.15"/>
    <row r="116163" ht="13.5" customHeight="1" x14ac:dyDescent="0.15"/>
    <row r="116165" ht="13.5" customHeight="1" x14ac:dyDescent="0.15"/>
    <row r="116167" ht="13.5" customHeight="1" x14ac:dyDescent="0.15"/>
    <row r="116169" ht="13.5" customHeight="1" x14ac:dyDescent="0.15"/>
    <row r="116171" ht="13.5" customHeight="1" x14ac:dyDescent="0.15"/>
    <row r="116173" ht="13.5" customHeight="1" x14ac:dyDescent="0.15"/>
    <row r="116175" ht="13.5" customHeight="1" x14ac:dyDescent="0.15"/>
    <row r="116177" ht="13.5" customHeight="1" x14ac:dyDescent="0.15"/>
    <row r="116179" ht="13.5" customHeight="1" x14ac:dyDescent="0.15"/>
    <row r="116181" ht="13.5" customHeight="1" x14ac:dyDescent="0.15"/>
    <row r="116183" ht="13.5" customHeight="1" x14ac:dyDescent="0.15"/>
    <row r="116185" ht="13.5" customHeight="1" x14ac:dyDescent="0.15"/>
    <row r="116187" ht="13.5" customHeight="1" x14ac:dyDescent="0.15"/>
    <row r="116189" ht="13.5" customHeight="1" x14ac:dyDescent="0.15"/>
    <row r="116191" ht="13.5" customHeight="1" x14ac:dyDescent="0.15"/>
    <row r="116193" ht="13.5" customHeight="1" x14ac:dyDescent="0.15"/>
    <row r="116195" ht="13.5" customHeight="1" x14ac:dyDescent="0.15"/>
    <row r="116197" ht="13.5" customHeight="1" x14ac:dyDescent="0.15"/>
    <row r="116199" ht="13.5" customHeight="1" x14ac:dyDescent="0.15"/>
    <row r="116201" ht="13.5" customHeight="1" x14ac:dyDescent="0.15"/>
    <row r="116203" ht="13.5" customHeight="1" x14ac:dyDescent="0.15"/>
    <row r="116205" ht="13.5" customHeight="1" x14ac:dyDescent="0.15"/>
    <row r="116207" ht="13.5" customHeight="1" x14ac:dyDescent="0.15"/>
    <row r="116209" ht="13.5" customHeight="1" x14ac:dyDescent="0.15"/>
    <row r="116211" ht="13.5" customHeight="1" x14ac:dyDescent="0.15"/>
    <row r="116213" ht="13.5" customHeight="1" x14ac:dyDescent="0.15"/>
    <row r="116215" ht="13.5" customHeight="1" x14ac:dyDescent="0.15"/>
    <row r="116217" ht="13.5" customHeight="1" x14ac:dyDescent="0.15"/>
    <row r="116219" ht="13.5" customHeight="1" x14ac:dyDescent="0.15"/>
    <row r="116221" ht="13.5" customHeight="1" x14ac:dyDescent="0.15"/>
    <row r="116223" ht="13.5" customHeight="1" x14ac:dyDescent="0.15"/>
    <row r="116225" ht="13.5" customHeight="1" x14ac:dyDescent="0.15"/>
    <row r="116227" ht="13.5" customHeight="1" x14ac:dyDescent="0.15"/>
    <row r="116229" ht="13.5" customHeight="1" x14ac:dyDescent="0.15"/>
    <row r="116231" ht="13.5" customHeight="1" x14ac:dyDescent="0.15"/>
    <row r="116233" ht="13.5" customHeight="1" x14ac:dyDescent="0.15"/>
    <row r="116235" ht="13.5" customHeight="1" x14ac:dyDescent="0.15"/>
    <row r="116237" ht="13.5" customHeight="1" x14ac:dyDescent="0.15"/>
    <row r="116239" ht="13.5" customHeight="1" x14ac:dyDescent="0.15"/>
    <row r="116241" ht="13.5" customHeight="1" x14ac:dyDescent="0.15"/>
    <row r="116243" ht="13.5" customHeight="1" x14ac:dyDescent="0.15"/>
    <row r="116245" ht="13.5" customHeight="1" x14ac:dyDescent="0.15"/>
    <row r="116247" ht="13.5" customHeight="1" x14ac:dyDescent="0.15"/>
    <row r="116249" ht="13.5" customHeight="1" x14ac:dyDescent="0.15"/>
    <row r="116251" ht="13.5" customHeight="1" x14ac:dyDescent="0.15"/>
    <row r="116253" ht="13.5" customHeight="1" x14ac:dyDescent="0.15"/>
    <row r="116255" ht="13.5" customHeight="1" x14ac:dyDescent="0.15"/>
    <row r="116257" ht="13.5" customHeight="1" x14ac:dyDescent="0.15"/>
    <row r="116259" ht="13.5" customHeight="1" x14ac:dyDescent="0.15"/>
    <row r="116261" ht="13.5" customHeight="1" x14ac:dyDescent="0.15"/>
    <row r="116263" ht="13.5" customHeight="1" x14ac:dyDescent="0.15"/>
    <row r="116265" ht="13.5" customHeight="1" x14ac:dyDescent="0.15"/>
    <row r="116267" ht="13.5" customHeight="1" x14ac:dyDescent="0.15"/>
    <row r="116269" ht="13.5" customHeight="1" x14ac:dyDescent="0.15"/>
    <row r="116271" ht="13.5" customHeight="1" x14ac:dyDescent="0.15"/>
    <row r="116273" ht="13.5" customHeight="1" x14ac:dyDescent="0.15"/>
    <row r="116275" ht="13.5" customHeight="1" x14ac:dyDescent="0.15"/>
    <row r="116277" ht="13.5" customHeight="1" x14ac:dyDescent="0.15"/>
    <row r="116279" ht="13.5" customHeight="1" x14ac:dyDescent="0.15"/>
    <row r="116281" ht="13.5" customHeight="1" x14ac:dyDescent="0.15"/>
    <row r="116283" ht="13.5" customHeight="1" x14ac:dyDescent="0.15"/>
    <row r="116285" ht="13.5" customHeight="1" x14ac:dyDescent="0.15"/>
    <row r="116287" ht="13.5" customHeight="1" x14ac:dyDescent="0.15"/>
    <row r="116289" ht="13.5" customHeight="1" x14ac:dyDescent="0.15"/>
    <row r="116291" ht="13.5" customHeight="1" x14ac:dyDescent="0.15"/>
    <row r="116293" ht="13.5" customHeight="1" x14ac:dyDescent="0.15"/>
    <row r="116295" ht="13.5" customHeight="1" x14ac:dyDescent="0.15"/>
    <row r="116297" ht="13.5" customHeight="1" x14ac:dyDescent="0.15"/>
    <row r="116299" ht="13.5" customHeight="1" x14ac:dyDescent="0.15"/>
    <row r="116301" ht="13.5" customHeight="1" x14ac:dyDescent="0.15"/>
    <row r="116303" ht="13.5" customHeight="1" x14ac:dyDescent="0.15"/>
    <row r="116305" ht="13.5" customHeight="1" x14ac:dyDescent="0.15"/>
    <row r="116307" ht="13.5" customHeight="1" x14ac:dyDescent="0.15"/>
    <row r="116309" ht="13.5" customHeight="1" x14ac:dyDescent="0.15"/>
    <row r="116311" ht="13.5" customHeight="1" x14ac:dyDescent="0.15"/>
    <row r="116313" ht="13.5" customHeight="1" x14ac:dyDescent="0.15"/>
    <row r="116315" ht="13.5" customHeight="1" x14ac:dyDescent="0.15"/>
    <row r="116317" ht="13.5" customHeight="1" x14ac:dyDescent="0.15"/>
    <row r="116319" ht="13.5" customHeight="1" x14ac:dyDescent="0.15"/>
    <row r="116321" ht="13.5" customHeight="1" x14ac:dyDescent="0.15"/>
    <row r="116323" ht="13.5" customHeight="1" x14ac:dyDescent="0.15"/>
    <row r="116325" ht="13.5" customHeight="1" x14ac:dyDescent="0.15"/>
    <row r="116327" ht="13.5" customHeight="1" x14ac:dyDescent="0.15"/>
    <row r="116329" ht="13.5" customHeight="1" x14ac:dyDescent="0.15"/>
    <row r="116331" ht="13.5" customHeight="1" x14ac:dyDescent="0.15"/>
    <row r="116333" ht="13.5" customHeight="1" x14ac:dyDescent="0.15"/>
    <row r="116335" ht="13.5" customHeight="1" x14ac:dyDescent="0.15"/>
    <row r="116337" ht="13.5" customHeight="1" x14ac:dyDescent="0.15"/>
    <row r="116339" ht="13.5" customHeight="1" x14ac:dyDescent="0.15"/>
    <row r="116341" ht="13.5" customHeight="1" x14ac:dyDescent="0.15"/>
    <row r="116343" ht="13.5" customHeight="1" x14ac:dyDescent="0.15"/>
    <row r="116345" ht="13.5" customHeight="1" x14ac:dyDescent="0.15"/>
    <row r="116347" ht="13.5" customHeight="1" x14ac:dyDescent="0.15"/>
    <row r="116349" ht="13.5" customHeight="1" x14ac:dyDescent="0.15"/>
    <row r="116351" ht="13.5" customHeight="1" x14ac:dyDescent="0.15"/>
    <row r="116353" ht="13.5" customHeight="1" x14ac:dyDescent="0.15"/>
    <row r="116355" ht="13.5" customHeight="1" x14ac:dyDescent="0.15"/>
    <row r="116357" ht="13.5" customHeight="1" x14ac:dyDescent="0.15"/>
    <row r="116359" ht="13.5" customHeight="1" x14ac:dyDescent="0.15"/>
    <row r="116361" ht="13.5" customHeight="1" x14ac:dyDescent="0.15"/>
    <row r="116363" ht="13.5" customHeight="1" x14ac:dyDescent="0.15"/>
    <row r="116365" ht="13.5" customHeight="1" x14ac:dyDescent="0.15"/>
    <row r="116367" ht="13.5" customHeight="1" x14ac:dyDescent="0.15"/>
    <row r="116369" ht="13.5" customHeight="1" x14ac:dyDescent="0.15"/>
    <row r="116371" ht="13.5" customHeight="1" x14ac:dyDescent="0.15"/>
    <row r="116373" ht="13.5" customHeight="1" x14ac:dyDescent="0.15"/>
    <row r="116375" ht="13.5" customHeight="1" x14ac:dyDescent="0.15"/>
    <row r="116377" ht="13.5" customHeight="1" x14ac:dyDescent="0.15"/>
    <row r="116379" ht="13.5" customHeight="1" x14ac:dyDescent="0.15"/>
    <row r="116381" ht="13.5" customHeight="1" x14ac:dyDescent="0.15"/>
    <row r="116383" ht="13.5" customHeight="1" x14ac:dyDescent="0.15"/>
    <row r="116385" ht="13.5" customHeight="1" x14ac:dyDescent="0.15"/>
    <row r="116387" ht="13.5" customHeight="1" x14ac:dyDescent="0.15"/>
    <row r="116389" ht="13.5" customHeight="1" x14ac:dyDescent="0.15"/>
    <row r="116391" ht="13.5" customHeight="1" x14ac:dyDescent="0.15"/>
    <row r="116393" ht="13.5" customHeight="1" x14ac:dyDescent="0.15"/>
    <row r="116395" ht="13.5" customHeight="1" x14ac:dyDescent="0.15"/>
    <row r="116397" ht="13.5" customHeight="1" x14ac:dyDescent="0.15"/>
    <row r="116399" ht="13.5" customHeight="1" x14ac:dyDescent="0.15"/>
    <row r="116401" ht="13.5" customHeight="1" x14ac:dyDescent="0.15"/>
    <row r="116403" ht="13.5" customHeight="1" x14ac:dyDescent="0.15"/>
    <row r="116405" ht="13.5" customHeight="1" x14ac:dyDescent="0.15"/>
    <row r="116407" ht="13.5" customHeight="1" x14ac:dyDescent="0.15"/>
    <row r="116409" ht="13.5" customHeight="1" x14ac:dyDescent="0.15"/>
    <row r="116411" ht="13.5" customHeight="1" x14ac:dyDescent="0.15"/>
    <row r="116413" ht="13.5" customHeight="1" x14ac:dyDescent="0.15"/>
    <row r="116415" ht="13.5" customHeight="1" x14ac:dyDescent="0.15"/>
    <row r="116417" ht="13.5" customHeight="1" x14ac:dyDescent="0.15"/>
    <row r="116419" ht="13.5" customHeight="1" x14ac:dyDescent="0.15"/>
    <row r="116421" ht="13.5" customHeight="1" x14ac:dyDescent="0.15"/>
    <row r="116423" ht="13.5" customHeight="1" x14ac:dyDescent="0.15"/>
    <row r="116425" ht="13.5" customHeight="1" x14ac:dyDescent="0.15"/>
    <row r="116427" ht="13.5" customHeight="1" x14ac:dyDescent="0.15"/>
    <row r="116429" ht="13.5" customHeight="1" x14ac:dyDescent="0.15"/>
    <row r="116431" ht="13.5" customHeight="1" x14ac:dyDescent="0.15"/>
    <row r="116433" ht="13.5" customHeight="1" x14ac:dyDescent="0.15"/>
    <row r="116435" ht="13.5" customHeight="1" x14ac:dyDescent="0.15"/>
    <row r="116437" ht="13.5" customHeight="1" x14ac:dyDescent="0.15"/>
    <row r="116439" ht="13.5" customHeight="1" x14ac:dyDescent="0.15"/>
    <row r="116441" ht="13.5" customHeight="1" x14ac:dyDescent="0.15"/>
    <row r="116443" ht="13.5" customHeight="1" x14ac:dyDescent="0.15"/>
    <row r="116445" ht="13.5" customHeight="1" x14ac:dyDescent="0.15"/>
    <row r="116447" ht="13.5" customHeight="1" x14ac:dyDescent="0.15"/>
    <row r="116449" ht="13.5" customHeight="1" x14ac:dyDescent="0.15"/>
    <row r="116451" ht="13.5" customHeight="1" x14ac:dyDescent="0.15"/>
    <row r="116453" ht="13.5" customHeight="1" x14ac:dyDescent="0.15"/>
    <row r="116455" ht="13.5" customHeight="1" x14ac:dyDescent="0.15"/>
    <row r="116457" ht="13.5" customHeight="1" x14ac:dyDescent="0.15"/>
    <row r="116459" ht="13.5" customHeight="1" x14ac:dyDescent="0.15"/>
    <row r="116461" ht="13.5" customHeight="1" x14ac:dyDescent="0.15"/>
    <row r="116463" ht="13.5" customHeight="1" x14ac:dyDescent="0.15"/>
    <row r="116465" ht="13.5" customHeight="1" x14ac:dyDescent="0.15"/>
    <row r="116467" ht="13.5" customHeight="1" x14ac:dyDescent="0.15"/>
    <row r="116469" ht="13.5" customHeight="1" x14ac:dyDescent="0.15"/>
    <row r="116471" ht="13.5" customHeight="1" x14ac:dyDescent="0.15"/>
    <row r="116473" ht="13.5" customHeight="1" x14ac:dyDescent="0.15"/>
    <row r="116475" ht="13.5" customHeight="1" x14ac:dyDescent="0.15"/>
    <row r="116477" ht="13.5" customHeight="1" x14ac:dyDescent="0.15"/>
    <row r="116479" ht="13.5" customHeight="1" x14ac:dyDescent="0.15"/>
    <row r="116481" ht="13.5" customHeight="1" x14ac:dyDescent="0.15"/>
    <row r="116483" ht="13.5" customHeight="1" x14ac:dyDescent="0.15"/>
    <row r="116485" ht="13.5" customHeight="1" x14ac:dyDescent="0.15"/>
    <row r="116487" ht="13.5" customHeight="1" x14ac:dyDescent="0.15"/>
    <row r="116489" ht="13.5" customHeight="1" x14ac:dyDescent="0.15"/>
    <row r="116491" ht="13.5" customHeight="1" x14ac:dyDescent="0.15"/>
    <row r="116493" ht="13.5" customHeight="1" x14ac:dyDescent="0.15"/>
    <row r="116495" ht="13.5" customHeight="1" x14ac:dyDescent="0.15"/>
    <row r="116497" ht="13.5" customHeight="1" x14ac:dyDescent="0.15"/>
    <row r="116499" ht="13.5" customHeight="1" x14ac:dyDescent="0.15"/>
    <row r="116501" ht="13.5" customHeight="1" x14ac:dyDescent="0.15"/>
    <row r="116503" ht="13.5" customHeight="1" x14ac:dyDescent="0.15"/>
    <row r="116505" ht="13.5" customHeight="1" x14ac:dyDescent="0.15"/>
    <row r="116507" ht="13.5" customHeight="1" x14ac:dyDescent="0.15"/>
    <row r="116509" ht="13.5" customHeight="1" x14ac:dyDescent="0.15"/>
    <row r="116511" ht="13.5" customHeight="1" x14ac:dyDescent="0.15"/>
    <row r="116513" ht="13.5" customHeight="1" x14ac:dyDescent="0.15"/>
    <row r="116515" ht="13.5" customHeight="1" x14ac:dyDescent="0.15"/>
    <row r="116517" ht="13.5" customHeight="1" x14ac:dyDescent="0.15"/>
    <row r="116519" ht="13.5" customHeight="1" x14ac:dyDescent="0.15"/>
    <row r="116521" ht="13.5" customHeight="1" x14ac:dyDescent="0.15"/>
    <row r="116523" ht="13.5" customHeight="1" x14ac:dyDescent="0.15"/>
    <row r="116525" ht="13.5" customHeight="1" x14ac:dyDescent="0.15"/>
    <row r="116527" ht="13.5" customHeight="1" x14ac:dyDescent="0.15"/>
    <row r="116529" ht="13.5" customHeight="1" x14ac:dyDescent="0.15"/>
    <row r="116531" ht="13.5" customHeight="1" x14ac:dyDescent="0.15"/>
    <row r="116533" ht="13.5" customHeight="1" x14ac:dyDescent="0.15"/>
    <row r="116535" ht="13.5" customHeight="1" x14ac:dyDescent="0.15"/>
    <row r="116537" ht="13.5" customHeight="1" x14ac:dyDescent="0.15"/>
    <row r="116539" ht="13.5" customHeight="1" x14ac:dyDescent="0.15"/>
    <row r="116541" ht="13.5" customHeight="1" x14ac:dyDescent="0.15"/>
    <row r="116543" ht="13.5" customHeight="1" x14ac:dyDescent="0.15"/>
    <row r="116545" ht="13.5" customHeight="1" x14ac:dyDescent="0.15"/>
    <row r="116547" ht="13.5" customHeight="1" x14ac:dyDescent="0.15"/>
    <row r="116549" ht="13.5" customHeight="1" x14ac:dyDescent="0.15"/>
    <row r="116551" ht="13.5" customHeight="1" x14ac:dyDescent="0.15"/>
    <row r="116553" ht="13.5" customHeight="1" x14ac:dyDescent="0.15"/>
    <row r="116555" ht="13.5" customHeight="1" x14ac:dyDescent="0.15"/>
    <row r="116557" ht="13.5" customHeight="1" x14ac:dyDescent="0.15"/>
    <row r="116559" ht="13.5" customHeight="1" x14ac:dyDescent="0.15"/>
    <row r="116561" ht="13.5" customHeight="1" x14ac:dyDescent="0.15"/>
    <row r="116563" ht="13.5" customHeight="1" x14ac:dyDescent="0.15"/>
    <row r="116565" ht="13.5" customHeight="1" x14ac:dyDescent="0.15"/>
    <row r="116567" ht="13.5" customHeight="1" x14ac:dyDescent="0.15"/>
    <row r="116569" ht="13.5" customHeight="1" x14ac:dyDescent="0.15"/>
    <row r="116571" ht="13.5" customHeight="1" x14ac:dyDescent="0.15"/>
    <row r="116573" ht="13.5" customHeight="1" x14ac:dyDescent="0.15"/>
    <row r="116575" ht="13.5" customHeight="1" x14ac:dyDescent="0.15"/>
    <row r="116577" ht="13.5" customHeight="1" x14ac:dyDescent="0.15"/>
    <row r="116579" ht="13.5" customHeight="1" x14ac:dyDescent="0.15"/>
    <row r="116581" ht="13.5" customHeight="1" x14ac:dyDescent="0.15"/>
    <row r="116583" ht="13.5" customHeight="1" x14ac:dyDescent="0.15"/>
    <row r="116585" ht="13.5" customHeight="1" x14ac:dyDescent="0.15"/>
    <row r="116587" ht="13.5" customHeight="1" x14ac:dyDescent="0.15"/>
    <row r="116589" ht="13.5" customHeight="1" x14ac:dyDescent="0.15"/>
    <row r="116591" ht="13.5" customHeight="1" x14ac:dyDescent="0.15"/>
    <row r="116593" ht="13.5" customHeight="1" x14ac:dyDescent="0.15"/>
    <row r="116595" ht="13.5" customHeight="1" x14ac:dyDescent="0.15"/>
    <row r="116597" ht="13.5" customHeight="1" x14ac:dyDescent="0.15"/>
    <row r="116599" ht="13.5" customHeight="1" x14ac:dyDescent="0.15"/>
    <row r="116601" ht="13.5" customHeight="1" x14ac:dyDescent="0.15"/>
    <row r="116603" ht="13.5" customHeight="1" x14ac:dyDescent="0.15"/>
    <row r="116605" ht="13.5" customHeight="1" x14ac:dyDescent="0.15"/>
    <row r="116607" ht="13.5" customHeight="1" x14ac:dyDescent="0.15"/>
    <row r="116609" ht="13.5" customHeight="1" x14ac:dyDescent="0.15"/>
    <row r="116611" ht="13.5" customHeight="1" x14ac:dyDescent="0.15"/>
    <row r="116613" ht="13.5" customHeight="1" x14ac:dyDescent="0.15"/>
    <row r="116615" ht="13.5" customHeight="1" x14ac:dyDescent="0.15"/>
    <row r="116617" ht="13.5" customHeight="1" x14ac:dyDescent="0.15"/>
    <row r="116619" ht="13.5" customHeight="1" x14ac:dyDescent="0.15"/>
    <row r="116621" ht="13.5" customHeight="1" x14ac:dyDescent="0.15"/>
    <row r="116623" ht="13.5" customHeight="1" x14ac:dyDescent="0.15"/>
    <row r="116625" ht="13.5" customHeight="1" x14ac:dyDescent="0.15"/>
    <row r="116627" ht="13.5" customHeight="1" x14ac:dyDescent="0.15"/>
    <row r="116629" ht="13.5" customHeight="1" x14ac:dyDescent="0.15"/>
    <row r="116631" ht="13.5" customHeight="1" x14ac:dyDescent="0.15"/>
    <row r="116633" ht="13.5" customHeight="1" x14ac:dyDescent="0.15"/>
    <row r="116635" ht="13.5" customHeight="1" x14ac:dyDescent="0.15"/>
    <row r="116637" ht="13.5" customHeight="1" x14ac:dyDescent="0.15"/>
    <row r="116639" ht="13.5" customHeight="1" x14ac:dyDescent="0.15"/>
    <row r="116641" ht="13.5" customHeight="1" x14ac:dyDescent="0.15"/>
    <row r="116643" ht="13.5" customHeight="1" x14ac:dyDescent="0.15"/>
    <row r="116645" ht="13.5" customHeight="1" x14ac:dyDescent="0.15"/>
    <row r="116647" ht="13.5" customHeight="1" x14ac:dyDescent="0.15"/>
    <row r="116649" ht="13.5" customHeight="1" x14ac:dyDescent="0.15"/>
    <row r="116651" ht="13.5" customHeight="1" x14ac:dyDescent="0.15"/>
    <row r="116653" ht="13.5" customHeight="1" x14ac:dyDescent="0.15"/>
    <row r="116655" ht="13.5" customHeight="1" x14ac:dyDescent="0.15"/>
    <row r="116657" ht="13.5" customHeight="1" x14ac:dyDescent="0.15"/>
    <row r="116659" ht="13.5" customHeight="1" x14ac:dyDescent="0.15"/>
    <row r="116661" ht="13.5" customHeight="1" x14ac:dyDescent="0.15"/>
    <row r="116663" ht="13.5" customHeight="1" x14ac:dyDescent="0.15"/>
    <row r="116665" ht="13.5" customHeight="1" x14ac:dyDescent="0.15"/>
    <row r="116667" ht="13.5" customHeight="1" x14ac:dyDescent="0.15"/>
    <row r="116669" ht="13.5" customHeight="1" x14ac:dyDescent="0.15"/>
    <row r="116671" ht="13.5" customHeight="1" x14ac:dyDescent="0.15"/>
    <row r="116673" ht="13.5" customHeight="1" x14ac:dyDescent="0.15"/>
    <row r="116675" ht="13.5" customHeight="1" x14ac:dyDescent="0.15"/>
    <row r="116677" ht="13.5" customHeight="1" x14ac:dyDescent="0.15"/>
    <row r="116679" ht="13.5" customHeight="1" x14ac:dyDescent="0.15"/>
    <row r="116681" ht="13.5" customHeight="1" x14ac:dyDescent="0.15"/>
    <row r="116683" ht="13.5" customHeight="1" x14ac:dyDescent="0.15"/>
    <row r="116685" ht="13.5" customHeight="1" x14ac:dyDescent="0.15"/>
    <row r="116687" ht="13.5" customHeight="1" x14ac:dyDescent="0.15"/>
    <row r="116689" ht="13.5" customHeight="1" x14ac:dyDescent="0.15"/>
    <row r="116691" ht="13.5" customHeight="1" x14ac:dyDescent="0.15"/>
    <row r="116693" ht="13.5" customHeight="1" x14ac:dyDescent="0.15"/>
    <row r="116695" ht="13.5" customHeight="1" x14ac:dyDescent="0.15"/>
    <row r="116697" ht="13.5" customHeight="1" x14ac:dyDescent="0.15"/>
    <row r="116699" ht="13.5" customHeight="1" x14ac:dyDescent="0.15"/>
    <row r="116701" ht="13.5" customHeight="1" x14ac:dyDescent="0.15"/>
    <row r="116703" ht="13.5" customHeight="1" x14ac:dyDescent="0.15"/>
    <row r="116705" ht="13.5" customHeight="1" x14ac:dyDescent="0.15"/>
    <row r="116707" ht="13.5" customHeight="1" x14ac:dyDescent="0.15"/>
    <row r="116709" ht="13.5" customHeight="1" x14ac:dyDescent="0.15"/>
    <row r="116711" ht="13.5" customHeight="1" x14ac:dyDescent="0.15"/>
    <row r="116713" ht="13.5" customHeight="1" x14ac:dyDescent="0.15"/>
    <row r="116715" ht="13.5" customHeight="1" x14ac:dyDescent="0.15"/>
    <row r="116717" ht="13.5" customHeight="1" x14ac:dyDescent="0.15"/>
    <row r="116719" ht="13.5" customHeight="1" x14ac:dyDescent="0.15"/>
    <row r="116721" ht="13.5" customHeight="1" x14ac:dyDescent="0.15"/>
    <row r="116723" ht="13.5" customHeight="1" x14ac:dyDescent="0.15"/>
    <row r="116725" ht="13.5" customHeight="1" x14ac:dyDescent="0.15"/>
    <row r="116727" ht="13.5" customHeight="1" x14ac:dyDescent="0.15"/>
    <row r="116729" ht="13.5" customHeight="1" x14ac:dyDescent="0.15"/>
    <row r="116731" ht="13.5" customHeight="1" x14ac:dyDescent="0.15"/>
    <row r="116733" ht="13.5" customHeight="1" x14ac:dyDescent="0.15"/>
    <row r="116735" ht="13.5" customHeight="1" x14ac:dyDescent="0.15"/>
    <row r="116737" ht="13.5" customHeight="1" x14ac:dyDescent="0.15"/>
    <row r="116739" ht="13.5" customHeight="1" x14ac:dyDescent="0.15"/>
    <row r="116741" ht="13.5" customHeight="1" x14ac:dyDescent="0.15"/>
    <row r="116743" ht="13.5" customHeight="1" x14ac:dyDescent="0.15"/>
    <row r="116745" ht="13.5" customHeight="1" x14ac:dyDescent="0.15"/>
    <row r="116747" ht="13.5" customHeight="1" x14ac:dyDescent="0.15"/>
    <row r="116749" ht="13.5" customHeight="1" x14ac:dyDescent="0.15"/>
    <row r="116751" ht="13.5" customHeight="1" x14ac:dyDescent="0.15"/>
    <row r="116753" ht="13.5" customHeight="1" x14ac:dyDescent="0.15"/>
    <row r="116755" ht="13.5" customHeight="1" x14ac:dyDescent="0.15"/>
    <row r="116757" ht="13.5" customHeight="1" x14ac:dyDescent="0.15"/>
    <row r="116759" ht="13.5" customHeight="1" x14ac:dyDescent="0.15"/>
    <row r="116761" ht="13.5" customHeight="1" x14ac:dyDescent="0.15"/>
    <row r="116763" ht="13.5" customHeight="1" x14ac:dyDescent="0.15"/>
    <row r="116765" ht="13.5" customHeight="1" x14ac:dyDescent="0.15"/>
    <row r="116767" ht="13.5" customHeight="1" x14ac:dyDescent="0.15"/>
    <row r="116769" ht="13.5" customHeight="1" x14ac:dyDescent="0.15"/>
    <row r="116771" ht="13.5" customHeight="1" x14ac:dyDescent="0.15"/>
    <row r="116773" ht="13.5" customHeight="1" x14ac:dyDescent="0.15"/>
    <row r="116775" ht="13.5" customHeight="1" x14ac:dyDescent="0.15"/>
    <row r="116777" ht="13.5" customHeight="1" x14ac:dyDescent="0.15"/>
    <row r="116779" ht="13.5" customHeight="1" x14ac:dyDescent="0.15"/>
    <row r="116781" ht="13.5" customHeight="1" x14ac:dyDescent="0.15"/>
    <row r="116783" ht="13.5" customHeight="1" x14ac:dyDescent="0.15"/>
    <row r="116785" ht="13.5" customHeight="1" x14ac:dyDescent="0.15"/>
    <row r="116787" ht="13.5" customHeight="1" x14ac:dyDescent="0.15"/>
    <row r="116789" ht="13.5" customHeight="1" x14ac:dyDescent="0.15"/>
    <row r="116791" ht="13.5" customHeight="1" x14ac:dyDescent="0.15"/>
    <row r="116793" ht="13.5" customHeight="1" x14ac:dyDescent="0.15"/>
    <row r="116795" ht="13.5" customHeight="1" x14ac:dyDescent="0.15"/>
    <row r="116797" ht="13.5" customHeight="1" x14ac:dyDescent="0.15"/>
    <row r="116799" ht="13.5" customHeight="1" x14ac:dyDescent="0.15"/>
    <row r="116801" ht="13.5" customHeight="1" x14ac:dyDescent="0.15"/>
    <row r="116803" ht="13.5" customHeight="1" x14ac:dyDescent="0.15"/>
    <row r="116805" ht="13.5" customHeight="1" x14ac:dyDescent="0.15"/>
    <row r="116807" ht="13.5" customHeight="1" x14ac:dyDescent="0.15"/>
    <row r="116809" ht="13.5" customHeight="1" x14ac:dyDescent="0.15"/>
    <row r="116811" ht="13.5" customHeight="1" x14ac:dyDescent="0.15"/>
    <row r="116813" ht="13.5" customHeight="1" x14ac:dyDescent="0.15"/>
    <row r="116815" ht="13.5" customHeight="1" x14ac:dyDescent="0.15"/>
    <row r="116817" ht="13.5" customHeight="1" x14ac:dyDescent="0.15"/>
    <row r="116819" ht="13.5" customHeight="1" x14ac:dyDescent="0.15"/>
    <row r="116821" ht="13.5" customHeight="1" x14ac:dyDescent="0.15"/>
    <row r="116823" ht="13.5" customHeight="1" x14ac:dyDescent="0.15"/>
    <row r="116825" ht="13.5" customHeight="1" x14ac:dyDescent="0.15"/>
    <row r="116827" ht="13.5" customHeight="1" x14ac:dyDescent="0.15"/>
    <row r="116829" ht="13.5" customHeight="1" x14ac:dyDescent="0.15"/>
    <row r="116831" ht="13.5" customHeight="1" x14ac:dyDescent="0.15"/>
    <row r="116833" ht="13.5" customHeight="1" x14ac:dyDescent="0.15"/>
    <row r="116835" ht="13.5" customHeight="1" x14ac:dyDescent="0.15"/>
    <row r="116837" ht="13.5" customHeight="1" x14ac:dyDescent="0.15"/>
    <row r="116839" ht="13.5" customHeight="1" x14ac:dyDescent="0.15"/>
    <row r="116841" ht="13.5" customHeight="1" x14ac:dyDescent="0.15"/>
    <row r="116843" ht="13.5" customHeight="1" x14ac:dyDescent="0.15"/>
    <row r="116845" ht="13.5" customHeight="1" x14ac:dyDescent="0.15"/>
    <row r="116847" ht="13.5" customHeight="1" x14ac:dyDescent="0.15"/>
    <row r="116849" ht="13.5" customHeight="1" x14ac:dyDescent="0.15"/>
    <row r="116851" ht="13.5" customHeight="1" x14ac:dyDescent="0.15"/>
    <row r="116853" ht="13.5" customHeight="1" x14ac:dyDescent="0.15"/>
    <row r="116855" ht="13.5" customHeight="1" x14ac:dyDescent="0.15"/>
    <row r="116857" ht="13.5" customHeight="1" x14ac:dyDescent="0.15"/>
    <row r="116859" ht="13.5" customHeight="1" x14ac:dyDescent="0.15"/>
    <row r="116861" ht="13.5" customHeight="1" x14ac:dyDescent="0.15"/>
    <row r="116863" ht="13.5" customHeight="1" x14ac:dyDescent="0.15"/>
    <row r="116865" ht="13.5" customHeight="1" x14ac:dyDescent="0.15"/>
    <row r="116867" ht="13.5" customHeight="1" x14ac:dyDescent="0.15"/>
    <row r="116869" ht="13.5" customHeight="1" x14ac:dyDescent="0.15"/>
    <row r="116871" ht="13.5" customHeight="1" x14ac:dyDescent="0.15"/>
    <row r="116873" ht="13.5" customHeight="1" x14ac:dyDescent="0.15"/>
    <row r="116875" ht="13.5" customHeight="1" x14ac:dyDescent="0.15"/>
    <row r="116877" ht="13.5" customHeight="1" x14ac:dyDescent="0.15"/>
    <row r="116879" ht="13.5" customHeight="1" x14ac:dyDescent="0.15"/>
    <row r="116881" ht="13.5" customHeight="1" x14ac:dyDescent="0.15"/>
    <row r="116883" ht="13.5" customHeight="1" x14ac:dyDescent="0.15"/>
    <row r="116885" ht="13.5" customHeight="1" x14ac:dyDescent="0.15"/>
    <row r="116887" ht="13.5" customHeight="1" x14ac:dyDescent="0.15"/>
    <row r="116889" ht="13.5" customHeight="1" x14ac:dyDescent="0.15"/>
    <row r="116891" ht="13.5" customHeight="1" x14ac:dyDescent="0.15"/>
    <row r="116893" ht="13.5" customHeight="1" x14ac:dyDescent="0.15"/>
    <row r="116895" ht="13.5" customHeight="1" x14ac:dyDescent="0.15"/>
    <row r="116897" ht="13.5" customHeight="1" x14ac:dyDescent="0.15"/>
    <row r="116899" ht="13.5" customHeight="1" x14ac:dyDescent="0.15"/>
    <row r="116901" ht="13.5" customHeight="1" x14ac:dyDescent="0.15"/>
    <row r="116903" ht="13.5" customHeight="1" x14ac:dyDescent="0.15"/>
    <row r="116905" ht="13.5" customHeight="1" x14ac:dyDescent="0.15"/>
    <row r="116907" ht="13.5" customHeight="1" x14ac:dyDescent="0.15"/>
    <row r="116909" ht="13.5" customHeight="1" x14ac:dyDescent="0.15"/>
    <row r="116911" ht="13.5" customHeight="1" x14ac:dyDescent="0.15"/>
    <row r="116913" ht="13.5" customHeight="1" x14ac:dyDescent="0.15"/>
    <row r="116915" ht="13.5" customHeight="1" x14ac:dyDescent="0.15"/>
    <row r="116917" ht="13.5" customHeight="1" x14ac:dyDescent="0.15"/>
    <row r="116919" ht="13.5" customHeight="1" x14ac:dyDescent="0.15"/>
    <row r="116921" ht="13.5" customHeight="1" x14ac:dyDescent="0.15"/>
    <row r="116923" ht="13.5" customHeight="1" x14ac:dyDescent="0.15"/>
    <row r="116925" ht="13.5" customHeight="1" x14ac:dyDescent="0.15"/>
    <row r="116927" ht="13.5" customHeight="1" x14ac:dyDescent="0.15"/>
    <row r="116929" ht="13.5" customHeight="1" x14ac:dyDescent="0.15"/>
    <row r="116931" ht="13.5" customHeight="1" x14ac:dyDescent="0.15"/>
    <row r="116933" ht="13.5" customHeight="1" x14ac:dyDescent="0.15"/>
    <row r="116935" ht="13.5" customHeight="1" x14ac:dyDescent="0.15"/>
    <row r="116937" ht="13.5" customHeight="1" x14ac:dyDescent="0.15"/>
    <row r="116939" ht="13.5" customHeight="1" x14ac:dyDescent="0.15"/>
    <row r="116941" ht="13.5" customHeight="1" x14ac:dyDescent="0.15"/>
    <row r="116943" ht="13.5" customHeight="1" x14ac:dyDescent="0.15"/>
    <row r="116945" ht="13.5" customHeight="1" x14ac:dyDescent="0.15"/>
    <row r="116947" ht="13.5" customHeight="1" x14ac:dyDescent="0.15"/>
    <row r="116949" ht="13.5" customHeight="1" x14ac:dyDescent="0.15"/>
    <row r="116951" ht="13.5" customHeight="1" x14ac:dyDescent="0.15"/>
    <row r="116953" ht="13.5" customHeight="1" x14ac:dyDescent="0.15"/>
    <row r="116955" ht="13.5" customHeight="1" x14ac:dyDescent="0.15"/>
    <row r="116957" ht="13.5" customHeight="1" x14ac:dyDescent="0.15"/>
    <row r="116959" ht="13.5" customHeight="1" x14ac:dyDescent="0.15"/>
    <row r="116961" ht="13.5" customHeight="1" x14ac:dyDescent="0.15"/>
    <row r="116963" ht="13.5" customHeight="1" x14ac:dyDescent="0.15"/>
    <row r="116965" ht="13.5" customHeight="1" x14ac:dyDescent="0.15"/>
    <row r="116967" ht="13.5" customHeight="1" x14ac:dyDescent="0.15"/>
    <row r="116969" ht="13.5" customHeight="1" x14ac:dyDescent="0.15"/>
    <row r="116971" ht="13.5" customHeight="1" x14ac:dyDescent="0.15"/>
    <row r="116973" ht="13.5" customHeight="1" x14ac:dyDescent="0.15"/>
    <row r="116975" ht="13.5" customHeight="1" x14ac:dyDescent="0.15"/>
    <row r="116977" ht="13.5" customHeight="1" x14ac:dyDescent="0.15"/>
    <row r="116979" ht="13.5" customHeight="1" x14ac:dyDescent="0.15"/>
    <row r="116981" ht="13.5" customHeight="1" x14ac:dyDescent="0.15"/>
    <row r="116983" ht="13.5" customHeight="1" x14ac:dyDescent="0.15"/>
    <row r="116985" ht="13.5" customHeight="1" x14ac:dyDescent="0.15"/>
    <row r="116987" ht="13.5" customHeight="1" x14ac:dyDescent="0.15"/>
    <row r="116989" ht="13.5" customHeight="1" x14ac:dyDescent="0.15"/>
    <row r="116991" ht="13.5" customHeight="1" x14ac:dyDescent="0.15"/>
    <row r="116993" ht="13.5" customHeight="1" x14ac:dyDescent="0.15"/>
    <row r="116995" ht="13.5" customHeight="1" x14ac:dyDescent="0.15"/>
    <row r="116997" ht="13.5" customHeight="1" x14ac:dyDescent="0.15"/>
    <row r="116999" ht="13.5" customHeight="1" x14ac:dyDescent="0.15"/>
    <row r="117001" ht="13.5" customHeight="1" x14ac:dyDescent="0.15"/>
    <row r="117003" ht="13.5" customHeight="1" x14ac:dyDescent="0.15"/>
    <row r="117005" ht="13.5" customHeight="1" x14ac:dyDescent="0.15"/>
    <row r="117007" ht="13.5" customHeight="1" x14ac:dyDescent="0.15"/>
    <row r="117009" ht="13.5" customHeight="1" x14ac:dyDescent="0.15"/>
    <row r="117011" ht="13.5" customHeight="1" x14ac:dyDescent="0.15"/>
    <row r="117013" ht="13.5" customHeight="1" x14ac:dyDescent="0.15"/>
    <row r="117015" ht="13.5" customHeight="1" x14ac:dyDescent="0.15"/>
    <row r="117017" ht="13.5" customHeight="1" x14ac:dyDescent="0.15"/>
    <row r="117019" ht="13.5" customHeight="1" x14ac:dyDescent="0.15"/>
    <row r="117021" ht="13.5" customHeight="1" x14ac:dyDescent="0.15"/>
    <row r="117023" ht="13.5" customHeight="1" x14ac:dyDescent="0.15"/>
    <row r="117025" ht="13.5" customHeight="1" x14ac:dyDescent="0.15"/>
    <row r="117027" ht="13.5" customHeight="1" x14ac:dyDescent="0.15"/>
    <row r="117029" ht="13.5" customHeight="1" x14ac:dyDescent="0.15"/>
    <row r="117031" ht="13.5" customHeight="1" x14ac:dyDescent="0.15"/>
    <row r="117033" ht="13.5" customHeight="1" x14ac:dyDescent="0.15"/>
    <row r="117035" ht="13.5" customHeight="1" x14ac:dyDescent="0.15"/>
    <row r="117037" ht="13.5" customHeight="1" x14ac:dyDescent="0.15"/>
    <row r="117039" ht="13.5" customHeight="1" x14ac:dyDescent="0.15"/>
    <row r="117041" ht="13.5" customHeight="1" x14ac:dyDescent="0.15"/>
    <row r="117043" ht="13.5" customHeight="1" x14ac:dyDescent="0.15"/>
    <row r="117045" ht="13.5" customHeight="1" x14ac:dyDescent="0.15"/>
    <row r="117047" ht="13.5" customHeight="1" x14ac:dyDescent="0.15"/>
    <row r="117049" ht="13.5" customHeight="1" x14ac:dyDescent="0.15"/>
    <row r="117051" ht="13.5" customHeight="1" x14ac:dyDescent="0.15"/>
    <row r="117053" ht="13.5" customHeight="1" x14ac:dyDescent="0.15"/>
    <row r="117055" ht="13.5" customHeight="1" x14ac:dyDescent="0.15"/>
    <row r="117057" ht="13.5" customHeight="1" x14ac:dyDescent="0.15"/>
    <row r="117059" ht="13.5" customHeight="1" x14ac:dyDescent="0.15"/>
    <row r="117061" ht="13.5" customHeight="1" x14ac:dyDescent="0.15"/>
    <row r="117063" ht="13.5" customHeight="1" x14ac:dyDescent="0.15"/>
    <row r="117065" ht="13.5" customHeight="1" x14ac:dyDescent="0.15"/>
    <row r="117067" ht="13.5" customHeight="1" x14ac:dyDescent="0.15"/>
    <row r="117069" ht="13.5" customHeight="1" x14ac:dyDescent="0.15"/>
    <row r="117071" ht="13.5" customHeight="1" x14ac:dyDescent="0.15"/>
    <row r="117073" ht="13.5" customHeight="1" x14ac:dyDescent="0.15"/>
    <row r="117075" ht="13.5" customHeight="1" x14ac:dyDescent="0.15"/>
    <row r="117077" ht="13.5" customHeight="1" x14ac:dyDescent="0.15"/>
    <row r="117079" ht="13.5" customHeight="1" x14ac:dyDescent="0.15"/>
    <row r="117081" ht="13.5" customHeight="1" x14ac:dyDescent="0.15"/>
    <row r="117083" ht="13.5" customHeight="1" x14ac:dyDescent="0.15"/>
    <row r="117085" ht="13.5" customHeight="1" x14ac:dyDescent="0.15"/>
    <row r="117087" ht="13.5" customHeight="1" x14ac:dyDescent="0.15"/>
    <row r="117089" ht="13.5" customHeight="1" x14ac:dyDescent="0.15"/>
    <row r="117091" ht="13.5" customHeight="1" x14ac:dyDescent="0.15"/>
    <row r="117093" ht="13.5" customHeight="1" x14ac:dyDescent="0.15"/>
    <row r="117095" ht="13.5" customHeight="1" x14ac:dyDescent="0.15"/>
    <row r="117097" ht="13.5" customHeight="1" x14ac:dyDescent="0.15"/>
    <row r="117099" ht="13.5" customHeight="1" x14ac:dyDescent="0.15"/>
    <row r="117101" ht="13.5" customHeight="1" x14ac:dyDescent="0.15"/>
    <row r="117103" ht="13.5" customHeight="1" x14ac:dyDescent="0.15"/>
    <row r="117105" ht="13.5" customHeight="1" x14ac:dyDescent="0.15"/>
    <row r="117107" ht="13.5" customHeight="1" x14ac:dyDescent="0.15"/>
    <row r="117109" ht="13.5" customHeight="1" x14ac:dyDescent="0.15"/>
    <row r="117111" ht="13.5" customHeight="1" x14ac:dyDescent="0.15"/>
    <row r="117113" ht="13.5" customHeight="1" x14ac:dyDescent="0.15"/>
    <row r="117115" ht="13.5" customHeight="1" x14ac:dyDescent="0.15"/>
    <row r="117117" ht="13.5" customHeight="1" x14ac:dyDescent="0.15"/>
    <row r="117119" ht="13.5" customHeight="1" x14ac:dyDescent="0.15"/>
    <row r="117121" ht="13.5" customHeight="1" x14ac:dyDescent="0.15"/>
    <row r="117123" ht="13.5" customHeight="1" x14ac:dyDescent="0.15"/>
    <row r="117125" ht="13.5" customHeight="1" x14ac:dyDescent="0.15"/>
    <row r="117127" ht="13.5" customHeight="1" x14ac:dyDescent="0.15"/>
    <row r="117129" ht="13.5" customHeight="1" x14ac:dyDescent="0.15"/>
    <row r="117131" ht="13.5" customHeight="1" x14ac:dyDescent="0.15"/>
    <row r="117133" ht="13.5" customHeight="1" x14ac:dyDescent="0.15"/>
    <row r="117135" ht="13.5" customHeight="1" x14ac:dyDescent="0.15"/>
    <row r="117137" ht="13.5" customHeight="1" x14ac:dyDescent="0.15"/>
    <row r="117139" ht="13.5" customHeight="1" x14ac:dyDescent="0.15"/>
    <row r="117141" ht="13.5" customHeight="1" x14ac:dyDescent="0.15"/>
    <row r="117143" ht="13.5" customHeight="1" x14ac:dyDescent="0.15"/>
    <row r="117145" ht="13.5" customHeight="1" x14ac:dyDescent="0.15"/>
    <row r="117147" ht="13.5" customHeight="1" x14ac:dyDescent="0.15"/>
    <row r="117149" ht="13.5" customHeight="1" x14ac:dyDescent="0.15"/>
    <row r="117151" ht="13.5" customHeight="1" x14ac:dyDescent="0.15"/>
    <row r="117153" ht="13.5" customHeight="1" x14ac:dyDescent="0.15"/>
    <row r="117155" ht="13.5" customHeight="1" x14ac:dyDescent="0.15"/>
    <row r="117157" ht="13.5" customHeight="1" x14ac:dyDescent="0.15"/>
    <row r="117159" ht="13.5" customHeight="1" x14ac:dyDescent="0.15"/>
    <row r="117161" ht="13.5" customHeight="1" x14ac:dyDescent="0.15"/>
    <row r="117163" ht="13.5" customHeight="1" x14ac:dyDescent="0.15"/>
    <row r="117165" ht="13.5" customHeight="1" x14ac:dyDescent="0.15"/>
    <row r="117167" ht="13.5" customHeight="1" x14ac:dyDescent="0.15"/>
    <row r="117169" ht="13.5" customHeight="1" x14ac:dyDescent="0.15"/>
    <row r="117171" ht="13.5" customHeight="1" x14ac:dyDescent="0.15"/>
    <row r="117173" ht="13.5" customHeight="1" x14ac:dyDescent="0.15"/>
    <row r="117175" ht="13.5" customHeight="1" x14ac:dyDescent="0.15"/>
    <row r="117177" ht="13.5" customHeight="1" x14ac:dyDescent="0.15"/>
    <row r="117179" ht="13.5" customHeight="1" x14ac:dyDescent="0.15"/>
    <row r="117181" ht="13.5" customHeight="1" x14ac:dyDescent="0.15"/>
    <row r="117183" ht="13.5" customHeight="1" x14ac:dyDescent="0.15"/>
    <row r="117185" ht="13.5" customHeight="1" x14ac:dyDescent="0.15"/>
    <row r="117187" ht="13.5" customHeight="1" x14ac:dyDescent="0.15"/>
    <row r="117189" ht="13.5" customHeight="1" x14ac:dyDescent="0.15"/>
    <row r="117191" ht="13.5" customHeight="1" x14ac:dyDescent="0.15"/>
    <row r="117193" ht="13.5" customHeight="1" x14ac:dyDescent="0.15"/>
    <row r="117195" ht="13.5" customHeight="1" x14ac:dyDescent="0.15"/>
    <row r="117197" ht="13.5" customHeight="1" x14ac:dyDescent="0.15"/>
    <row r="117199" ht="13.5" customHeight="1" x14ac:dyDescent="0.15"/>
    <row r="117201" ht="13.5" customHeight="1" x14ac:dyDescent="0.15"/>
    <row r="117203" ht="13.5" customHeight="1" x14ac:dyDescent="0.15"/>
    <row r="117205" ht="13.5" customHeight="1" x14ac:dyDescent="0.15"/>
    <row r="117207" ht="13.5" customHeight="1" x14ac:dyDescent="0.15"/>
    <row r="117209" ht="13.5" customHeight="1" x14ac:dyDescent="0.15"/>
    <row r="117211" ht="13.5" customHeight="1" x14ac:dyDescent="0.15"/>
    <row r="117213" ht="13.5" customHeight="1" x14ac:dyDescent="0.15"/>
    <row r="117215" ht="13.5" customHeight="1" x14ac:dyDescent="0.15"/>
    <row r="117217" ht="13.5" customHeight="1" x14ac:dyDescent="0.15"/>
    <row r="117219" ht="13.5" customHeight="1" x14ac:dyDescent="0.15"/>
    <row r="117221" ht="13.5" customHeight="1" x14ac:dyDescent="0.15"/>
    <row r="117223" ht="13.5" customHeight="1" x14ac:dyDescent="0.15"/>
    <row r="117225" ht="13.5" customHeight="1" x14ac:dyDescent="0.15"/>
    <row r="117227" ht="13.5" customHeight="1" x14ac:dyDescent="0.15"/>
    <row r="117229" ht="13.5" customHeight="1" x14ac:dyDescent="0.15"/>
    <row r="117231" ht="13.5" customHeight="1" x14ac:dyDescent="0.15"/>
    <row r="117233" ht="13.5" customHeight="1" x14ac:dyDescent="0.15"/>
    <row r="117235" ht="13.5" customHeight="1" x14ac:dyDescent="0.15"/>
    <row r="117237" ht="13.5" customHeight="1" x14ac:dyDescent="0.15"/>
    <row r="117239" ht="13.5" customHeight="1" x14ac:dyDescent="0.15"/>
    <row r="117241" ht="13.5" customHeight="1" x14ac:dyDescent="0.15"/>
    <row r="117243" ht="13.5" customHeight="1" x14ac:dyDescent="0.15"/>
    <row r="117245" ht="13.5" customHeight="1" x14ac:dyDescent="0.15"/>
    <row r="117247" ht="13.5" customHeight="1" x14ac:dyDescent="0.15"/>
    <row r="117249" ht="13.5" customHeight="1" x14ac:dyDescent="0.15"/>
    <row r="117251" ht="13.5" customHeight="1" x14ac:dyDescent="0.15"/>
    <row r="117253" ht="13.5" customHeight="1" x14ac:dyDescent="0.15"/>
    <row r="117255" ht="13.5" customHeight="1" x14ac:dyDescent="0.15"/>
    <row r="117257" ht="13.5" customHeight="1" x14ac:dyDescent="0.15"/>
    <row r="117259" ht="13.5" customHeight="1" x14ac:dyDescent="0.15"/>
    <row r="117261" ht="13.5" customHeight="1" x14ac:dyDescent="0.15"/>
    <row r="117263" ht="13.5" customHeight="1" x14ac:dyDescent="0.15"/>
    <row r="117265" ht="13.5" customHeight="1" x14ac:dyDescent="0.15"/>
    <row r="117267" ht="13.5" customHeight="1" x14ac:dyDescent="0.15"/>
    <row r="117269" ht="13.5" customHeight="1" x14ac:dyDescent="0.15"/>
    <row r="117271" ht="13.5" customHeight="1" x14ac:dyDescent="0.15"/>
    <row r="117273" ht="13.5" customHeight="1" x14ac:dyDescent="0.15"/>
    <row r="117275" ht="13.5" customHeight="1" x14ac:dyDescent="0.15"/>
    <row r="117277" ht="13.5" customHeight="1" x14ac:dyDescent="0.15"/>
    <row r="117279" ht="13.5" customHeight="1" x14ac:dyDescent="0.15"/>
    <row r="117281" ht="13.5" customHeight="1" x14ac:dyDescent="0.15"/>
    <row r="117283" ht="13.5" customHeight="1" x14ac:dyDescent="0.15"/>
    <row r="117285" ht="13.5" customHeight="1" x14ac:dyDescent="0.15"/>
    <row r="117287" ht="13.5" customHeight="1" x14ac:dyDescent="0.15"/>
    <row r="117289" ht="13.5" customHeight="1" x14ac:dyDescent="0.15"/>
    <row r="117291" ht="13.5" customHeight="1" x14ac:dyDescent="0.15"/>
    <row r="117293" ht="13.5" customHeight="1" x14ac:dyDescent="0.15"/>
    <row r="117295" ht="13.5" customHeight="1" x14ac:dyDescent="0.15"/>
    <row r="117297" ht="13.5" customHeight="1" x14ac:dyDescent="0.15"/>
    <row r="117299" ht="13.5" customHeight="1" x14ac:dyDescent="0.15"/>
    <row r="117301" ht="13.5" customHeight="1" x14ac:dyDescent="0.15"/>
    <row r="117303" ht="13.5" customHeight="1" x14ac:dyDescent="0.15"/>
    <row r="117305" ht="13.5" customHeight="1" x14ac:dyDescent="0.15"/>
    <row r="117307" ht="13.5" customHeight="1" x14ac:dyDescent="0.15"/>
    <row r="117309" ht="13.5" customHeight="1" x14ac:dyDescent="0.15"/>
    <row r="117311" ht="13.5" customHeight="1" x14ac:dyDescent="0.15"/>
    <row r="117313" ht="13.5" customHeight="1" x14ac:dyDescent="0.15"/>
    <row r="117315" ht="13.5" customHeight="1" x14ac:dyDescent="0.15"/>
    <row r="117317" ht="13.5" customHeight="1" x14ac:dyDescent="0.15"/>
    <row r="117319" ht="13.5" customHeight="1" x14ac:dyDescent="0.15"/>
    <row r="117321" ht="13.5" customHeight="1" x14ac:dyDescent="0.15"/>
    <row r="117323" ht="13.5" customHeight="1" x14ac:dyDescent="0.15"/>
    <row r="117325" ht="13.5" customHeight="1" x14ac:dyDescent="0.15"/>
    <row r="117327" ht="13.5" customHeight="1" x14ac:dyDescent="0.15"/>
    <row r="117329" ht="13.5" customHeight="1" x14ac:dyDescent="0.15"/>
    <row r="117331" ht="13.5" customHeight="1" x14ac:dyDescent="0.15"/>
    <row r="117333" ht="13.5" customHeight="1" x14ac:dyDescent="0.15"/>
    <row r="117335" ht="13.5" customHeight="1" x14ac:dyDescent="0.15"/>
    <row r="117337" ht="13.5" customHeight="1" x14ac:dyDescent="0.15"/>
    <row r="117339" ht="13.5" customHeight="1" x14ac:dyDescent="0.15"/>
    <row r="117341" ht="13.5" customHeight="1" x14ac:dyDescent="0.15"/>
    <row r="117343" ht="13.5" customHeight="1" x14ac:dyDescent="0.15"/>
    <row r="117345" ht="13.5" customHeight="1" x14ac:dyDescent="0.15"/>
    <row r="117347" ht="13.5" customHeight="1" x14ac:dyDescent="0.15"/>
    <row r="117349" ht="13.5" customHeight="1" x14ac:dyDescent="0.15"/>
    <row r="117351" ht="13.5" customHeight="1" x14ac:dyDescent="0.15"/>
    <row r="117353" ht="13.5" customHeight="1" x14ac:dyDescent="0.15"/>
    <row r="117355" ht="13.5" customHeight="1" x14ac:dyDescent="0.15"/>
    <row r="117357" ht="13.5" customHeight="1" x14ac:dyDescent="0.15"/>
    <row r="117359" ht="13.5" customHeight="1" x14ac:dyDescent="0.15"/>
    <row r="117361" ht="13.5" customHeight="1" x14ac:dyDescent="0.15"/>
    <row r="117363" ht="13.5" customHeight="1" x14ac:dyDescent="0.15"/>
    <row r="117365" ht="13.5" customHeight="1" x14ac:dyDescent="0.15"/>
    <row r="117367" ht="13.5" customHeight="1" x14ac:dyDescent="0.15"/>
    <row r="117369" ht="13.5" customHeight="1" x14ac:dyDescent="0.15"/>
    <row r="117371" ht="13.5" customHeight="1" x14ac:dyDescent="0.15"/>
    <row r="117373" ht="13.5" customHeight="1" x14ac:dyDescent="0.15"/>
    <row r="117375" ht="13.5" customHeight="1" x14ac:dyDescent="0.15"/>
    <row r="117377" ht="13.5" customHeight="1" x14ac:dyDescent="0.15"/>
    <row r="117379" ht="13.5" customHeight="1" x14ac:dyDescent="0.15"/>
    <row r="117381" ht="13.5" customHeight="1" x14ac:dyDescent="0.15"/>
    <row r="117383" ht="13.5" customHeight="1" x14ac:dyDescent="0.15"/>
    <row r="117385" ht="13.5" customHeight="1" x14ac:dyDescent="0.15"/>
    <row r="117387" ht="13.5" customHeight="1" x14ac:dyDescent="0.15"/>
    <row r="117389" ht="13.5" customHeight="1" x14ac:dyDescent="0.15"/>
    <row r="117391" ht="13.5" customHeight="1" x14ac:dyDescent="0.15"/>
    <row r="117393" ht="13.5" customHeight="1" x14ac:dyDescent="0.15"/>
    <row r="117395" ht="13.5" customHeight="1" x14ac:dyDescent="0.15"/>
    <row r="117397" ht="13.5" customHeight="1" x14ac:dyDescent="0.15"/>
    <row r="117399" ht="13.5" customHeight="1" x14ac:dyDescent="0.15"/>
    <row r="117401" ht="13.5" customHeight="1" x14ac:dyDescent="0.15"/>
    <row r="117403" ht="13.5" customHeight="1" x14ac:dyDescent="0.15"/>
    <row r="117405" ht="13.5" customHeight="1" x14ac:dyDescent="0.15"/>
    <row r="117407" ht="13.5" customHeight="1" x14ac:dyDescent="0.15"/>
    <row r="117409" ht="13.5" customHeight="1" x14ac:dyDescent="0.15"/>
    <row r="117411" ht="13.5" customHeight="1" x14ac:dyDescent="0.15"/>
    <row r="117413" ht="13.5" customHeight="1" x14ac:dyDescent="0.15"/>
    <row r="117415" ht="13.5" customHeight="1" x14ac:dyDescent="0.15"/>
    <row r="117417" ht="13.5" customHeight="1" x14ac:dyDescent="0.15"/>
    <row r="117419" ht="13.5" customHeight="1" x14ac:dyDescent="0.15"/>
    <row r="117421" ht="13.5" customHeight="1" x14ac:dyDescent="0.15"/>
    <row r="117423" ht="13.5" customHeight="1" x14ac:dyDescent="0.15"/>
    <row r="117425" ht="13.5" customHeight="1" x14ac:dyDescent="0.15"/>
    <row r="117427" ht="13.5" customHeight="1" x14ac:dyDescent="0.15"/>
    <row r="117429" ht="13.5" customHeight="1" x14ac:dyDescent="0.15"/>
    <row r="117431" ht="13.5" customHeight="1" x14ac:dyDescent="0.15"/>
    <row r="117433" ht="13.5" customHeight="1" x14ac:dyDescent="0.15"/>
    <row r="117435" ht="13.5" customHeight="1" x14ac:dyDescent="0.15"/>
    <row r="117437" ht="13.5" customHeight="1" x14ac:dyDescent="0.15"/>
    <row r="117439" ht="13.5" customHeight="1" x14ac:dyDescent="0.15"/>
    <row r="117441" ht="13.5" customHeight="1" x14ac:dyDescent="0.15"/>
    <row r="117443" ht="13.5" customHeight="1" x14ac:dyDescent="0.15"/>
    <row r="117445" ht="13.5" customHeight="1" x14ac:dyDescent="0.15"/>
    <row r="117447" ht="13.5" customHeight="1" x14ac:dyDescent="0.15"/>
    <row r="117449" ht="13.5" customHeight="1" x14ac:dyDescent="0.15"/>
    <row r="117451" ht="13.5" customHeight="1" x14ac:dyDescent="0.15"/>
    <row r="117453" ht="13.5" customHeight="1" x14ac:dyDescent="0.15"/>
    <row r="117455" ht="13.5" customHeight="1" x14ac:dyDescent="0.15"/>
    <row r="117457" ht="13.5" customHeight="1" x14ac:dyDescent="0.15"/>
    <row r="117459" ht="13.5" customHeight="1" x14ac:dyDescent="0.15"/>
    <row r="117461" ht="13.5" customHeight="1" x14ac:dyDescent="0.15"/>
    <row r="117463" ht="13.5" customHeight="1" x14ac:dyDescent="0.15"/>
    <row r="117465" ht="13.5" customHeight="1" x14ac:dyDescent="0.15"/>
    <row r="117467" ht="13.5" customHeight="1" x14ac:dyDescent="0.15"/>
    <row r="117469" ht="13.5" customHeight="1" x14ac:dyDescent="0.15"/>
    <row r="117471" ht="13.5" customHeight="1" x14ac:dyDescent="0.15"/>
    <row r="117473" ht="13.5" customHeight="1" x14ac:dyDescent="0.15"/>
    <row r="117475" ht="13.5" customHeight="1" x14ac:dyDescent="0.15"/>
    <row r="117477" ht="13.5" customHeight="1" x14ac:dyDescent="0.15"/>
    <row r="117479" ht="13.5" customHeight="1" x14ac:dyDescent="0.15"/>
    <row r="117481" ht="13.5" customHeight="1" x14ac:dyDescent="0.15"/>
    <row r="117483" ht="13.5" customHeight="1" x14ac:dyDescent="0.15"/>
    <row r="117485" ht="13.5" customHeight="1" x14ac:dyDescent="0.15"/>
    <row r="117487" ht="13.5" customHeight="1" x14ac:dyDescent="0.15"/>
    <row r="117489" ht="13.5" customHeight="1" x14ac:dyDescent="0.15"/>
    <row r="117491" ht="13.5" customHeight="1" x14ac:dyDescent="0.15"/>
    <row r="117493" ht="13.5" customHeight="1" x14ac:dyDescent="0.15"/>
    <row r="117495" ht="13.5" customHeight="1" x14ac:dyDescent="0.15"/>
    <row r="117497" ht="13.5" customHeight="1" x14ac:dyDescent="0.15"/>
    <row r="117499" ht="13.5" customHeight="1" x14ac:dyDescent="0.15"/>
    <row r="117501" ht="13.5" customHeight="1" x14ac:dyDescent="0.15"/>
    <row r="117503" ht="13.5" customHeight="1" x14ac:dyDescent="0.15"/>
    <row r="117505" ht="13.5" customHeight="1" x14ac:dyDescent="0.15"/>
    <row r="117507" ht="13.5" customHeight="1" x14ac:dyDescent="0.15"/>
    <row r="117509" ht="13.5" customHeight="1" x14ac:dyDescent="0.15"/>
    <row r="117511" ht="13.5" customHeight="1" x14ac:dyDescent="0.15"/>
    <row r="117513" ht="13.5" customHeight="1" x14ac:dyDescent="0.15"/>
    <row r="117515" ht="13.5" customHeight="1" x14ac:dyDescent="0.15"/>
    <row r="117517" ht="13.5" customHeight="1" x14ac:dyDescent="0.15"/>
    <row r="117519" ht="13.5" customHeight="1" x14ac:dyDescent="0.15"/>
    <row r="117521" ht="13.5" customHeight="1" x14ac:dyDescent="0.15"/>
    <row r="117523" ht="13.5" customHeight="1" x14ac:dyDescent="0.15"/>
    <row r="117525" ht="13.5" customHeight="1" x14ac:dyDescent="0.15"/>
    <row r="117527" ht="13.5" customHeight="1" x14ac:dyDescent="0.15"/>
    <row r="117529" ht="13.5" customHeight="1" x14ac:dyDescent="0.15"/>
    <row r="117531" ht="13.5" customHeight="1" x14ac:dyDescent="0.15"/>
    <row r="117533" ht="13.5" customHeight="1" x14ac:dyDescent="0.15"/>
    <row r="117535" ht="13.5" customHeight="1" x14ac:dyDescent="0.15"/>
    <row r="117537" ht="13.5" customHeight="1" x14ac:dyDescent="0.15"/>
    <row r="117539" ht="13.5" customHeight="1" x14ac:dyDescent="0.15"/>
    <row r="117541" ht="13.5" customHeight="1" x14ac:dyDescent="0.15"/>
    <row r="117543" ht="13.5" customHeight="1" x14ac:dyDescent="0.15"/>
    <row r="117545" ht="13.5" customHeight="1" x14ac:dyDescent="0.15"/>
    <row r="117547" ht="13.5" customHeight="1" x14ac:dyDescent="0.15"/>
    <row r="117549" ht="13.5" customHeight="1" x14ac:dyDescent="0.15"/>
    <row r="117551" ht="13.5" customHeight="1" x14ac:dyDescent="0.15"/>
    <row r="117553" ht="13.5" customHeight="1" x14ac:dyDescent="0.15"/>
    <row r="117555" ht="13.5" customHeight="1" x14ac:dyDescent="0.15"/>
    <row r="117557" ht="13.5" customHeight="1" x14ac:dyDescent="0.15"/>
    <row r="117559" ht="13.5" customHeight="1" x14ac:dyDescent="0.15"/>
    <row r="117561" ht="13.5" customHeight="1" x14ac:dyDescent="0.15"/>
    <row r="117563" ht="13.5" customHeight="1" x14ac:dyDescent="0.15"/>
    <row r="117565" ht="13.5" customHeight="1" x14ac:dyDescent="0.15"/>
    <row r="117567" ht="13.5" customHeight="1" x14ac:dyDescent="0.15"/>
    <row r="117569" ht="13.5" customHeight="1" x14ac:dyDescent="0.15"/>
    <row r="117571" ht="13.5" customHeight="1" x14ac:dyDescent="0.15"/>
    <row r="117573" ht="13.5" customHeight="1" x14ac:dyDescent="0.15"/>
    <row r="117575" ht="13.5" customHeight="1" x14ac:dyDescent="0.15"/>
    <row r="117577" ht="13.5" customHeight="1" x14ac:dyDescent="0.15"/>
    <row r="117579" ht="13.5" customHeight="1" x14ac:dyDescent="0.15"/>
    <row r="117581" ht="13.5" customHeight="1" x14ac:dyDescent="0.15"/>
    <row r="117583" ht="13.5" customHeight="1" x14ac:dyDescent="0.15"/>
    <row r="117585" ht="13.5" customHeight="1" x14ac:dyDescent="0.15"/>
    <row r="117587" ht="13.5" customHeight="1" x14ac:dyDescent="0.15"/>
    <row r="117589" ht="13.5" customHeight="1" x14ac:dyDescent="0.15"/>
    <row r="117591" ht="13.5" customHeight="1" x14ac:dyDescent="0.15"/>
    <row r="117593" ht="13.5" customHeight="1" x14ac:dyDescent="0.15"/>
    <row r="117595" ht="13.5" customHeight="1" x14ac:dyDescent="0.15"/>
    <row r="117597" ht="13.5" customHeight="1" x14ac:dyDescent="0.15"/>
    <row r="117599" ht="13.5" customHeight="1" x14ac:dyDescent="0.15"/>
    <row r="117601" ht="13.5" customHeight="1" x14ac:dyDescent="0.15"/>
    <row r="117603" ht="13.5" customHeight="1" x14ac:dyDescent="0.15"/>
    <row r="117605" ht="13.5" customHeight="1" x14ac:dyDescent="0.15"/>
    <row r="117607" ht="13.5" customHeight="1" x14ac:dyDescent="0.15"/>
    <row r="117609" ht="13.5" customHeight="1" x14ac:dyDescent="0.15"/>
    <row r="117611" ht="13.5" customHeight="1" x14ac:dyDescent="0.15"/>
    <row r="117613" ht="13.5" customHeight="1" x14ac:dyDescent="0.15"/>
    <row r="117615" ht="13.5" customHeight="1" x14ac:dyDescent="0.15"/>
    <row r="117617" ht="13.5" customHeight="1" x14ac:dyDescent="0.15"/>
    <row r="117619" ht="13.5" customHeight="1" x14ac:dyDescent="0.15"/>
    <row r="117621" ht="13.5" customHeight="1" x14ac:dyDescent="0.15"/>
    <row r="117623" ht="13.5" customHeight="1" x14ac:dyDescent="0.15"/>
    <row r="117625" ht="13.5" customHeight="1" x14ac:dyDescent="0.15"/>
    <row r="117627" ht="13.5" customHeight="1" x14ac:dyDescent="0.15"/>
    <row r="117629" ht="13.5" customHeight="1" x14ac:dyDescent="0.15"/>
    <row r="117631" ht="13.5" customHeight="1" x14ac:dyDescent="0.15"/>
    <row r="117633" ht="13.5" customHeight="1" x14ac:dyDescent="0.15"/>
    <row r="117635" ht="13.5" customHeight="1" x14ac:dyDescent="0.15"/>
    <row r="117637" ht="13.5" customHeight="1" x14ac:dyDescent="0.15"/>
    <row r="117639" ht="13.5" customHeight="1" x14ac:dyDescent="0.15"/>
    <row r="117641" ht="13.5" customHeight="1" x14ac:dyDescent="0.15"/>
    <row r="117643" ht="13.5" customHeight="1" x14ac:dyDescent="0.15"/>
    <row r="117645" ht="13.5" customHeight="1" x14ac:dyDescent="0.15"/>
    <row r="117647" ht="13.5" customHeight="1" x14ac:dyDescent="0.15"/>
    <row r="117649" ht="13.5" customHeight="1" x14ac:dyDescent="0.15"/>
    <row r="117651" ht="13.5" customHeight="1" x14ac:dyDescent="0.15"/>
    <row r="117653" ht="13.5" customHeight="1" x14ac:dyDescent="0.15"/>
    <row r="117655" ht="13.5" customHeight="1" x14ac:dyDescent="0.15"/>
    <row r="117657" ht="13.5" customHeight="1" x14ac:dyDescent="0.15"/>
    <row r="117659" ht="13.5" customHeight="1" x14ac:dyDescent="0.15"/>
    <row r="117661" ht="13.5" customHeight="1" x14ac:dyDescent="0.15"/>
    <row r="117663" ht="13.5" customHeight="1" x14ac:dyDescent="0.15"/>
    <row r="117665" ht="13.5" customHeight="1" x14ac:dyDescent="0.15"/>
    <row r="117667" ht="13.5" customHeight="1" x14ac:dyDescent="0.15"/>
    <row r="117669" ht="13.5" customHeight="1" x14ac:dyDescent="0.15"/>
    <row r="117671" ht="13.5" customHeight="1" x14ac:dyDescent="0.15"/>
    <row r="117673" ht="13.5" customHeight="1" x14ac:dyDescent="0.15"/>
    <row r="117675" ht="13.5" customHeight="1" x14ac:dyDescent="0.15"/>
    <row r="117677" ht="13.5" customHeight="1" x14ac:dyDescent="0.15"/>
    <row r="117679" ht="13.5" customHeight="1" x14ac:dyDescent="0.15"/>
    <row r="117681" ht="13.5" customHeight="1" x14ac:dyDescent="0.15"/>
    <row r="117683" ht="13.5" customHeight="1" x14ac:dyDescent="0.15"/>
    <row r="117685" ht="13.5" customHeight="1" x14ac:dyDescent="0.15"/>
    <row r="117687" ht="13.5" customHeight="1" x14ac:dyDescent="0.15"/>
    <row r="117689" ht="13.5" customHeight="1" x14ac:dyDescent="0.15"/>
    <row r="117691" ht="13.5" customHeight="1" x14ac:dyDescent="0.15"/>
    <row r="117693" ht="13.5" customHeight="1" x14ac:dyDescent="0.15"/>
    <row r="117695" ht="13.5" customHeight="1" x14ac:dyDescent="0.15"/>
    <row r="117697" ht="13.5" customHeight="1" x14ac:dyDescent="0.15"/>
    <row r="117699" ht="13.5" customHeight="1" x14ac:dyDescent="0.15"/>
    <row r="117701" ht="13.5" customHeight="1" x14ac:dyDescent="0.15"/>
    <row r="117703" ht="13.5" customHeight="1" x14ac:dyDescent="0.15"/>
    <row r="117705" ht="13.5" customHeight="1" x14ac:dyDescent="0.15"/>
    <row r="117707" ht="13.5" customHeight="1" x14ac:dyDescent="0.15"/>
    <row r="117709" ht="13.5" customHeight="1" x14ac:dyDescent="0.15"/>
    <row r="117711" ht="13.5" customHeight="1" x14ac:dyDescent="0.15"/>
    <row r="117713" ht="13.5" customHeight="1" x14ac:dyDescent="0.15"/>
    <row r="117715" ht="13.5" customHeight="1" x14ac:dyDescent="0.15"/>
    <row r="117717" ht="13.5" customHeight="1" x14ac:dyDescent="0.15"/>
    <row r="117719" ht="13.5" customHeight="1" x14ac:dyDescent="0.15"/>
    <row r="117721" ht="13.5" customHeight="1" x14ac:dyDescent="0.15"/>
    <row r="117723" ht="13.5" customHeight="1" x14ac:dyDescent="0.15"/>
    <row r="117725" ht="13.5" customHeight="1" x14ac:dyDescent="0.15"/>
    <row r="117727" ht="13.5" customHeight="1" x14ac:dyDescent="0.15"/>
    <row r="117729" ht="13.5" customHeight="1" x14ac:dyDescent="0.15"/>
    <row r="117731" ht="13.5" customHeight="1" x14ac:dyDescent="0.15"/>
    <row r="117733" ht="13.5" customHeight="1" x14ac:dyDescent="0.15"/>
    <row r="117735" ht="13.5" customHeight="1" x14ac:dyDescent="0.15"/>
    <row r="117737" ht="13.5" customHeight="1" x14ac:dyDescent="0.15"/>
    <row r="117739" ht="13.5" customHeight="1" x14ac:dyDescent="0.15"/>
    <row r="117741" ht="13.5" customHeight="1" x14ac:dyDescent="0.15"/>
    <row r="117743" ht="13.5" customHeight="1" x14ac:dyDescent="0.15"/>
    <row r="117745" ht="13.5" customHeight="1" x14ac:dyDescent="0.15"/>
    <row r="117747" ht="13.5" customHeight="1" x14ac:dyDescent="0.15"/>
    <row r="117749" ht="13.5" customHeight="1" x14ac:dyDescent="0.15"/>
    <row r="117751" ht="13.5" customHeight="1" x14ac:dyDescent="0.15"/>
    <row r="117753" ht="13.5" customHeight="1" x14ac:dyDescent="0.15"/>
    <row r="117755" ht="13.5" customHeight="1" x14ac:dyDescent="0.15"/>
    <row r="117757" ht="13.5" customHeight="1" x14ac:dyDescent="0.15"/>
    <row r="117759" ht="13.5" customHeight="1" x14ac:dyDescent="0.15"/>
    <row r="117761" ht="13.5" customHeight="1" x14ac:dyDescent="0.15"/>
    <row r="117763" ht="13.5" customHeight="1" x14ac:dyDescent="0.15"/>
    <row r="117765" ht="13.5" customHeight="1" x14ac:dyDescent="0.15"/>
    <row r="117767" ht="13.5" customHeight="1" x14ac:dyDescent="0.15"/>
    <row r="117769" ht="13.5" customHeight="1" x14ac:dyDescent="0.15"/>
    <row r="117771" ht="13.5" customHeight="1" x14ac:dyDescent="0.15"/>
    <row r="117773" ht="13.5" customHeight="1" x14ac:dyDescent="0.15"/>
    <row r="117775" ht="13.5" customHeight="1" x14ac:dyDescent="0.15"/>
    <row r="117777" ht="13.5" customHeight="1" x14ac:dyDescent="0.15"/>
    <row r="117779" ht="13.5" customHeight="1" x14ac:dyDescent="0.15"/>
    <row r="117781" ht="13.5" customHeight="1" x14ac:dyDescent="0.15"/>
    <row r="117783" ht="13.5" customHeight="1" x14ac:dyDescent="0.15"/>
    <row r="117785" ht="13.5" customHeight="1" x14ac:dyDescent="0.15"/>
    <row r="117787" ht="13.5" customHeight="1" x14ac:dyDescent="0.15"/>
    <row r="117789" ht="13.5" customHeight="1" x14ac:dyDescent="0.15"/>
    <row r="117791" ht="13.5" customHeight="1" x14ac:dyDescent="0.15"/>
    <row r="117793" ht="13.5" customHeight="1" x14ac:dyDescent="0.15"/>
    <row r="117795" ht="13.5" customHeight="1" x14ac:dyDescent="0.15"/>
    <row r="117797" ht="13.5" customHeight="1" x14ac:dyDescent="0.15"/>
    <row r="117799" ht="13.5" customHeight="1" x14ac:dyDescent="0.15"/>
    <row r="117801" ht="13.5" customHeight="1" x14ac:dyDescent="0.15"/>
    <row r="117803" ht="13.5" customHeight="1" x14ac:dyDescent="0.15"/>
    <row r="117805" ht="13.5" customHeight="1" x14ac:dyDescent="0.15"/>
    <row r="117807" ht="13.5" customHeight="1" x14ac:dyDescent="0.15"/>
    <row r="117809" ht="13.5" customHeight="1" x14ac:dyDescent="0.15"/>
    <row r="117811" ht="13.5" customHeight="1" x14ac:dyDescent="0.15"/>
    <row r="117813" ht="13.5" customHeight="1" x14ac:dyDescent="0.15"/>
    <row r="117815" ht="13.5" customHeight="1" x14ac:dyDescent="0.15"/>
    <row r="117817" ht="13.5" customHeight="1" x14ac:dyDescent="0.15"/>
    <row r="117819" ht="13.5" customHeight="1" x14ac:dyDescent="0.15"/>
    <row r="117821" ht="13.5" customHeight="1" x14ac:dyDescent="0.15"/>
    <row r="117823" ht="13.5" customHeight="1" x14ac:dyDescent="0.15"/>
    <row r="117825" ht="13.5" customHeight="1" x14ac:dyDescent="0.15"/>
    <row r="117827" ht="13.5" customHeight="1" x14ac:dyDescent="0.15"/>
    <row r="117829" ht="13.5" customHeight="1" x14ac:dyDescent="0.15"/>
    <row r="117831" ht="13.5" customHeight="1" x14ac:dyDescent="0.15"/>
    <row r="117833" ht="13.5" customHeight="1" x14ac:dyDescent="0.15"/>
    <row r="117835" ht="13.5" customHeight="1" x14ac:dyDescent="0.15"/>
    <row r="117837" ht="13.5" customHeight="1" x14ac:dyDescent="0.15"/>
    <row r="117839" ht="13.5" customHeight="1" x14ac:dyDescent="0.15"/>
    <row r="117841" ht="13.5" customHeight="1" x14ac:dyDescent="0.15"/>
    <row r="117843" ht="13.5" customHeight="1" x14ac:dyDescent="0.15"/>
    <row r="117845" ht="13.5" customHeight="1" x14ac:dyDescent="0.15"/>
    <row r="117847" ht="13.5" customHeight="1" x14ac:dyDescent="0.15"/>
    <row r="117849" ht="13.5" customHeight="1" x14ac:dyDescent="0.15"/>
    <row r="117851" ht="13.5" customHeight="1" x14ac:dyDescent="0.15"/>
    <row r="117853" ht="13.5" customHeight="1" x14ac:dyDescent="0.15"/>
    <row r="117855" ht="13.5" customHeight="1" x14ac:dyDescent="0.15"/>
    <row r="117857" ht="13.5" customHeight="1" x14ac:dyDescent="0.15"/>
    <row r="117859" ht="13.5" customHeight="1" x14ac:dyDescent="0.15"/>
    <row r="117861" ht="13.5" customHeight="1" x14ac:dyDescent="0.15"/>
    <row r="117863" ht="13.5" customHeight="1" x14ac:dyDescent="0.15"/>
    <row r="117865" ht="13.5" customHeight="1" x14ac:dyDescent="0.15"/>
    <row r="117867" ht="13.5" customHeight="1" x14ac:dyDescent="0.15"/>
    <row r="117869" ht="13.5" customHeight="1" x14ac:dyDescent="0.15"/>
    <row r="117871" ht="13.5" customHeight="1" x14ac:dyDescent="0.15"/>
    <row r="117873" ht="13.5" customHeight="1" x14ac:dyDescent="0.15"/>
    <row r="117875" ht="13.5" customHeight="1" x14ac:dyDescent="0.15"/>
    <row r="117877" ht="13.5" customHeight="1" x14ac:dyDescent="0.15"/>
    <row r="117879" ht="13.5" customHeight="1" x14ac:dyDescent="0.15"/>
    <row r="117881" ht="13.5" customHeight="1" x14ac:dyDescent="0.15"/>
    <row r="117883" ht="13.5" customHeight="1" x14ac:dyDescent="0.15"/>
    <row r="117885" ht="13.5" customHeight="1" x14ac:dyDescent="0.15"/>
    <row r="117887" ht="13.5" customHeight="1" x14ac:dyDescent="0.15"/>
    <row r="117889" ht="13.5" customHeight="1" x14ac:dyDescent="0.15"/>
    <row r="117891" ht="13.5" customHeight="1" x14ac:dyDescent="0.15"/>
    <row r="117893" ht="13.5" customHeight="1" x14ac:dyDescent="0.15"/>
    <row r="117895" ht="13.5" customHeight="1" x14ac:dyDescent="0.15"/>
    <row r="117897" ht="13.5" customHeight="1" x14ac:dyDescent="0.15"/>
    <row r="117899" ht="13.5" customHeight="1" x14ac:dyDescent="0.15"/>
    <row r="117901" ht="13.5" customHeight="1" x14ac:dyDescent="0.15"/>
    <row r="117903" ht="13.5" customHeight="1" x14ac:dyDescent="0.15"/>
    <row r="117905" ht="13.5" customHeight="1" x14ac:dyDescent="0.15"/>
    <row r="117907" ht="13.5" customHeight="1" x14ac:dyDescent="0.15"/>
    <row r="117909" ht="13.5" customHeight="1" x14ac:dyDescent="0.15"/>
    <row r="117911" ht="13.5" customHeight="1" x14ac:dyDescent="0.15"/>
    <row r="117913" ht="13.5" customHeight="1" x14ac:dyDescent="0.15"/>
    <row r="117915" ht="13.5" customHeight="1" x14ac:dyDescent="0.15"/>
    <row r="117917" ht="13.5" customHeight="1" x14ac:dyDescent="0.15"/>
    <row r="117919" ht="13.5" customHeight="1" x14ac:dyDescent="0.15"/>
    <row r="117921" ht="13.5" customHeight="1" x14ac:dyDescent="0.15"/>
    <row r="117923" ht="13.5" customHeight="1" x14ac:dyDescent="0.15"/>
    <row r="117925" ht="13.5" customHeight="1" x14ac:dyDescent="0.15"/>
    <row r="117927" ht="13.5" customHeight="1" x14ac:dyDescent="0.15"/>
    <row r="117929" ht="13.5" customHeight="1" x14ac:dyDescent="0.15"/>
    <row r="117931" ht="13.5" customHeight="1" x14ac:dyDescent="0.15"/>
    <row r="117933" ht="13.5" customHeight="1" x14ac:dyDescent="0.15"/>
    <row r="117935" ht="13.5" customHeight="1" x14ac:dyDescent="0.15"/>
    <row r="117937" ht="13.5" customHeight="1" x14ac:dyDescent="0.15"/>
    <row r="117939" ht="13.5" customHeight="1" x14ac:dyDescent="0.15"/>
    <row r="117941" ht="13.5" customHeight="1" x14ac:dyDescent="0.15"/>
    <row r="117943" ht="13.5" customHeight="1" x14ac:dyDescent="0.15"/>
    <row r="117945" ht="13.5" customHeight="1" x14ac:dyDescent="0.15"/>
    <row r="117947" ht="13.5" customHeight="1" x14ac:dyDescent="0.15"/>
    <row r="117949" ht="13.5" customHeight="1" x14ac:dyDescent="0.15"/>
    <row r="117951" ht="13.5" customHeight="1" x14ac:dyDescent="0.15"/>
    <row r="117953" ht="13.5" customHeight="1" x14ac:dyDescent="0.15"/>
    <row r="117955" ht="13.5" customHeight="1" x14ac:dyDescent="0.15"/>
    <row r="117957" ht="13.5" customHeight="1" x14ac:dyDescent="0.15"/>
    <row r="117959" ht="13.5" customHeight="1" x14ac:dyDescent="0.15"/>
    <row r="117961" ht="13.5" customHeight="1" x14ac:dyDescent="0.15"/>
    <row r="117963" ht="13.5" customHeight="1" x14ac:dyDescent="0.15"/>
    <row r="117965" ht="13.5" customHeight="1" x14ac:dyDescent="0.15"/>
    <row r="117967" ht="13.5" customHeight="1" x14ac:dyDescent="0.15"/>
    <row r="117969" ht="13.5" customHeight="1" x14ac:dyDescent="0.15"/>
    <row r="117971" ht="13.5" customHeight="1" x14ac:dyDescent="0.15"/>
    <row r="117973" ht="13.5" customHeight="1" x14ac:dyDescent="0.15"/>
    <row r="117975" ht="13.5" customHeight="1" x14ac:dyDescent="0.15"/>
    <row r="117977" ht="13.5" customHeight="1" x14ac:dyDescent="0.15"/>
    <row r="117979" ht="13.5" customHeight="1" x14ac:dyDescent="0.15"/>
    <row r="117981" ht="13.5" customHeight="1" x14ac:dyDescent="0.15"/>
    <row r="117983" ht="13.5" customHeight="1" x14ac:dyDescent="0.15"/>
    <row r="117985" ht="13.5" customHeight="1" x14ac:dyDescent="0.15"/>
    <row r="117987" ht="13.5" customHeight="1" x14ac:dyDescent="0.15"/>
    <row r="117989" ht="13.5" customHeight="1" x14ac:dyDescent="0.15"/>
    <row r="117991" ht="13.5" customHeight="1" x14ac:dyDescent="0.15"/>
    <row r="117993" ht="13.5" customHeight="1" x14ac:dyDescent="0.15"/>
    <row r="117995" ht="13.5" customHeight="1" x14ac:dyDescent="0.15"/>
    <row r="117997" ht="13.5" customHeight="1" x14ac:dyDescent="0.15"/>
    <row r="117999" ht="13.5" customHeight="1" x14ac:dyDescent="0.15"/>
    <row r="118001" ht="13.5" customHeight="1" x14ac:dyDescent="0.15"/>
    <row r="118003" ht="13.5" customHeight="1" x14ac:dyDescent="0.15"/>
    <row r="118005" ht="13.5" customHeight="1" x14ac:dyDescent="0.15"/>
    <row r="118007" ht="13.5" customHeight="1" x14ac:dyDescent="0.15"/>
    <row r="118009" ht="13.5" customHeight="1" x14ac:dyDescent="0.15"/>
    <row r="118011" ht="13.5" customHeight="1" x14ac:dyDescent="0.15"/>
    <row r="118013" ht="13.5" customHeight="1" x14ac:dyDescent="0.15"/>
    <row r="118015" ht="13.5" customHeight="1" x14ac:dyDescent="0.15"/>
    <row r="118017" ht="13.5" customHeight="1" x14ac:dyDescent="0.15"/>
    <row r="118019" ht="13.5" customHeight="1" x14ac:dyDescent="0.15"/>
    <row r="118021" ht="13.5" customHeight="1" x14ac:dyDescent="0.15"/>
    <row r="118023" ht="13.5" customHeight="1" x14ac:dyDescent="0.15"/>
    <row r="118025" ht="13.5" customHeight="1" x14ac:dyDescent="0.15"/>
    <row r="118027" ht="13.5" customHeight="1" x14ac:dyDescent="0.15"/>
    <row r="118029" ht="13.5" customHeight="1" x14ac:dyDescent="0.15"/>
    <row r="118031" ht="13.5" customHeight="1" x14ac:dyDescent="0.15"/>
    <row r="118033" ht="13.5" customHeight="1" x14ac:dyDescent="0.15"/>
    <row r="118035" ht="13.5" customHeight="1" x14ac:dyDescent="0.15"/>
    <row r="118037" ht="13.5" customHeight="1" x14ac:dyDescent="0.15"/>
    <row r="118039" ht="13.5" customHeight="1" x14ac:dyDescent="0.15"/>
    <row r="118041" ht="13.5" customHeight="1" x14ac:dyDescent="0.15"/>
    <row r="118043" ht="13.5" customHeight="1" x14ac:dyDescent="0.15"/>
    <row r="118045" ht="13.5" customHeight="1" x14ac:dyDescent="0.15"/>
    <row r="118047" ht="13.5" customHeight="1" x14ac:dyDescent="0.15"/>
    <row r="118049" ht="13.5" customHeight="1" x14ac:dyDescent="0.15"/>
    <row r="118051" ht="13.5" customHeight="1" x14ac:dyDescent="0.15"/>
    <row r="118053" ht="13.5" customHeight="1" x14ac:dyDescent="0.15"/>
    <row r="118055" ht="13.5" customHeight="1" x14ac:dyDescent="0.15"/>
    <row r="118057" ht="13.5" customHeight="1" x14ac:dyDescent="0.15"/>
    <row r="118059" ht="13.5" customHeight="1" x14ac:dyDescent="0.15"/>
    <row r="118061" ht="13.5" customHeight="1" x14ac:dyDescent="0.15"/>
    <row r="118063" ht="13.5" customHeight="1" x14ac:dyDescent="0.15"/>
    <row r="118065" ht="13.5" customHeight="1" x14ac:dyDescent="0.15"/>
    <row r="118067" ht="13.5" customHeight="1" x14ac:dyDescent="0.15"/>
    <row r="118069" ht="13.5" customHeight="1" x14ac:dyDescent="0.15"/>
    <row r="118071" ht="13.5" customHeight="1" x14ac:dyDescent="0.15"/>
    <row r="118073" ht="13.5" customHeight="1" x14ac:dyDescent="0.15"/>
    <row r="118075" ht="13.5" customHeight="1" x14ac:dyDescent="0.15"/>
    <row r="118077" ht="13.5" customHeight="1" x14ac:dyDescent="0.15"/>
    <row r="118079" ht="13.5" customHeight="1" x14ac:dyDescent="0.15"/>
    <row r="118081" ht="13.5" customHeight="1" x14ac:dyDescent="0.15"/>
    <row r="118083" ht="13.5" customHeight="1" x14ac:dyDescent="0.15"/>
    <row r="118085" ht="13.5" customHeight="1" x14ac:dyDescent="0.15"/>
    <row r="118087" ht="13.5" customHeight="1" x14ac:dyDescent="0.15"/>
    <row r="118089" ht="13.5" customHeight="1" x14ac:dyDescent="0.15"/>
    <row r="118091" ht="13.5" customHeight="1" x14ac:dyDescent="0.15"/>
    <row r="118093" ht="13.5" customHeight="1" x14ac:dyDescent="0.15"/>
    <row r="118095" ht="13.5" customHeight="1" x14ac:dyDescent="0.15"/>
    <row r="118097" ht="13.5" customHeight="1" x14ac:dyDescent="0.15"/>
    <row r="118099" ht="13.5" customHeight="1" x14ac:dyDescent="0.15"/>
    <row r="118101" ht="13.5" customHeight="1" x14ac:dyDescent="0.15"/>
    <row r="118103" ht="13.5" customHeight="1" x14ac:dyDescent="0.15"/>
    <row r="118105" ht="13.5" customHeight="1" x14ac:dyDescent="0.15"/>
    <row r="118107" ht="13.5" customHeight="1" x14ac:dyDescent="0.15"/>
    <row r="118109" ht="13.5" customHeight="1" x14ac:dyDescent="0.15"/>
    <row r="118111" ht="13.5" customHeight="1" x14ac:dyDescent="0.15"/>
    <row r="118113" ht="13.5" customHeight="1" x14ac:dyDescent="0.15"/>
    <row r="118115" ht="13.5" customHeight="1" x14ac:dyDescent="0.15"/>
    <row r="118117" ht="13.5" customHeight="1" x14ac:dyDescent="0.15"/>
    <row r="118119" ht="13.5" customHeight="1" x14ac:dyDescent="0.15"/>
    <row r="118121" ht="13.5" customHeight="1" x14ac:dyDescent="0.15"/>
    <row r="118123" ht="13.5" customHeight="1" x14ac:dyDescent="0.15"/>
    <row r="118125" ht="13.5" customHeight="1" x14ac:dyDescent="0.15"/>
    <row r="118127" ht="13.5" customHeight="1" x14ac:dyDescent="0.15"/>
    <row r="118129" ht="13.5" customHeight="1" x14ac:dyDescent="0.15"/>
    <row r="118131" ht="13.5" customHeight="1" x14ac:dyDescent="0.15"/>
    <row r="118133" ht="13.5" customHeight="1" x14ac:dyDescent="0.15"/>
    <row r="118135" ht="13.5" customHeight="1" x14ac:dyDescent="0.15"/>
    <row r="118137" ht="13.5" customHeight="1" x14ac:dyDescent="0.15"/>
    <row r="118139" ht="13.5" customHeight="1" x14ac:dyDescent="0.15"/>
    <row r="118141" ht="13.5" customHeight="1" x14ac:dyDescent="0.15"/>
    <row r="118143" ht="13.5" customHeight="1" x14ac:dyDescent="0.15"/>
    <row r="118145" ht="13.5" customHeight="1" x14ac:dyDescent="0.15"/>
    <row r="118147" ht="13.5" customHeight="1" x14ac:dyDescent="0.15"/>
    <row r="118149" ht="13.5" customHeight="1" x14ac:dyDescent="0.15"/>
    <row r="118151" ht="13.5" customHeight="1" x14ac:dyDescent="0.15"/>
    <row r="118153" ht="13.5" customHeight="1" x14ac:dyDescent="0.15"/>
    <row r="118155" ht="13.5" customHeight="1" x14ac:dyDescent="0.15"/>
    <row r="118157" ht="13.5" customHeight="1" x14ac:dyDescent="0.15"/>
    <row r="118159" ht="13.5" customHeight="1" x14ac:dyDescent="0.15"/>
    <row r="118161" ht="13.5" customHeight="1" x14ac:dyDescent="0.15"/>
    <row r="118163" ht="13.5" customHeight="1" x14ac:dyDescent="0.15"/>
    <row r="118165" ht="13.5" customHeight="1" x14ac:dyDescent="0.15"/>
    <row r="118167" ht="13.5" customHeight="1" x14ac:dyDescent="0.15"/>
    <row r="118169" ht="13.5" customHeight="1" x14ac:dyDescent="0.15"/>
    <row r="118171" ht="13.5" customHeight="1" x14ac:dyDescent="0.15"/>
    <row r="118173" ht="13.5" customHeight="1" x14ac:dyDescent="0.15"/>
    <row r="118175" ht="13.5" customHeight="1" x14ac:dyDescent="0.15"/>
    <row r="118177" ht="13.5" customHeight="1" x14ac:dyDescent="0.15"/>
    <row r="118179" ht="13.5" customHeight="1" x14ac:dyDescent="0.15"/>
    <row r="118181" ht="13.5" customHeight="1" x14ac:dyDescent="0.15"/>
    <row r="118183" ht="13.5" customHeight="1" x14ac:dyDescent="0.15"/>
    <row r="118185" ht="13.5" customHeight="1" x14ac:dyDescent="0.15"/>
    <row r="118187" ht="13.5" customHeight="1" x14ac:dyDescent="0.15"/>
    <row r="118189" ht="13.5" customHeight="1" x14ac:dyDescent="0.15"/>
    <row r="118191" ht="13.5" customHeight="1" x14ac:dyDescent="0.15"/>
    <row r="118193" ht="13.5" customHeight="1" x14ac:dyDescent="0.15"/>
    <row r="118195" ht="13.5" customHeight="1" x14ac:dyDescent="0.15"/>
    <row r="118197" ht="13.5" customHeight="1" x14ac:dyDescent="0.15"/>
    <row r="118199" ht="13.5" customHeight="1" x14ac:dyDescent="0.15"/>
    <row r="118201" ht="13.5" customHeight="1" x14ac:dyDescent="0.15"/>
    <row r="118203" ht="13.5" customHeight="1" x14ac:dyDescent="0.15"/>
    <row r="118205" ht="13.5" customHeight="1" x14ac:dyDescent="0.15"/>
    <row r="118207" ht="13.5" customHeight="1" x14ac:dyDescent="0.15"/>
    <row r="118209" ht="13.5" customHeight="1" x14ac:dyDescent="0.15"/>
    <row r="118211" ht="13.5" customHeight="1" x14ac:dyDescent="0.15"/>
    <row r="118213" ht="13.5" customHeight="1" x14ac:dyDescent="0.15"/>
    <row r="118215" ht="13.5" customHeight="1" x14ac:dyDescent="0.15"/>
    <row r="118217" ht="13.5" customHeight="1" x14ac:dyDescent="0.15"/>
    <row r="118219" ht="13.5" customHeight="1" x14ac:dyDescent="0.15"/>
    <row r="118221" ht="13.5" customHeight="1" x14ac:dyDescent="0.15"/>
    <row r="118223" ht="13.5" customHeight="1" x14ac:dyDescent="0.15"/>
    <row r="118225" ht="13.5" customHeight="1" x14ac:dyDescent="0.15"/>
    <row r="118227" ht="13.5" customHeight="1" x14ac:dyDescent="0.15"/>
    <row r="118229" ht="13.5" customHeight="1" x14ac:dyDescent="0.15"/>
    <row r="118231" ht="13.5" customHeight="1" x14ac:dyDescent="0.15"/>
    <row r="118233" ht="13.5" customHeight="1" x14ac:dyDescent="0.15"/>
    <row r="118235" ht="13.5" customHeight="1" x14ac:dyDescent="0.15"/>
    <row r="118237" ht="13.5" customHeight="1" x14ac:dyDescent="0.15"/>
    <row r="118239" ht="13.5" customHeight="1" x14ac:dyDescent="0.15"/>
    <row r="118241" ht="13.5" customHeight="1" x14ac:dyDescent="0.15"/>
    <row r="118243" ht="13.5" customHeight="1" x14ac:dyDescent="0.15"/>
    <row r="118245" ht="13.5" customHeight="1" x14ac:dyDescent="0.15"/>
    <row r="118247" ht="13.5" customHeight="1" x14ac:dyDescent="0.15"/>
    <row r="118249" ht="13.5" customHeight="1" x14ac:dyDescent="0.15"/>
    <row r="118251" ht="13.5" customHeight="1" x14ac:dyDescent="0.15"/>
    <row r="118253" ht="13.5" customHeight="1" x14ac:dyDescent="0.15"/>
    <row r="118255" ht="13.5" customHeight="1" x14ac:dyDescent="0.15"/>
    <row r="118257" ht="13.5" customHeight="1" x14ac:dyDescent="0.15"/>
    <row r="118259" ht="13.5" customHeight="1" x14ac:dyDescent="0.15"/>
    <row r="118261" ht="13.5" customHeight="1" x14ac:dyDescent="0.15"/>
    <row r="118263" ht="13.5" customHeight="1" x14ac:dyDescent="0.15"/>
    <row r="118265" ht="13.5" customHeight="1" x14ac:dyDescent="0.15"/>
    <row r="118267" ht="13.5" customHeight="1" x14ac:dyDescent="0.15"/>
    <row r="118269" ht="13.5" customHeight="1" x14ac:dyDescent="0.15"/>
    <row r="118271" ht="13.5" customHeight="1" x14ac:dyDescent="0.15"/>
    <row r="118273" ht="13.5" customHeight="1" x14ac:dyDescent="0.15"/>
    <row r="118275" ht="13.5" customHeight="1" x14ac:dyDescent="0.15"/>
    <row r="118277" ht="13.5" customHeight="1" x14ac:dyDescent="0.15"/>
    <row r="118279" ht="13.5" customHeight="1" x14ac:dyDescent="0.15"/>
    <row r="118281" ht="13.5" customHeight="1" x14ac:dyDescent="0.15"/>
    <row r="118283" ht="13.5" customHeight="1" x14ac:dyDescent="0.15"/>
    <row r="118285" ht="13.5" customHeight="1" x14ac:dyDescent="0.15"/>
    <row r="118287" ht="13.5" customHeight="1" x14ac:dyDescent="0.15"/>
    <row r="118289" ht="13.5" customHeight="1" x14ac:dyDescent="0.15"/>
    <row r="118291" ht="13.5" customHeight="1" x14ac:dyDescent="0.15"/>
    <row r="118293" ht="13.5" customHeight="1" x14ac:dyDescent="0.15"/>
    <row r="118295" ht="13.5" customHeight="1" x14ac:dyDescent="0.15"/>
    <row r="118297" ht="13.5" customHeight="1" x14ac:dyDescent="0.15"/>
    <row r="118299" ht="13.5" customHeight="1" x14ac:dyDescent="0.15"/>
    <row r="118301" ht="13.5" customHeight="1" x14ac:dyDescent="0.15"/>
    <row r="118303" ht="13.5" customHeight="1" x14ac:dyDescent="0.15"/>
    <row r="118305" ht="13.5" customHeight="1" x14ac:dyDescent="0.15"/>
    <row r="118307" ht="13.5" customHeight="1" x14ac:dyDescent="0.15"/>
    <row r="118309" ht="13.5" customHeight="1" x14ac:dyDescent="0.15"/>
    <row r="118311" ht="13.5" customHeight="1" x14ac:dyDescent="0.15"/>
    <row r="118313" ht="13.5" customHeight="1" x14ac:dyDescent="0.15"/>
    <row r="118315" ht="13.5" customHeight="1" x14ac:dyDescent="0.15"/>
    <row r="118317" ht="13.5" customHeight="1" x14ac:dyDescent="0.15"/>
    <row r="118319" ht="13.5" customHeight="1" x14ac:dyDescent="0.15"/>
    <row r="118321" ht="13.5" customHeight="1" x14ac:dyDescent="0.15"/>
    <row r="118323" ht="13.5" customHeight="1" x14ac:dyDescent="0.15"/>
    <row r="118325" ht="13.5" customHeight="1" x14ac:dyDescent="0.15"/>
    <row r="118327" ht="13.5" customHeight="1" x14ac:dyDescent="0.15"/>
    <row r="118329" ht="13.5" customHeight="1" x14ac:dyDescent="0.15"/>
    <row r="118331" ht="13.5" customHeight="1" x14ac:dyDescent="0.15"/>
    <row r="118333" ht="13.5" customHeight="1" x14ac:dyDescent="0.15"/>
    <row r="118335" ht="13.5" customHeight="1" x14ac:dyDescent="0.15"/>
    <row r="118337" ht="13.5" customHeight="1" x14ac:dyDescent="0.15"/>
    <row r="118339" ht="13.5" customHeight="1" x14ac:dyDescent="0.15"/>
    <row r="118341" ht="13.5" customHeight="1" x14ac:dyDescent="0.15"/>
    <row r="118343" ht="13.5" customHeight="1" x14ac:dyDescent="0.15"/>
    <row r="118345" ht="13.5" customHeight="1" x14ac:dyDescent="0.15"/>
    <row r="118347" ht="13.5" customHeight="1" x14ac:dyDescent="0.15"/>
    <row r="118349" ht="13.5" customHeight="1" x14ac:dyDescent="0.15"/>
    <row r="118351" ht="13.5" customHeight="1" x14ac:dyDescent="0.15"/>
    <row r="118353" ht="13.5" customHeight="1" x14ac:dyDescent="0.15"/>
    <row r="118355" ht="13.5" customHeight="1" x14ac:dyDescent="0.15"/>
    <row r="118357" ht="13.5" customHeight="1" x14ac:dyDescent="0.15"/>
    <row r="118359" ht="13.5" customHeight="1" x14ac:dyDescent="0.15"/>
    <row r="118361" ht="13.5" customHeight="1" x14ac:dyDescent="0.15"/>
    <row r="118363" ht="13.5" customHeight="1" x14ac:dyDescent="0.15"/>
    <row r="118365" ht="13.5" customHeight="1" x14ac:dyDescent="0.15"/>
    <row r="118367" ht="13.5" customHeight="1" x14ac:dyDescent="0.15"/>
    <row r="118369" ht="13.5" customHeight="1" x14ac:dyDescent="0.15"/>
    <row r="118371" ht="13.5" customHeight="1" x14ac:dyDescent="0.15"/>
    <row r="118373" ht="13.5" customHeight="1" x14ac:dyDescent="0.15"/>
    <row r="118375" ht="13.5" customHeight="1" x14ac:dyDescent="0.15"/>
    <row r="118377" ht="13.5" customHeight="1" x14ac:dyDescent="0.15"/>
    <row r="118379" ht="13.5" customHeight="1" x14ac:dyDescent="0.15"/>
    <row r="118381" ht="13.5" customHeight="1" x14ac:dyDescent="0.15"/>
    <row r="118383" ht="13.5" customHeight="1" x14ac:dyDescent="0.15"/>
    <row r="118385" ht="13.5" customHeight="1" x14ac:dyDescent="0.15"/>
    <row r="118387" ht="13.5" customHeight="1" x14ac:dyDescent="0.15"/>
    <row r="118389" ht="13.5" customHeight="1" x14ac:dyDescent="0.15"/>
    <row r="118391" ht="13.5" customHeight="1" x14ac:dyDescent="0.15"/>
    <row r="118393" ht="13.5" customHeight="1" x14ac:dyDescent="0.15"/>
    <row r="118395" ht="13.5" customHeight="1" x14ac:dyDescent="0.15"/>
    <row r="118397" ht="13.5" customHeight="1" x14ac:dyDescent="0.15"/>
    <row r="118399" ht="13.5" customHeight="1" x14ac:dyDescent="0.15"/>
    <row r="118401" ht="13.5" customHeight="1" x14ac:dyDescent="0.15"/>
    <row r="118403" ht="13.5" customHeight="1" x14ac:dyDescent="0.15"/>
    <row r="118405" ht="13.5" customHeight="1" x14ac:dyDescent="0.15"/>
    <row r="118407" ht="13.5" customHeight="1" x14ac:dyDescent="0.15"/>
    <row r="118409" ht="13.5" customHeight="1" x14ac:dyDescent="0.15"/>
    <row r="118411" ht="13.5" customHeight="1" x14ac:dyDescent="0.15"/>
    <row r="118413" ht="13.5" customHeight="1" x14ac:dyDescent="0.15"/>
    <row r="118415" ht="13.5" customHeight="1" x14ac:dyDescent="0.15"/>
    <row r="118417" ht="13.5" customHeight="1" x14ac:dyDescent="0.15"/>
    <row r="118419" ht="13.5" customHeight="1" x14ac:dyDescent="0.15"/>
    <row r="118421" ht="13.5" customHeight="1" x14ac:dyDescent="0.15"/>
    <row r="118423" ht="13.5" customHeight="1" x14ac:dyDescent="0.15"/>
    <row r="118425" ht="13.5" customHeight="1" x14ac:dyDescent="0.15"/>
    <row r="118427" ht="13.5" customHeight="1" x14ac:dyDescent="0.15"/>
    <row r="118429" ht="13.5" customHeight="1" x14ac:dyDescent="0.15"/>
    <row r="118431" ht="13.5" customHeight="1" x14ac:dyDescent="0.15"/>
    <row r="118433" ht="13.5" customHeight="1" x14ac:dyDescent="0.15"/>
    <row r="118435" ht="13.5" customHeight="1" x14ac:dyDescent="0.15"/>
    <row r="118437" ht="13.5" customHeight="1" x14ac:dyDescent="0.15"/>
    <row r="118439" ht="13.5" customHeight="1" x14ac:dyDescent="0.15"/>
    <row r="118441" ht="13.5" customHeight="1" x14ac:dyDescent="0.15"/>
    <row r="118443" ht="13.5" customHeight="1" x14ac:dyDescent="0.15"/>
    <row r="118445" ht="13.5" customHeight="1" x14ac:dyDescent="0.15"/>
    <row r="118447" ht="13.5" customHeight="1" x14ac:dyDescent="0.15"/>
    <row r="118449" ht="13.5" customHeight="1" x14ac:dyDescent="0.15"/>
    <row r="118451" ht="13.5" customHeight="1" x14ac:dyDescent="0.15"/>
    <row r="118453" ht="13.5" customHeight="1" x14ac:dyDescent="0.15"/>
    <row r="118455" ht="13.5" customHeight="1" x14ac:dyDescent="0.15"/>
    <row r="118457" ht="13.5" customHeight="1" x14ac:dyDescent="0.15"/>
    <row r="118459" ht="13.5" customHeight="1" x14ac:dyDescent="0.15"/>
    <row r="118461" ht="13.5" customHeight="1" x14ac:dyDescent="0.15"/>
    <row r="118463" ht="13.5" customHeight="1" x14ac:dyDescent="0.15"/>
    <row r="118465" ht="13.5" customHeight="1" x14ac:dyDescent="0.15"/>
    <row r="118467" ht="13.5" customHeight="1" x14ac:dyDescent="0.15"/>
    <row r="118469" ht="13.5" customHeight="1" x14ac:dyDescent="0.15"/>
    <row r="118471" ht="13.5" customHeight="1" x14ac:dyDescent="0.15"/>
    <row r="118473" ht="13.5" customHeight="1" x14ac:dyDescent="0.15"/>
    <row r="118475" ht="13.5" customHeight="1" x14ac:dyDescent="0.15"/>
    <row r="118477" ht="13.5" customHeight="1" x14ac:dyDescent="0.15"/>
    <row r="118479" ht="13.5" customHeight="1" x14ac:dyDescent="0.15"/>
    <row r="118481" ht="13.5" customHeight="1" x14ac:dyDescent="0.15"/>
    <row r="118483" ht="13.5" customHeight="1" x14ac:dyDescent="0.15"/>
    <row r="118485" ht="13.5" customHeight="1" x14ac:dyDescent="0.15"/>
    <row r="118487" ht="13.5" customHeight="1" x14ac:dyDescent="0.15"/>
    <row r="118489" ht="13.5" customHeight="1" x14ac:dyDescent="0.15"/>
    <row r="118491" ht="13.5" customHeight="1" x14ac:dyDescent="0.15"/>
    <row r="118493" ht="13.5" customHeight="1" x14ac:dyDescent="0.15"/>
    <row r="118495" ht="13.5" customHeight="1" x14ac:dyDescent="0.15"/>
    <row r="118497" ht="13.5" customHeight="1" x14ac:dyDescent="0.15"/>
    <row r="118499" ht="13.5" customHeight="1" x14ac:dyDescent="0.15"/>
    <row r="118501" ht="13.5" customHeight="1" x14ac:dyDescent="0.15"/>
    <row r="118503" ht="13.5" customHeight="1" x14ac:dyDescent="0.15"/>
    <row r="118505" ht="13.5" customHeight="1" x14ac:dyDescent="0.15"/>
    <row r="118507" ht="13.5" customHeight="1" x14ac:dyDescent="0.15"/>
    <row r="118509" ht="13.5" customHeight="1" x14ac:dyDescent="0.15"/>
    <row r="118511" ht="13.5" customHeight="1" x14ac:dyDescent="0.15"/>
    <row r="118513" ht="13.5" customHeight="1" x14ac:dyDescent="0.15"/>
    <row r="118515" ht="13.5" customHeight="1" x14ac:dyDescent="0.15"/>
    <row r="118517" ht="13.5" customHeight="1" x14ac:dyDescent="0.15"/>
    <row r="118519" ht="13.5" customHeight="1" x14ac:dyDescent="0.15"/>
    <row r="118521" ht="13.5" customHeight="1" x14ac:dyDescent="0.15"/>
    <row r="118523" ht="13.5" customHeight="1" x14ac:dyDescent="0.15"/>
    <row r="118525" ht="13.5" customHeight="1" x14ac:dyDescent="0.15"/>
    <row r="118527" ht="13.5" customHeight="1" x14ac:dyDescent="0.15"/>
    <row r="118529" ht="13.5" customHeight="1" x14ac:dyDescent="0.15"/>
    <row r="118531" ht="13.5" customHeight="1" x14ac:dyDescent="0.15"/>
    <row r="118533" ht="13.5" customHeight="1" x14ac:dyDescent="0.15"/>
    <row r="118535" ht="13.5" customHeight="1" x14ac:dyDescent="0.15"/>
    <row r="118537" ht="13.5" customHeight="1" x14ac:dyDescent="0.15"/>
    <row r="118539" ht="13.5" customHeight="1" x14ac:dyDescent="0.15"/>
    <row r="118541" ht="13.5" customHeight="1" x14ac:dyDescent="0.15"/>
    <row r="118543" ht="13.5" customHeight="1" x14ac:dyDescent="0.15"/>
    <row r="118545" ht="13.5" customHeight="1" x14ac:dyDescent="0.15"/>
    <row r="118547" ht="13.5" customHeight="1" x14ac:dyDescent="0.15"/>
    <row r="118549" ht="13.5" customHeight="1" x14ac:dyDescent="0.15"/>
    <row r="118551" ht="13.5" customHeight="1" x14ac:dyDescent="0.15"/>
    <row r="118553" ht="13.5" customHeight="1" x14ac:dyDescent="0.15"/>
    <row r="118555" ht="13.5" customHeight="1" x14ac:dyDescent="0.15"/>
    <row r="118557" ht="13.5" customHeight="1" x14ac:dyDescent="0.15"/>
    <row r="118559" ht="13.5" customHeight="1" x14ac:dyDescent="0.15"/>
    <row r="118561" ht="13.5" customHeight="1" x14ac:dyDescent="0.15"/>
    <row r="118563" ht="13.5" customHeight="1" x14ac:dyDescent="0.15"/>
    <row r="118565" ht="13.5" customHeight="1" x14ac:dyDescent="0.15"/>
    <row r="118567" ht="13.5" customHeight="1" x14ac:dyDescent="0.15"/>
    <row r="118569" ht="13.5" customHeight="1" x14ac:dyDescent="0.15"/>
    <row r="118571" ht="13.5" customHeight="1" x14ac:dyDescent="0.15"/>
    <row r="118573" ht="13.5" customHeight="1" x14ac:dyDescent="0.15"/>
    <row r="118575" ht="13.5" customHeight="1" x14ac:dyDescent="0.15"/>
    <row r="118577" ht="13.5" customHeight="1" x14ac:dyDescent="0.15"/>
    <row r="118579" ht="13.5" customHeight="1" x14ac:dyDescent="0.15"/>
    <row r="118581" ht="13.5" customHeight="1" x14ac:dyDescent="0.15"/>
    <row r="118583" ht="13.5" customHeight="1" x14ac:dyDescent="0.15"/>
    <row r="118585" ht="13.5" customHeight="1" x14ac:dyDescent="0.15"/>
    <row r="118587" ht="13.5" customHeight="1" x14ac:dyDescent="0.15"/>
    <row r="118589" ht="13.5" customHeight="1" x14ac:dyDescent="0.15"/>
    <row r="118591" ht="13.5" customHeight="1" x14ac:dyDescent="0.15"/>
    <row r="118593" ht="13.5" customHeight="1" x14ac:dyDescent="0.15"/>
    <row r="118595" ht="13.5" customHeight="1" x14ac:dyDescent="0.15"/>
    <row r="118597" ht="13.5" customHeight="1" x14ac:dyDescent="0.15"/>
    <row r="118599" ht="13.5" customHeight="1" x14ac:dyDescent="0.15"/>
    <row r="118601" ht="13.5" customHeight="1" x14ac:dyDescent="0.15"/>
    <row r="118603" ht="13.5" customHeight="1" x14ac:dyDescent="0.15"/>
    <row r="118605" ht="13.5" customHeight="1" x14ac:dyDescent="0.15"/>
    <row r="118607" ht="13.5" customHeight="1" x14ac:dyDescent="0.15"/>
    <row r="118609" ht="13.5" customHeight="1" x14ac:dyDescent="0.15"/>
    <row r="118611" ht="13.5" customHeight="1" x14ac:dyDescent="0.15"/>
    <row r="118613" ht="13.5" customHeight="1" x14ac:dyDescent="0.15"/>
    <row r="118615" ht="13.5" customHeight="1" x14ac:dyDescent="0.15"/>
    <row r="118617" ht="13.5" customHeight="1" x14ac:dyDescent="0.15"/>
    <row r="118619" ht="13.5" customHeight="1" x14ac:dyDescent="0.15"/>
    <row r="118621" ht="13.5" customHeight="1" x14ac:dyDescent="0.15"/>
    <row r="118623" ht="13.5" customHeight="1" x14ac:dyDescent="0.15"/>
    <row r="118625" ht="13.5" customHeight="1" x14ac:dyDescent="0.15"/>
    <row r="118627" ht="13.5" customHeight="1" x14ac:dyDescent="0.15"/>
    <row r="118629" ht="13.5" customHeight="1" x14ac:dyDescent="0.15"/>
    <row r="118631" ht="13.5" customHeight="1" x14ac:dyDescent="0.15"/>
    <row r="118633" ht="13.5" customHeight="1" x14ac:dyDescent="0.15"/>
    <row r="118635" ht="13.5" customHeight="1" x14ac:dyDescent="0.15"/>
    <row r="118637" ht="13.5" customHeight="1" x14ac:dyDescent="0.15"/>
    <row r="118639" ht="13.5" customHeight="1" x14ac:dyDescent="0.15"/>
    <row r="118641" ht="13.5" customHeight="1" x14ac:dyDescent="0.15"/>
    <row r="118643" ht="13.5" customHeight="1" x14ac:dyDescent="0.15"/>
    <row r="118645" ht="13.5" customHeight="1" x14ac:dyDescent="0.15"/>
    <row r="118647" ht="13.5" customHeight="1" x14ac:dyDescent="0.15"/>
    <row r="118649" ht="13.5" customHeight="1" x14ac:dyDescent="0.15"/>
    <row r="118651" ht="13.5" customHeight="1" x14ac:dyDescent="0.15"/>
    <row r="118653" ht="13.5" customHeight="1" x14ac:dyDescent="0.15"/>
    <row r="118655" ht="13.5" customHeight="1" x14ac:dyDescent="0.15"/>
    <row r="118657" ht="13.5" customHeight="1" x14ac:dyDescent="0.15"/>
    <row r="118659" ht="13.5" customHeight="1" x14ac:dyDescent="0.15"/>
    <row r="118661" ht="13.5" customHeight="1" x14ac:dyDescent="0.15"/>
    <row r="118663" ht="13.5" customHeight="1" x14ac:dyDescent="0.15"/>
    <row r="118665" ht="13.5" customHeight="1" x14ac:dyDescent="0.15"/>
    <row r="118667" ht="13.5" customHeight="1" x14ac:dyDescent="0.15"/>
    <row r="118669" ht="13.5" customHeight="1" x14ac:dyDescent="0.15"/>
    <row r="118671" ht="13.5" customHeight="1" x14ac:dyDescent="0.15"/>
    <row r="118673" ht="13.5" customHeight="1" x14ac:dyDescent="0.15"/>
    <row r="118675" ht="13.5" customHeight="1" x14ac:dyDescent="0.15"/>
    <row r="118677" ht="13.5" customHeight="1" x14ac:dyDescent="0.15"/>
    <row r="118679" ht="13.5" customHeight="1" x14ac:dyDescent="0.15"/>
    <row r="118681" ht="13.5" customHeight="1" x14ac:dyDescent="0.15"/>
    <row r="118683" ht="13.5" customHeight="1" x14ac:dyDescent="0.15"/>
    <row r="118685" ht="13.5" customHeight="1" x14ac:dyDescent="0.15"/>
    <row r="118687" ht="13.5" customHeight="1" x14ac:dyDescent="0.15"/>
    <row r="118689" ht="13.5" customHeight="1" x14ac:dyDescent="0.15"/>
    <row r="118691" ht="13.5" customHeight="1" x14ac:dyDescent="0.15"/>
    <row r="118693" ht="13.5" customHeight="1" x14ac:dyDescent="0.15"/>
    <row r="118695" ht="13.5" customHeight="1" x14ac:dyDescent="0.15"/>
    <row r="118697" ht="13.5" customHeight="1" x14ac:dyDescent="0.15"/>
    <row r="118699" ht="13.5" customHeight="1" x14ac:dyDescent="0.15"/>
    <row r="118701" ht="13.5" customHeight="1" x14ac:dyDescent="0.15"/>
    <row r="118703" ht="13.5" customHeight="1" x14ac:dyDescent="0.15"/>
    <row r="118705" ht="13.5" customHeight="1" x14ac:dyDescent="0.15"/>
    <row r="118707" ht="13.5" customHeight="1" x14ac:dyDescent="0.15"/>
    <row r="118709" ht="13.5" customHeight="1" x14ac:dyDescent="0.15"/>
    <row r="118711" ht="13.5" customHeight="1" x14ac:dyDescent="0.15"/>
    <row r="118713" ht="13.5" customHeight="1" x14ac:dyDescent="0.15"/>
    <row r="118715" ht="13.5" customHeight="1" x14ac:dyDescent="0.15"/>
    <row r="118717" ht="13.5" customHeight="1" x14ac:dyDescent="0.15"/>
    <row r="118719" ht="13.5" customHeight="1" x14ac:dyDescent="0.15"/>
    <row r="118721" ht="13.5" customHeight="1" x14ac:dyDescent="0.15"/>
    <row r="118723" ht="13.5" customHeight="1" x14ac:dyDescent="0.15"/>
    <row r="118725" ht="13.5" customHeight="1" x14ac:dyDescent="0.15"/>
    <row r="118727" ht="13.5" customHeight="1" x14ac:dyDescent="0.15"/>
    <row r="118729" ht="13.5" customHeight="1" x14ac:dyDescent="0.15"/>
    <row r="118731" ht="13.5" customHeight="1" x14ac:dyDescent="0.15"/>
    <row r="118733" ht="13.5" customHeight="1" x14ac:dyDescent="0.15"/>
    <row r="118735" ht="13.5" customHeight="1" x14ac:dyDescent="0.15"/>
    <row r="118737" ht="13.5" customHeight="1" x14ac:dyDescent="0.15"/>
    <row r="118739" ht="13.5" customHeight="1" x14ac:dyDescent="0.15"/>
    <row r="118741" ht="13.5" customHeight="1" x14ac:dyDescent="0.15"/>
    <row r="118743" ht="13.5" customHeight="1" x14ac:dyDescent="0.15"/>
    <row r="118745" ht="13.5" customHeight="1" x14ac:dyDescent="0.15"/>
    <row r="118747" ht="13.5" customHeight="1" x14ac:dyDescent="0.15"/>
    <row r="118749" ht="13.5" customHeight="1" x14ac:dyDescent="0.15"/>
    <row r="118751" ht="13.5" customHeight="1" x14ac:dyDescent="0.15"/>
    <row r="118753" ht="13.5" customHeight="1" x14ac:dyDescent="0.15"/>
    <row r="118755" ht="13.5" customHeight="1" x14ac:dyDescent="0.15"/>
    <row r="118757" ht="13.5" customHeight="1" x14ac:dyDescent="0.15"/>
    <row r="118759" ht="13.5" customHeight="1" x14ac:dyDescent="0.15"/>
    <row r="118761" ht="13.5" customHeight="1" x14ac:dyDescent="0.15"/>
    <row r="118763" ht="13.5" customHeight="1" x14ac:dyDescent="0.15"/>
    <row r="118765" ht="13.5" customHeight="1" x14ac:dyDescent="0.15"/>
    <row r="118767" ht="13.5" customHeight="1" x14ac:dyDescent="0.15"/>
    <row r="118769" ht="13.5" customHeight="1" x14ac:dyDescent="0.15"/>
    <row r="118771" ht="13.5" customHeight="1" x14ac:dyDescent="0.15"/>
    <row r="118773" ht="13.5" customHeight="1" x14ac:dyDescent="0.15"/>
    <row r="118775" ht="13.5" customHeight="1" x14ac:dyDescent="0.15"/>
    <row r="118777" ht="13.5" customHeight="1" x14ac:dyDescent="0.15"/>
    <row r="118779" ht="13.5" customHeight="1" x14ac:dyDescent="0.15"/>
    <row r="118781" ht="13.5" customHeight="1" x14ac:dyDescent="0.15"/>
    <row r="118783" ht="13.5" customHeight="1" x14ac:dyDescent="0.15"/>
    <row r="118785" ht="13.5" customHeight="1" x14ac:dyDescent="0.15"/>
    <row r="118787" ht="13.5" customHeight="1" x14ac:dyDescent="0.15"/>
    <row r="118789" ht="13.5" customHeight="1" x14ac:dyDescent="0.15"/>
    <row r="118791" ht="13.5" customHeight="1" x14ac:dyDescent="0.15"/>
    <row r="118793" ht="13.5" customHeight="1" x14ac:dyDescent="0.15"/>
    <row r="118795" ht="13.5" customHeight="1" x14ac:dyDescent="0.15"/>
    <row r="118797" ht="13.5" customHeight="1" x14ac:dyDescent="0.15"/>
    <row r="118799" ht="13.5" customHeight="1" x14ac:dyDescent="0.15"/>
    <row r="118801" ht="13.5" customHeight="1" x14ac:dyDescent="0.15"/>
    <row r="118803" ht="13.5" customHeight="1" x14ac:dyDescent="0.15"/>
    <row r="118805" ht="13.5" customHeight="1" x14ac:dyDescent="0.15"/>
    <row r="118807" ht="13.5" customHeight="1" x14ac:dyDescent="0.15"/>
    <row r="118809" ht="13.5" customHeight="1" x14ac:dyDescent="0.15"/>
    <row r="118811" ht="13.5" customHeight="1" x14ac:dyDescent="0.15"/>
    <row r="118813" ht="13.5" customHeight="1" x14ac:dyDescent="0.15"/>
    <row r="118815" ht="13.5" customHeight="1" x14ac:dyDescent="0.15"/>
    <row r="118817" ht="13.5" customHeight="1" x14ac:dyDescent="0.15"/>
    <row r="118819" ht="13.5" customHeight="1" x14ac:dyDescent="0.15"/>
    <row r="118821" ht="13.5" customHeight="1" x14ac:dyDescent="0.15"/>
    <row r="118823" ht="13.5" customHeight="1" x14ac:dyDescent="0.15"/>
    <row r="118825" ht="13.5" customHeight="1" x14ac:dyDescent="0.15"/>
    <row r="118827" ht="13.5" customHeight="1" x14ac:dyDescent="0.15"/>
    <row r="118829" ht="13.5" customHeight="1" x14ac:dyDescent="0.15"/>
    <row r="118831" ht="13.5" customHeight="1" x14ac:dyDescent="0.15"/>
    <row r="118833" ht="13.5" customHeight="1" x14ac:dyDescent="0.15"/>
    <row r="118835" ht="13.5" customHeight="1" x14ac:dyDescent="0.15"/>
    <row r="118837" ht="13.5" customHeight="1" x14ac:dyDescent="0.15"/>
    <row r="118839" ht="13.5" customHeight="1" x14ac:dyDescent="0.15"/>
    <row r="118841" ht="13.5" customHeight="1" x14ac:dyDescent="0.15"/>
    <row r="118843" ht="13.5" customHeight="1" x14ac:dyDescent="0.15"/>
    <row r="118845" ht="13.5" customHeight="1" x14ac:dyDescent="0.15"/>
    <row r="118847" ht="13.5" customHeight="1" x14ac:dyDescent="0.15"/>
    <row r="118849" ht="13.5" customHeight="1" x14ac:dyDescent="0.15"/>
    <row r="118851" ht="13.5" customHeight="1" x14ac:dyDescent="0.15"/>
    <row r="118853" ht="13.5" customHeight="1" x14ac:dyDescent="0.15"/>
    <row r="118855" ht="13.5" customHeight="1" x14ac:dyDescent="0.15"/>
    <row r="118857" ht="13.5" customHeight="1" x14ac:dyDescent="0.15"/>
    <row r="118859" ht="13.5" customHeight="1" x14ac:dyDescent="0.15"/>
    <row r="118861" ht="13.5" customHeight="1" x14ac:dyDescent="0.15"/>
    <row r="118863" ht="13.5" customHeight="1" x14ac:dyDescent="0.15"/>
    <row r="118865" ht="13.5" customHeight="1" x14ac:dyDescent="0.15"/>
    <row r="118867" ht="13.5" customHeight="1" x14ac:dyDescent="0.15"/>
    <row r="118869" ht="13.5" customHeight="1" x14ac:dyDescent="0.15"/>
    <row r="118871" ht="13.5" customHeight="1" x14ac:dyDescent="0.15"/>
    <row r="118873" ht="13.5" customHeight="1" x14ac:dyDescent="0.15"/>
    <row r="118875" ht="13.5" customHeight="1" x14ac:dyDescent="0.15"/>
    <row r="118877" ht="13.5" customHeight="1" x14ac:dyDescent="0.15"/>
    <row r="118879" ht="13.5" customHeight="1" x14ac:dyDescent="0.15"/>
    <row r="118881" ht="13.5" customHeight="1" x14ac:dyDescent="0.15"/>
    <row r="118883" ht="13.5" customHeight="1" x14ac:dyDescent="0.15"/>
    <row r="118885" ht="13.5" customHeight="1" x14ac:dyDescent="0.15"/>
    <row r="118887" ht="13.5" customHeight="1" x14ac:dyDescent="0.15"/>
    <row r="118889" ht="13.5" customHeight="1" x14ac:dyDescent="0.15"/>
    <row r="118891" ht="13.5" customHeight="1" x14ac:dyDescent="0.15"/>
    <row r="118893" ht="13.5" customHeight="1" x14ac:dyDescent="0.15"/>
    <row r="118895" ht="13.5" customHeight="1" x14ac:dyDescent="0.15"/>
    <row r="118897" ht="13.5" customHeight="1" x14ac:dyDescent="0.15"/>
    <row r="118899" ht="13.5" customHeight="1" x14ac:dyDescent="0.15"/>
    <row r="118901" ht="13.5" customHeight="1" x14ac:dyDescent="0.15"/>
    <row r="118903" ht="13.5" customHeight="1" x14ac:dyDescent="0.15"/>
    <row r="118905" ht="13.5" customHeight="1" x14ac:dyDescent="0.15"/>
    <row r="118907" ht="13.5" customHeight="1" x14ac:dyDescent="0.15"/>
    <row r="118909" ht="13.5" customHeight="1" x14ac:dyDescent="0.15"/>
    <row r="118911" ht="13.5" customHeight="1" x14ac:dyDescent="0.15"/>
    <row r="118913" ht="13.5" customHeight="1" x14ac:dyDescent="0.15"/>
    <row r="118915" ht="13.5" customHeight="1" x14ac:dyDescent="0.15"/>
    <row r="118917" ht="13.5" customHeight="1" x14ac:dyDescent="0.15"/>
    <row r="118919" ht="13.5" customHeight="1" x14ac:dyDescent="0.15"/>
    <row r="118921" ht="13.5" customHeight="1" x14ac:dyDescent="0.15"/>
    <row r="118923" ht="13.5" customHeight="1" x14ac:dyDescent="0.15"/>
    <row r="118925" ht="13.5" customHeight="1" x14ac:dyDescent="0.15"/>
    <row r="118927" ht="13.5" customHeight="1" x14ac:dyDescent="0.15"/>
    <row r="118929" ht="13.5" customHeight="1" x14ac:dyDescent="0.15"/>
    <row r="118931" ht="13.5" customHeight="1" x14ac:dyDescent="0.15"/>
    <row r="118933" ht="13.5" customHeight="1" x14ac:dyDescent="0.15"/>
    <row r="118935" ht="13.5" customHeight="1" x14ac:dyDescent="0.15"/>
    <row r="118937" ht="13.5" customHeight="1" x14ac:dyDescent="0.15"/>
    <row r="118939" ht="13.5" customHeight="1" x14ac:dyDescent="0.15"/>
    <row r="118941" ht="13.5" customHeight="1" x14ac:dyDescent="0.15"/>
    <row r="118943" ht="13.5" customHeight="1" x14ac:dyDescent="0.15"/>
    <row r="118945" ht="13.5" customHeight="1" x14ac:dyDescent="0.15"/>
    <row r="118947" ht="13.5" customHeight="1" x14ac:dyDescent="0.15"/>
    <row r="118949" ht="13.5" customHeight="1" x14ac:dyDescent="0.15"/>
    <row r="118951" ht="13.5" customHeight="1" x14ac:dyDescent="0.15"/>
    <row r="118953" ht="13.5" customHeight="1" x14ac:dyDescent="0.15"/>
    <row r="118955" ht="13.5" customHeight="1" x14ac:dyDescent="0.15"/>
    <row r="118957" ht="13.5" customHeight="1" x14ac:dyDescent="0.15"/>
    <row r="118959" ht="13.5" customHeight="1" x14ac:dyDescent="0.15"/>
    <row r="118961" ht="13.5" customHeight="1" x14ac:dyDescent="0.15"/>
    <row r="118963" ht="13.5" customHeight="1" x14ac:dyDescent="0.15"/>
    <row r="118965" ht="13.5" customHeight="1" x14ac:dyDescent="0.15"/>
    <row r="118967" ht="13.5" customHeight="1" x14ac:dyDescent="0.15"/>
    <row r="118969" ht="13.5" customHeight="1" x14ac:dyDescent="0.15"/>
    <row r="118971" ht="13.5" customHeight="1" x14ac:dyDescent="0.15"/>
    <row r="118973" ht="13.5" customHeight="1" x14ac:dyDescent="0.15"/>
    <row r="118975" ht="13.5" customHeight="1" x14ac:dyDescent="0.15"/>
    <row r="118977" ht="13.5" customHeight="1" x14ac:dyDescent="0.15"/>
    <row r="118979" ht="13.5" customHeight="1" x14ac:dyDescent="0.15"/>
    <row r="118981" ht="13.5" customHeight="1" x14ac:dyDescent="0.15"/>
    <row r="118983" ht="13.5" customHeight="1" x14ac:dyDescent="0.15"/>
    <row r="118985" ht="13.5" customHeight="1" x14ac:dyDescent="0.15"/>
    <row r="118987" ht="13.5" customHeight="1" x14ac:dyDescent="0.15"/>
    <row r="118989" ht="13.5" customHeight="1" x14ac:dyDescent="0.15"/>
    <row r="118991" ht="13.5" customHeight="1" x14ac:dyDescent="0.15"/>
    <row r="118993" ht="13.5" customHeight="1" x14ac:dyDescent="0.15"/>
    <row r="118995" ht="13.5" customHeight="1" x14ac:dyDescent="0.15"/>
    <row r="118997" ht="13.5" customHeight="1" x14ac:dyDescent="0.15"/>
    <row r="118999" ht="13.5" customHeight="1" x14ac:dyDescent="0.15"/>
    <row r="119001" ht="13.5" customHeight="1" x14ac:dyDescent="0.15"/>
    <row r="119003" ht="13.5" customHeight="1" x14ac:dyDescent="0.15"/>
    <row r="119005" ht="13.5" customHeight="1" x14ac:dyDescent="0.15"/>
    <row r="119007" ht="13.5" customHeight="1" x14ac:dyDescent="0.15"/>
    <row r="119009" ht="13.5" customHeight="1" x14ac:dyDescent="0.15"/>
    <row r="119011" ht="13.5" customHeight="1" x14ac:dyDescent="0.15"/>
    <row r="119013" ht="13.5" customHeight="1" x14ac:dyDescent="0.15"/>
    <row r="119015" ht="13.5" customHeight="1" x14ac:dyDescent="0.15"/>
    <row r="119017" ht="13.5" customHeight="1" x14ac:dyDescent="0.15"/>
    <row r="119019" ht="13.5" customHeight="1" x14ac:dyDescent="0.15"/>
    <row r="119021" ht="13.5" customHeight="1" x14ac:dyDescent="0.15"/>
    <row r="119023" ht="13.5" customHeight="1" x14ac:dyDescent="0.15"/>
    <row r="119025" ht="13.5" customHeight="1" x14ac:dyDescent="0.15"/>
    <row r="119027" ht="13.5" customHeight="1" x14ac:dyDescent="0.15"/>
    <row r="119029" ht="13.5" customHeight="1" x14ac:dyDescent="0.15"/>
    <row r="119031" ht="13.5" customHeight="1" x14ac:dyDescent="0.15"/>
    <row r="119033" ht="13.5" customHeight="1" x14ac:dyDescent="0.15"/>
    <row r="119035" ht="13.5" customHeight="1" x14ac:dyDescent="0.15"/>
    <row r="119037" ht="13.5" customHeight="1" x14ac:dyDescent="0.15"/>
    <row r="119039" ht="13.5" customHeight="1" x14ac:dyDescent="0.15"/>
    <row r="119041" ht="13.5" customHeight="1" x14ac:dyDescent="0.15"/>
    <row r="119043" ht="13.5" customHeight="1" x14ac:dyDescent="0.15"/>
    <row r="119045" ht="13.5" customHeight="1" x14ac:dyDescent="0.15"/>
    <row r="119047" ht="13.5" customHeight="1" x14ac:dyDescent="0.15"/>
    <row r="119049" ht="13.5" customHeight="1" x14ac:dyDescent="0.15"/>
    <row r="119051" ht="13.5" customHeight="1" x14ac:dyDescent="0.15"/>
    <row r="119053" ht="13.5" customHeight="1" x14ac:dyDescent="0.15"/>
    <row r="119055" ht="13.5" customHeight="1" x14ac:dyDescent="0.15"/>
    <row r="119057" ht="13.5" customHeight="1" x14ac:dyDescent="0.15"/>
    <row r="119059" ht="13.5" customHeight="1" x14ac:dyDescent="0.15"/>
    <row r="119061" ht="13.5" customHeight="1" x14ac:dyDescent="0.15"/>
    <row r="119063" ht="13.5" customHeight="1" x14ac:dyDescent="0.15"/>
    <row r="119065" ht="13.5" customHeight="1" x14ac:dyDescent="0.15"/>
    <row r="119067" ht="13.5" customHeight="1" x14ac:dyDescent="0.15"/>
    <row r="119069" ht="13.5" customHeight="1" x14ac:dyDescent="0.15"/>
    <row r="119071" ht="13.5" customHeight="1" x14ac:dyDescent="0.15"/>
    <row r="119073" ht="13.5" customHeight="1" x14ac:dyDescent="0.15"/>
    <row r="119075" ht="13.5" customHeight="1" x14ac:dyDescent="0.15"/>
    <row r="119077" ht="13.5" customHeight="1" x14ac:dyDescent="0.15"/>
    <row r="119079" ht="13.5" customHeight="1" x14ac:dyDescent="0.15"/>
    <row r="119081" ht="13.5" customHeight="1" x14ac:dyDescent="0.15"/>
    <row r="119083" ht="13.5" customHeight="1" x14ac:dyDescent="0.15"/>
    <row r="119085" ht="13.5" customHeight="1" x14ac:dyDescent="0.15"/>
    <row r="119087" ht="13.5" customHeight="1" x14ac:dyDescent="0.15"/>
    <row r="119089" ht="13.5" customHeight="1" x14ac:dyDescent="0.15"/>
    <row r="119091" ht="13.5" customHeight="1" x14ac:dyDescent="0.15"/>
    <row r="119093" ht="13.5" customHeight="1" x14ac:dyDescent="0.15"/>
    <row r="119095" ht="13.5" customHeight="1" x14ac:dyDescent="0.15"/>
    <row r="119097" ht="13.5" customHeight="1" x14ac:dyDescent="0.15"/>
    <row r="119099" ht="13.5" customHeight="1" x14ac:dyDescent="0.15"/>
    <row r="119101" ht="13.5" customHeight="1" x14ac:dyDescent="0.15"/>
    <row r="119103" ht="13.5" customHeight="1" x14ac:dyDescent="0.15"/>
    <row r="119105" ht="13.5" customHeight="1" x14ac:dyDescent="0.15"/>
    <row r="119107" ht="13.5" customHeight="1" x14ac:dyDescent="0.15"/>
    <row r="119109" ht="13.5" customHeight="1" x14ac:dyDescent="0.15"/>
    <row r="119111" ht="13.5" customHeight="1" x14ac:dyDescent="0.15"/>
    <row r="119113" ht="13.5" customHeight="1" x14ac:dyDescent="0.15"/>
    <row r="119115" ht="13.5" customHeight="1" x14ac:dyDescent="0.15"/>
    <row r="119117" ht="13.5" customHeight="1" x14ac:dyDescent="0.15"/>
    <row r="119119" ht="13.5" customHeight="1" x14ac:dyDescent="0.15"/>
    <row r="119121" ht="13.5" customHeight="1" x14ac:dyDescent="0.15"/>
    <row r="119123" ht="13.5" customHeight="1" x14ac:dyDescent="0.15"/>
    <row r="119125" ht="13.5" customHeight="1" x14ac:dyDescent="0.15"/>
    <row r="119127" ht="13.5" customHeight="1" x14ac:dyDescent="0.15"/>
    <row r="119129" ht="13.5" customHeight="1" x14ac:dyDescent="0.15"/>
    <row r="119131" ht="13.5" customHeight="1" x14ac:dyDescent="0.15"/>
    <row r="119133" ht="13.5" customHeight="1" x14ac:dyDescent="0.15"/>
    <row r="119135" ht="13.5" customHeight="1" x14ac:dyDescent="0.15"/>
    <row r="119137" ht="13.5" customHeight="1" x14ac:dyDescent="0.15"/>
    <row r="119139" ht="13.5" customHeight="1" x14ac:dyDescent="0.15"/>
    <row r="119141" ht="13.5" customHeight="1" x14ac:dyDescent="0.15"/>
    <row r="119143" ht="13.5" customHeight="1" x14ac:dyDescent="0.15"/>
    <row r="119145" ht="13.5" customHeight="1" x14ac:dyDescent="0.15"/>
    <row r="119147" ht="13.5" customHeight="1" x14ac:dyDescent="0.15"/>
    <row r="119149" ht="13.5" customHeight="1" x14ac:dyDescent="0.15"/>
    <row r="119151" ht="13.5" customHeight="1" x14ac:dyDescent="0.15"/>
    <row r="119153" ht="13.5" customHeight="1" x14ac:dyDescent="0.15"/>
    <row r="119155" ht="13.5" customHeight="1" x14ac:dyDescent="0.15"/>
    <row r="119157" ht="13.5" customHeight="1" x14ac:dyDescent="0.15"/>
    <row r="119159" ht="13.5" customHeight="1" x14ac:dyDescent="0.15"/>
    <row r="119161" ht="13.5" customHeight="1" x14ac:dyDescent="0.15"/>
    <row r="119163" ht="13.5" customHeight="1" x14ac:dyDescent="0.15"/>
    <row r="119165" ht="13.5" customHeight="1" x14ac:dyDescent="0.15"/>
    <row r="119167" ht="13.5" customHeight="1" x14ac:dyDescent="0.15"/>
    <row r="119169" ht="13.5" customHeight="1" x14ac:dyDescent="0.15"/>
    <row r="119171" ht="13.5" customHeight="1" x14ac:dyDescent="0.15"/>
    <row r="119173" ht="13.5" customHeight="1" x14ac:dyDescent="0.15"/>
    <row r="119175" ht="13.5" customHeight="1" x14ac:dyDescent="0.15"/>
    <row r="119177" ht="13.5" customHeight="1" x14ac:dyDescent="0.15"/>
    <row r="119179" ht="13.5" customHeight="1" x14ac:dyDescent="0.15"/>
    <row r="119181" ht="13.5" customHeight="1" x14ac:dyDescent="0.15"/>
    <row r="119183" ht="13.5" customHeight="1" x14ac:dyDescent="0.15"/>
    <row r="119185" ht="13.5" customHeight="1" x14ac:dyDescent="0.15"/>
    <row r="119187" ht="13.5" customHeight="1" x14ac:dyDescent="0.15"/>
    <row r="119189" ht="13.5" customHeight="1" x14ac:dyDescent="0.15"/>
    <row r="119191" ht="13.5" customHeight="1" x14ac:dyDescent="0.15"/>
    <row r="119193" ht="13.5" customHeight="1" x14ac:dyDescent="0.15"/>
    <row r="119195" ht="13.5" customHeight="1" x14ac:dyDescent="0.15"/>
    <row r="119197" ht="13.5" customHeight="1" x14ac:dyDescent="0.15"/>
    <row r="119199" ht="13.5" customHeight="1" x14ac:dyDescent="0.15"/>
    <row r="119201" ht="13.5" customHeight="1" x14ac:dyDescent="0.15"/>
    <row r="119203" ht="13.5" customHeight="1" x14ac:dyDescent="0.15"/>
    <row r="119205" ht="13.5" customHeight="1" x14ac:dyDescent="0.15"/>
    <row r="119207" ht="13.5" customHeight="1" x14ac:dyDescent="0.15"/>
    <row r="119209" ht="13.5" customHeight="1" x14ac:dyDescent="0.15"/>
    <row r="119211" ht="13.5" customHeight="1" x14ac:dyDescent="0.15"/>
    <row r="119213" ht="13.5" customHeight="1" x14ac:dyDescent="0.15"/>
    <row r="119215" ht="13.5" customHeight="1" x14ac:dyDescent="0.15"/>
    <row r="119217" ht="13.5" customHeight="1" x14ac:dyDescent="0.15"/>
    <row r="119219" ht="13.5" customHeight="1" x14ac:dyDescent="0.15"/>
    <row r="119221" ht="13.5" customHeight="1" x14ac:dyDescent="0.15"/>
    <row r="119223" ht="13.5" customHeight="1" x14ac:dyDescent="0.15"/>
    <row r="119225" ht="13.5" customHeight="1" x14ac:dyDescent="0.15"/>
    <row r="119227" ht="13.5" customHeight="1" x14ac:dyDescent="0.15"/>
    <row r="119229" ht="13.5" customHeight="1" x14ac:dyDescent="0.15"/>
    <row r="119231" ht="13.5" customHeight="1" x14ac:dyDescent="0.15"/>
    <row r="119233" ht="13.5" customHeight="1" x14ac:dyDescent="0.15"/>
    <row r="119235" ht="13.5" customHeight="1" x14ac:dyDescent="0.15"/>
    <row r="119237" ht="13.5" customHeight="1" x14ac:dyDescent="0.15"/>
    <row r="119239" ht="13.5" customHeight="1" x14ac:dyDescent="0.15"/>
    <row r="119241" ht="13.5" customHeight="1" x14ac:dyDescent="0.15"/>
    <row r="119243" ht="13.5" customHeight="1" x14ac:dyDescent="0.15"/>
    <row r="119245" ht="13.5" customHeight="1" x14ac:dyDescent="0.15"/>
    <row r="119247" ht="13.5" customHeight="1" x14ac:dyDescent="0.15"/>
    <row r="119249" ht="13.5" customHeight="1" x14ac:dyDescent="0.15"/>
    <row r="119251" ht="13.5" customHeight="1" x14ac:dyDescent="0.15"/>
    <row r="119253" ht="13.5" customHeight="1" x14ac:dyDescent="0.15"/>
    <row r="119255" ht="13.5" customHeight="1" x14ac:dyDescent="0.15"/>
    <row r="119257" ht="13.5" customHeight="1" x14ac:dyDescent="0.15"/>
    <row r="119259" ht="13.5" customHeight="1" x14ac:dyDescent="0.15"/>
    <row r="119261" ht="13.5" customHeight="1" x14ac:dyDescent="0.15"/>
    <row r="119263" ht="13.5" customHeight="1" x14ac:dyDescent="0.15"/>
    <row r="119265" ht="13.5" customHeight="1" x14ac:dyDescent="0.15"/>
    <row r="119267" ht="13.5" customHeight="1" x14ac:dyDescent="0.15"/>
    <row r="119269" ht="13.5" customHeight="1" x14ac:dyDescent="0.15"/>
    <row r="119271" ht="13.5" customHeight="1" x14ac:dyDescent="0.15"/>
    <row r="119273" ht="13.5" customHeight="1" x14ac:dyDescent="0.15"/>
    <row r="119275" ht="13.5" customHeight="1" x14ac:dyDescent="0.15"/>
    <row r="119277" ht="13.5" customHeight="1" x14ac:dyDescent="0.15"/>
    <row r="119279" ht="13.5" customHeight="1" x14ac:dyDescent="0.15"/>
    <row r="119281" ht="13.5" customHeight="1" x14ac:dyDescent="0.15"/>
    <row r="119283" ht="13.5" customHeight="1" x14ac:dyDescent="0.15"/>
    <row r="119285" ht="13.5" customHeight="1" x14ac:dyDescent="0.15"/>
    <row r="119287" ht="13.5" customHeight="1" x14ac:dyDescent="0.15"/>
    <row r="119289" ht="13.5" customHeight="1" x14ac:dyDescent="0.15"/>
    <row r="119291" ht="13.5" customHeight="1" x14ac:dyDescent="0.15"/>
    <row r="119293" ht="13.5" customHeight="1" x14ac:dyDescent="0.15"/>
    <row r="119295" ht="13.5" customHeight="1" x14ac:dyDescent="0.15"/>
    <row r="119297" ht="13.5" customHeight="1" x14ac:dyDescent="0.15"/>
    <row r="119299" ht="13.5" customHeight="1" x14ac:dyDescent="0.15"/>
    <row r="119301" ht="13.5" customHeight="1" x14ac:dyDescent="0.15"/>
    <row r="119303" ht="13.5" customHeight="1" x14ac:dyDescent="0.15"/>
    <row r="119305" ht="13.5" customHeight="1" x14ac:dyDescent="0.15"/>
    <row r="119307" ht="13.5" customHeight="1" x14ac:dyDescent="0.15"/>
    <row r="119309" ht="13.5" customHeight="1" x14ac:dyDescent="0.15"/>
    <row r="119311" ht="13.5" customHeight="1" x14ac:dyDescent="0.15"/>
    <row r="119313" ht="13.5" customHeight="1" x14ac:dyDescent="0.15"/>
    <row r="119315" ht="13.5" customHeight="1" x14ac:dyDescent="0.15"/>
    <row r="119317" ht="13.5" customHeight="1" x14ac:dyDescent="0.15"/>
    <row r="119319" ht="13.5" customHeight="1" x14ac:dyDescent="0.15"/>
    <row r="119321" ht="13.5" customHeight="1" x14ac:dyDescent="0.15"/>
    <row r="119323" ht="13.5" customHeight="1" x14ac:dyDescent="0.15"/>
    <row r="119325" ht="13.5" customHeight="1" x14ac:dyDescent="0.15"/>
    <row r="119327" ht="13.5" customHeight="1" x14ac:dyDescent="0.15"/>
    <row r="119329" ht="13.5" customHeight="1" x14ac:dyDescent="0.15"/>
    <row r="119331" ht="13.5" customHeight="1" x14ac:dyDescent="0.15"/>
    <row r="119333" ht="13.5" customHeight="1" x14ac:dyDescent="0.15"/>
    <row r="119335" ht="13.5" customHeight="1" x14ac:dyDescent="0.15"/>
    <row r="119337" ht="13.5" customHeight="1" x14ac:dyDescent="0.15"/>
    <row r="119339" ht="13.5" customHeight="1" x14ac:dyDescent="0.15"/>
    <row r="119341" ht="13.5" customHeight="1" x14ac:dyDescent="0.15"/>
    <row r="119343" ht="13.5" customHeight="1" x14ac:dyDescent="0.15"/>
    <row r="119345" ht="13.5" customHeight="1" x14ac:dyDescent="0.15"/>
    <row r="119347" ht="13.5" customHeight="1" x14ac:dyDescent="0.15"/>
    <row r="119349" ht="13.5" customHeight="1" x14ac:dyDescent="0.15"/>
    <row r="119351" ht="13.5" customHeight="1" x14ac:dyDescent="0.15"/>
    <row r="119353" ht="13.5" customHeight="1" x14ac:dyDescent="0.15"/>
    <row r="119355" ht="13.5" customHeight="1" x14ac:dyDescent="0.15"/>
    <row r="119357" ht="13.5" customHeight="1" x14ac:dyDescent="0.15"/>
    <row r="119359" ht="13.5" customHeight="1" x14ac:dyDescent="0.15"/>
    <row r="119361" ht="13.5" customHeight="1" x14ac:dyDescent="0.15"/>
    <row r="119363" ht="13.5" customHeight="1" x14ac:dyDescent="0.15"/>
    <row r="119365" ht="13.5" customHeight="1" x14ac:dyDescent="0.15"/>
    <row r="119367" ht="13.5" customHeight="1" x14ac:dyDescent="0.15"/>
    <row r="119369" ht="13.5" customHeight="1" x14ac:dyDescent="0.15"/>
    <row r="119371" ht="13.5" customHeight="1" x14ac:dyDescent="0.15"/>
    <row r="119373" ht="13.5" customHeight="1" x14ac:dyDescent="0.15"/>
    <row r="119375" ht="13.5" customHeight="1" x14ac:dyDescent="0.15"/>
    <row r="119377" ht="13.5" customHeight="1" x14ac:dyDescent="0.15"/>
    <row r="119379" ht="13.5" customHeight="1" x14ac:dyDescent="0.15"/>
    <row r="119381" ht="13.5" customHeight="1" x14ac:dyDescent="0.15"/>
    <row r="119383" ht="13.5" customHeight="1" x14ac:dyDescent="0.15"/>
    <row r="119385" ht="13.5" customHeight="1" x14ac:dyDescent="0.15"/>
    <row r="119387" ht="13.5" customHeight="1" x14ac:dyDescent="0.15"/>
    <row r="119389" ht="13.5" customHeight="1" x14ac:dyDescent="0.15"/>
    <row r="119391" ht="13.5" customHeight="1" x14ac:dyDescent="0.15"/>
    <row r="119393" ht="13.5" customHeight="1" x14ac:dyDescent="0.15"/>
    <row r="119395" ht="13.5" customHeight="1" x14ac:dyDescent="0.15"/>
    <row r="119397" ht="13.5" customHeight="1" x14ac:dyDescent="0.15"/>
    <row r="119399" ht="13.5" customHeight="1" x14ac:dyDescent="0.15"/>
    <row r="119401" ht="13.5" customHeight="1" x14ac:dyDescent="0.15"/>
    <row r="119403" ht="13.5" customHeight="1" x14ac:dyDescent="0.15"/>
    <row r="119405" ht="13.5" customHeight="1" x14ac:dyDescent="0.15"/>
    <row r="119407" ht="13.5" customHeight="1" x14ac:dyDescent="0.15"/>
    <row r="119409" ht="13.5" customHeight="1" x14ac:dyDescent="0.15"/>
    <row r="119411" ht="13.5" customHeight="1" x14ac:dyDescent="0.15"/>
    <row r="119413" ht="13.5" customHeight="1" x14ac:dyDescent="0.15"/>
    <row r="119415" ht="13.5" customHeight="1" x14ac:dyDescent="0.15"/>
    <row r="119417" ht="13.5" customHeight="1" x14ac:dyDescent="0.15"/>
    <row r="119419" ht="13.5" customHeight="1" x14ac:dyDescent="0.15"/>
    <row r="119421" ht="13.5" customHeight="1" x14ac:dyDescent="0.15"/>
    <row r="119423" ht="13.5" customHeight="1" x14ac:dyDescent="0.15"/>
    <row r="119425" ht="13.5" customHeight="1" x14ac:dyDescent="0.15"/>
    <row r="119427" ht="13.5" customHeight="1" x14ac:dyDescent="0.15"/>
    <row r="119429" ht="13.5" customHeight="1" x14ac:dyDescent="0.15"/>
    <row r="119431" ht="13.5" customHeight="1" x14ac:dyDescent="0.15"/>
    <row r="119433" ht="13.5" customHeight="1" x14ac:dyDescent="0.15"/>
    <row r="119435" ht="13.5" customHeight="1" x14ac:dyDescent="0.15"/>
    <row r="119437" ht="13.5" customHeight="1" x14ac:dyDescent="0.15"/>
    <row r="119439" ht="13.5" customHeight="1" x14ac:dyDescent="0.15"/>
    <row r="119441" ht="13.5" customHeight="1" x14ac:dyDescent="0.15"/>
    <row r="119443" ht="13.5" customHeight="1" x14ac:dyDescent="0.15"/>
    <row r="119445" ht="13.5" customHeight="1" x14ac:dyDescent="0.15"/>
    <row r="119447" ht="13.5" customHeight="1" x14ac:dyDescent="0.15"/>
    <row r="119449" ht="13.5" customHeight="1" x14ac:dyDescent="0.15"/>
    <row r="119451" ht="13.5" customHeight="1" x14ac:dyDescent="0.15"/>
    <row r="119453" ht="13.5" customHeight="1" x14ac:dyDescent="0.15"/>
    <row r="119455" ht="13.5" customHeight="1" x14ac:dyDescent="0.15"/>
    <row r="119457" ht="13.5" customHeight="1" x14ac:dyDescent="0.15"/>
    <row r="119459" ht="13.5" customHeight="1" x14ac:dyDescent="0.15"/>
    <row r="119461" ht="13.5" customHeight="1" x14ac:dyDescent="0.15"/>
    <row r="119463" ht="13.5" customHeight="1" x14ac:dyDescent="0.15"/>
    <row r="119465" ht="13.5" customHeight="1" x14ac:dyDescent="0.15"/>
    <row r="119467" ht="13.5" customHeight="1" x14ac:dyDescent="0.15"/>
    <row r="119469" ht="13.5" customHeight="1" x14ac:dyDescent="0.15"/>
    <row r="119471" ht="13.5" customHeight="1" x14ac:dyDescent="0.15"/>
    <row r="119473" ht="13.5" customHeight="1" x14ac:dyDescent="0.15"/>
    <row r="119475" ht="13.5" customHeight="1" x14ac:dyDescent="0.15"/>
    <row r="119477" ht="13.5" customHeight="1" x14ac:dyDescent="0.15"/>
    <row r="119479" ht="13.5" customHeight="1" x14ac:dyDescent="0.15"/>
    <row r="119481" ht="13.5" customHeight="1" x14ac:dyDescent="0.15"/>
    <row r="119483" ht="13.5" customHeight="1" x14ac:dyDescent="0.15"/>
    <row r="119485" ht="13.5" customHeight="1" x14ac:dyDescent="0.15"/>
    <row r="119487" ht="13.5" customHeight="1" x14ac:dyDescent="0.15"/>
    <row r="119489" ht="13.5" customHeight="1" x14ac:dyDescent="0.15"/>
    <row r="119491" ht="13.5" customHeight="1" x14ac:dyDescent="0.15"/>
    <row r="119493" ht="13.5" customHeight="1" x14ac:dyDescent="0.15"/>
    <row r="119495" ht="13.5" customHeight="1" x14ac:dyDescent="0.15"/>
    <row r="119497" ht="13.5" customHeight="1" x14ac:dyDescent="0.15"/>
    <row r="119499" ht="13.5" customHeight="1" x14ac:dyDescent="0.15"/>
    <row r="119501" ht="13.5" customHeight="1" x14ac:dyDescent="0.15"/>
    <row r="119503" ht="13.5" customHeight="1" x14ac:dyDescent="0.15"/>
    <row r="119505" ht="13.5" customHeight="1" x14ac:dyDescent="0.15"/>
    <row r="119507" ht="13.5" customHeight="1" x14ac:dyDescent="0.15"/>
    <row r="119509" ht="13.5" customHeight="1" x14ac:dyDescent="0.15"/>
    <row r="119511" ht="13.5" customHeight="1" x14ac:dyDescent="0.15"/>
    <row r="119513" ht="13.5" customHeight="1" x14ac:dyDescent="0.15"/>
    <row r="119515" ht="13.5" customHeight="1" x14ac:dyDescent="0.15"/>
    <row r="119517" ht="13.5" customHeight="1" x14ac:dyDescent="0.15"/>
    <row r="119519" ht="13.5" customHeight="1" x14ac:dyDescent="0.15"/>
    <row r="119521" ht="13.5" customHeight="1" x14ac:dyDescent="0.15"/>
    <row r="119523" ht="13.5" customHeight="1" x14ac:dyDescent="0.15"/>
    <row r="119525" ht="13.5" customHeight="1" x14ac:dyDescent="0.15"/>
    <row r="119527" ht="13.5" customHeight="1" x14ac:dyDescent="0.15"/>
    <row r="119529" ht="13.5" customHeight="1" x14ac:dyDescent="0.15"/>
    <row r="119531" ht="13.5" customHeight="1" x14ac:dyDescent="0.15"/>
    <row r="119533" ht="13.5" customHeight="1" x14ac:dyDescent="0.15"/>
    <row r="119535" ht="13.5" customHeight="1" x14ac:dyDescent="0.15"/>
    <row r="119537" ht="13.5" customHeight="1" x14ac:dyDescent="0.15"/>
    <row r="119539" ht="13.5" customHeight="1" x14ac:dyDescent="0.15"/>
    <row r="119541" ht="13.5" customHeight="1" x14ac:dyDescent="0.15"/>
    <row r="119543" ht="13.5" customHeight="1" x14ac:dyDescent="0.15"/>
    <row r="119545" ht="13.5" customHeight="1" x14ac:dyDescent="0.15"/>
    <row r="119547" ht="13.5" customHeight="1" x14ac:dyDescent="0.15"/>
    <row r="119549" ht="13.5" customHeight="1" x14ac:dyDescent="0.15"/>
    <row r="119551" ht="13.5" customHeight="1" x14ac:dyDescent="0.15"/>
    <row r="119553" ht="13.5" customHeight="1" x14ac:dyDescent="0.15"/>
    <row r="119555" ht="13.5" customHeight="1" x14ac:dyDescent="0.15"/>
    <row r="119557" ht="13.5" customHeight="1" x14ac:dyDescent="0.15"/>
    <row r="119559" ht="13.5" customHeight="1" x14ac:dyDescent="0.15"/>
    <row r="119561" ht="13.5" customHeight="1" x14ac:dyDescent="0.15"/>
    <row r="119563" ht="13.5" customHeight="1" x14ac:dyDescent="0.15"/>
    <row r="119565" ht="13.5" customHeight="1" x14ac:dyDescent="0.15"/>
    <row r="119567" ht="13.5" customHeight="1" x14ac:dyDescent="0.15"/>
    <row r="119569" ht="13.5" customHeight="1" x14ac:dyDescent="0.15"/>
    <row r="119571" ht="13.5" customHeight="1" x14ac:dyDescent="0.15"/>
    <row r="119573" ht="13.5" customHeight="1" x14ac:dyDescent="0.15"/>
    <row r="119575" ht="13.5" customHeight="1" x14ac:dyDescent="0.15"/>
    <row r="119577" ht="13.5" customHeight="1" x14ac:dyDescent="0.15"/>
    <row r="119579" ht="13.5" customHeight="1" x14ac:dyDescent="0.15"/>
    <row r="119581" ht="13.5" customHeight="1" x14ac:dyDescent="0.15"/>
    <row r="119583" ht="13.5" customHeight="1" x14ac:dyDescent="0.15"/>
    <row r="119585" ht="13.5" customHeight="1" x14ac:dyDescent="0.15"/>
    <row r="119587" ht="13.5" customHeight="1" x14ac:dyDescent="0.15"/>
    <row r="119589" ht="13.5" customHeight="1" x14ac:dyDescent="0.15"/>
    <row r="119591" ht="13.5" customHeight="1" x14ac:dyDescent="0.15"/>
    <row r="119593" ht="13.5" customHeight="1" x14ac:dyDescent="0.15"/>
    <row r="119595" ht="13.5" customHeight="1" x14ac:dyDescent="0.15"/>
    <row r="119597" ht="13.5" customHeight="1" x14ac:dyDescent="0.15"/>
    <row r="119599" ht="13.5" customHeight="1" x14ac:dyDescent="0.15"/>
    <row r="119601" ht="13.5" customHeight="1" x14ac:dyDescent="0.15"/>
    <row r="119603" ht="13.5" customHeight="1" x14ac:dyDescent="0.15"/>
    <row r="119605" ht="13.5" customHeight="1" x14ac:dyDescent="0.15"/>
    <row r="119607" ht="13.5" customHeight="1" x14ac:dyDescent="0.15"/>
    <row r="119609" ht="13.5" customHeight="1" x14ac:dyDescent="0.15"/>
    <row r="119611" ht="13.5" customHeight="1" x14ac:dyDescent="0.15"/>
    <row r="119613" ht="13.5" customHeight="1" x14ac:dyDescent="0.15"/>
    <row r="119615" ht="13.5" customHeight="1" x14ac:dyDescent="0.15"/>
    <row r="119617" ht="13.5" customHeight="1" x14ac:dyDescent="0.15"/>
    <row r="119619" ht="13.5" customHeight="1" x14ac:dyDescent="0.15"/>
    <row r="119621" ht="13.5" customHeight="1" x14ac:dyDescent="0.15"/>
    <row r="119623" ht="13.5" customHeight="1" x14ac:dyDescent="0.15"/>
    <row r="119625" ht="13.5" customHeight="1" x14ac:dyDescent="0.15"/>
    <row r="119627" ht="13.5" customHeight="1" x14ac:dyDescent="0.15"/>
    <row r="119629" ht="13.5" customHeight="1" x14ac:dyDescent="0.15"/>
    <row r="119631" ht="13.5" customHeight="1" x14ac:dyDescent="0.15"/>
    <row r="119633" ht="13.5" customHeight="1" x14ac:dyDescent="0.15"/>
    <row r="119635" ht="13.5" customHeight="1" x14ac:dyDescent="0.15"/>
    <row r="119637" ht="13.5" customHeight="1" x14ac:dyDescent="0.15"/>
    <row r="119639" ht="13.5" customHeight="1" x14ac:dyDescent="0.15"/>
    <row r="119641" ht="13.5" customHeight="1" x14ac:dyDescent="0.15"/>
    <row r="119643" ht="13.5" customHeight="1" x14ac:dyDescent="0.15"/>
    <row r="119645" ht="13.5" customHeight="1" x14ac:dyDescent="0.15"/>
    <row r="119647" ht="13.5" customHeight="1" x14ac:dyDescent="0.15"/>
    <row r="119649" ht="13.5" customHeight="1" x14ac:dyDescent="0.15"/>
    <row r="119651" ht="13.5" customHeight="1" x14ac:dyDescent="0.15"/>
    <row r="119653" ht="13.5" customHeight="1" x14ac:dyDescent="0.15"/>
    <row r="119655" ht="13.5" customHeight="1" x14ac:dyDescent="0.15"/>
    <row r="119657" ht="13.5" customHeight="1" x14ac:dyDescent="0.15"/>
    <row r="119659" ht="13.5" customHeight="1" x14ac:dyDescent="0.15"/>
    <row r="119661" ht="13.5" customHeight="1" x14ac:dyDescent="0.15"/>
    <row r="119663" ht="13.5" customHeight="1" x14ac:dyDescent="0.15"/>
    <row r="119665" ht="13.5" customHeight="1" x14ac:dyDescent="0.15"/>
    <row r="119667" ht="13.5" customHeight="1" x14ac:dyDescent="0.15"/>
    <row r="119669" ht="13.5" customHeight="1" x14ac:dyDescent="0.15"/>
    <row r="119671" ht="13.5" customHeight="1" x14ac:dyDescent="0.15"/>
    <row r="119673" ht="13.5" customHeight="1" x14ac:dyDescent="0.15"/>
    <row r="119675" ht="13.5" customHeight="1" x14ac:dyDescent="0.15"/>
    <row r="119677" ht="13.5" customHeight="1" x14ac:dyDescent="0.15"/>
    <row r="119679" ht="13.5" customHeight="1" x14ac:dyDescent="0.15"/>
    <row r="119681" ht="13.5" customHeight="1" x14ac:dyDescent="0.15"/>
    <row r="119683" ht="13.5" customHeight="1" x14ac:dyDescent="0.15"/>
    <row r="119685" ht="13.5" customHeight="1" x14ac:dyDescent="0.15"/>
    <row r="119687" ht="13.5" customHeight="1" x14ac:dyDescent="0.15"/>
    <row r="119689" ht="13.5" customHeight="1" x14ac:dyDescent="0.15"/>
    <row r="119691" ht="13.5" customHeight="1" x14ac:dyDescent="0.15"/>
    <row r="119693" ht="13.5" customHeight="1" x14ac:dyDescent="0.15"/>
    <row r="119695" ht="13.5" customHeight="1" x14ac:dyDescent="0.15"/>
    <row r="119697" ht="13.5" customHeight="1" x14ac:dyDescent="0.15"/>
    <row r="119699" ht="13.5" customHeight="1" x14ac:dyDescent="0.15"/>
    <row r="119701" ht="13.5" customHeight="1" x14ac:dyDescent="0.15"/>
    <row r="119703" ht="13.5" customHeight="1" x14ac:dyDescent="0.15"/>
    <row r="119705" ht="13.5" customHeight="1" x14ac:dyDescent="0.15"/>
    <row r="119707" ht="13.5" customHeight="1" x14ac:dyDescent="0.15"/>
    <row r="119709" ht="13.5" customHeight="1" x14ac:dyDescent="0.15"/>
    <row r="119711" ht="13.5" customHeight="1" x14ac:dyDescent="0.15"/>
    <row r="119713" ht="13.5" customHeight="1" x14ac:dyDescent="0.15"/>
    <row r="119715" ht="13.5" customHeight="1" x14ac:dyDescent="0.15"/>
    <row r="119717" ht="13.5" customHeight="1" x14ac:dyDescent="0.15"/>
    <row r="119719" ht="13.5" customHeight="1" x14ac:dyDescent="0.15"/>
    <row r="119721" ht="13.5" customHeight="1" x14ac:dyDescent="0.15"/>
    <row r="119723" ht="13.5" customHeight="1" x14ac:dyDescent="0.15"/>
    <row r="119725" ht="13.5" customHeight="1" x14ac:dyDescent="0.15"/>
    <row r="119727" ht="13.5" customHeight="1" x14ac:dyDescent="0.15"/>
    <row r="119729" ht="13.5" customHeight="1" x14ac:dyDescent="0.15"/>
    <row r="119731" ht="13.5" customHeight="1" x14ac:dyDescent="0.15"/>
    <row r="119733" ht="13.5" customHeight="1" x14ac:dyDescent="0.15"/>
    <row r="119735" ht="13.5" customHeight="1" x14ac:dyDescent="0.15"/>
    <row r="119737" ht="13.5" customHeight="1" x14ac:dyDescent="0.15"/>
    <row r="119739" ht="13.5" customHeight="1" x14ac:dyDescent="0.15"/>
    <row r="119741" ht="13.5" customHeight="1" x14ac:dyDescent="0.15"/>
    <row r="119743" ht="13.5" customHeight="1" x14ac:dyDescent="0.15"/>
    <row r="119745" ht="13.5" customHeight="1" x14ac:dyDescent="0.15"/>
    <row r="119747" ht="13.5" customHeight="1" x14ac:dyDescent="0.15"/>
    <row r="119749" ht="13.5" customHeight="1" x14ac:dyDescent="0.15"/>
    <row r="119751" ht="13.5" customHeight="1" x14ac:dyDescent="0.15"/>
    <row r="119753" ht="13.5" customHeight="1" x14ac:dyDescent="0.15"/>
    <row r="119755" ht="13.5" customHeight="1" x14ac:dyDescent="0.15"/>
    <row r="119757" ht="13.5" customHeight="1" x14ac:dyDescent="0.15"/>
    <row r="119759" ht="13.5" customHeight="1" x14ac:dyDescent="0.15"/>
    <row r="119761" ht="13.5" customHeight="1" x14ac:dyDescent="0.15"/>
    <row r="119763" ht="13.5" customHeight="1" x14ac:dyDescent="0.15"/>
    <row r="119765" ht="13.5" customHeight="1" x14ac:dyDescent="0.15"/>
    <row r="119767" ht="13.5" customHeight="1" x14ac:dyDescent="0.15"/>
    <row r="119769" ht="13.5" customHeight="1" x14ac:dyDescent="0.15"/>
    <row r="119771" ht="13.5" customHeight="1" x14ac:dyDescent="0.15"/>
    <row r="119773" ht="13.5" customHeight="1" x14ac:dyDescent="0.15"/>
    <row r="119775" ht="13.5" customHeight="1" x14ac:dyDescent="0.15"/>
    <row r="119777" ht="13.5" customHeight="1" x14ac:dyDescent="0.15"/>
    <row r="119779" ht="13.5" customHeight="1" x14ac:dyDescent="0.15"/>
    <row r="119781" ht="13.5" customHeight="1" x14ac:dyDescent="0.15"/>
    <row r="119783" ht="13.5" customHeight="1" x14ac:dyDescent="0.15"/>
    <row r="119785" ht="13.5" customHeight="1" x14ac:dyDescent="0.15"/>
    <row r="119787" ht="13.5" customHeight="1" x14ac:dyDescent="0.15"/>
    <row r="119789" ht="13.5" customHeight="1" x14ac:dyDescent="0.15"/>
    <row r="119791" ht="13.5" customHeight="1" x14ac:dyDescent="0.15"/>
    <row r="119793" ht="13.5" customHeight="1" x14ac:dyDescent="0.15"/>
    <row r="119795" ht="13.5" customHeight="1" x14ac:dyDescent="0.15"/>
    <row r="119797" ht="13.5" customHeight="1" x14ac:dyDescent="0.15"/>
    <row r="119799" ht="13.5" customHeight="1" x14ac:dyDescent="0.15"/>
    <row r="119801" ht="13.5" customHeight="1" x14ac:dyDescent="0.15"/>
    <row r="119803" ht="13.5" customHeight="1" x14ac:dyDescent="0.15"/>
    <row r="119805" ht="13.5" customHeight="1" x14ac:dyDescent="0.15"/>
    <row r="119807" ht="13.5" customHeight="1" x14ac:dyDescent="0.15"/>
    <row r="119809" ht="13.5" customHeight="1" x14ac:dyDescent="0.15"/>
    <row r="119811" ht="13.5" customHeight="1" x14ac:dyDescent="0.15"/>
    <row r="119813" ht="13.5" customHeight="1" x14ac:dyDescent="0.15"/>
    <row r="119815" ht="13.5" customHeight="1" x14ac:dyDescent="0.15"/>
    <row r="119817" ht="13.5" customHeight="1" x14ac:dyDescent="0.15"/>
    <row r="119819" ht="13.5" customHeight="1" x14ac:dyDescent="0.15"/>
    <row r="119821" ht="13.5" customHeight="1" x14ac:dyDescent="0.15"/>
    <row r="119823" ht="13.5" customHeight="1" x14ac:dyDescent="0.15"/>
    <row r="119825" ht="13.5" customHeight="1" x14ac:dyDescent="0.15"/>
    <row r="119827" ht="13.5" customHeight="1" x14ac:dyDescent="0.15"/>
    <row r="119829" ht="13.5" customHeight="1" x14ac:dyDescent="0.15"/>
    <row r="119831" ht="13.5" customHeight="1" x14ac:dyDescent="0.15"/>
    <row r="119833" ht="13.5" customHeight="1" x14ac:dyDescent="0.15"/>
    <row r="119835" ht="13.5" customHeight="1" x14ac:dyDescent="0.15"/>
    <row r="119837" ht="13.5" customHeight="1" x14ac:dyDescent="0.15"/>
    <row r="119839" ht="13.5" customHeight="1" x14ac:dyDescent="0.15"/>
    <row r="119841" ht="13.5" customHeight="1" x14ac:dyDescent="0.15"/>
    <row r="119843" ht="13.5" customHeight="1" x14ac:dyDescent="0.15"/>
    <row r="119845" ht="13.5" customHeight="1" x14ac:dyDescent="0.15"/>
    <row r="119847" ht="13.5" customHeight="1" x14ac:dyDescent="0.15"/>
    <row r="119849" ht="13.5" customHeight="1" x14ac:dyDescent="0.15"/>
    <row r="119851" ht="13.5" customHeight="1" x14ac:dyDescent="0.15"/>
    <row r="119853" ht="13.5" customHeight="1" x14ac:dyDescent="0.15"/>
    <row r="119855" ht="13.5" customHeight="1" x14ac:dyDescent="0.15"/>
    <row r="119857" ht="13.5" customHeight="1" x14ac:dyDescent="0.15"/>
    <row r="119859" ht="13.5" customHeight="1" x14ac:dyDescent="0.15"/>
    <row r="119861" ht="13.5" customHeight="1" x14ac:dyDescent="0.15"/>
    <row r="119863" ht="13.5" customHeight="1" x14ac:dyDescent="0.15"/>
    <row r="119865" ht="13.5" customHeight="1" x14ac:dyDescent="0.15"/>
    <row r="119867" ht="13.5" customHeight="1" x14ac:dyDescent="0.15"/>
    <row r="119869" ht="13.5" customHeight="1" x14ac:dyDescent="0.15"/>
    <row r="119871" ht="13.5" customHeight="1" x14ac:dyDescent="0.15"/>
    <row r="119873" ht="13.5" customHeight="1" x14ac:dyDescent="0.15"/>
    <row r="119875" ht="13.5" customHeight="1" x14ac:dyDescent="0.15"/>
    <row r="119877" ht="13.5" customHeight="1" x14ac:dyDescent="0.15"/>
    <row r="119879" ht="13.5" customHeight="1" x14ac:dyDescent="0.15"/>
    <row r="119881" ht="13.5" customHeight="1" x14ac:dyDescent="0.15"/>
    <row r="119883" ht="13.5" customHeight="1" x14ac:dyDescent="0.15"/>
    <row r="119885" ht="13.5" customHeight="1" x14ac:dyDescent="0.15"/>
    <row r="119887" ht="13.5" customHeight="1" x14ac:dyDescent="0.15"/>
    <row r="119889" ht="13.5" customHeight="1" x14ac:dyDescent="0.15"/>
    <row r="119891" ht="13.5" customHeight="1" x14ac:dyDescent="0.15"/>
    <row r="119893" ht="13.5" customHeight="1" x14ac:dyDescent="0.15"/>
    <row r="119895" ht="13.5" customHeight="1" x14ac:dyDescent="0.15"/>
    <row r="119897" ht="13.5" customHeight="1" x14ac:dyDescent="0.15"/>
    <row r="119899" ht="13.5" customHeight="1" x14ac:dyDescent="0.15"/>
    <row r="119901" ht="13.5" customHeight="1" x14ac:dyDescent="0.15"/>
    <row r="119903" ht="13.5" customHeight="1" x14ac:dyDescent="0.15"/>
    <row r="119905" ht="13.5" customHeight="1" x14ac:dyDescent="0.15"/>
    <row r="119907" ht="13.5" customHeight="1" x14ac:dyDescent="0.15"/>
    <row r="119909" ht="13.5" customHeight="1" x14ac:dyDescent="0.15"/>
    <row r="119911" ht="13.5" customHeight="1" x14ac:dyDescent="0.15"/>
    <row r="119913" ht="13.5" customHeight="1" x14ac:dyDescent="0.15"/>
    <row r="119915" ht="13.5" customHeight="1" x14ac:dyDescent="0.15"/>
    <row r="119917" ht="13.5" customHeight="1" x14ac:dyDescent="0.15"/>
    <row r="119919" ht="13.5" customHeight="1" x14ac:dyDescent="0.15"/>
    <row r="119921" ht="13.5" customHeight="1" x14ac:dyDescent="0.15"/>
    <row r="119923" ht="13.5" customHeight="1" x14ac:dyDescent="0.15"/>
    <row r="119925" ht="13.5" customHeight="1" x14ac:dyDescent="0.15"/>
    <row r="119927" ht="13.5" customHeight="1" x14ac:dyDescent="0.15"/>
    <row r="119929" ht="13.5" customHeight="1" x14ac:dyDescent="0.15"/>
    <row r="119931" ht="13.5" customHeight="1" x14ac:dyDescent="0.15"/>
    <row r="119933" ht="13.5" customHeight="1" x14ac:dyDescent="0.15"/>
    <row r="119935" ht="13.5" customHeight="1" x14ac:dyDescent="0.15"/>
    <row r="119937" ht="13.5" customHeight="1" x14ac:dyDescent="0.15"/>
    <row r="119939" ht="13.5" customHeight="1" x14ac:dyDescent="0.15"/>
    <row r="119941" ht="13.5" customHeight="1" x14ac:dyDescent="0.15"/>
    <row r="119943" ht="13.5" customHeight="1" x14ac:dyDescent="0.15"/>
    <row r="119945" ht="13.5" customHeight="1" x14ac:dyDescent="0.15"/>
    <row r="119947" ht="13.5" customHeight="1" x14ac:dyDescent="0.15"/>
    <row r="119949" ht="13.5" customHeight="1" x14ac:dyDescent="0.15"/>
    <row r="119951" ht="13.5" customHeight="1" x14ac:dyDescent="0.15"/>
    <row r="119953" ht="13.5" customHeight="1" x14ac:dyDescent="0.15"/>
    <row r="119955" ht="13.5" customHeight="1" x14ac:dyDescent="0.15"/>
    <row r="119957" ht="13.5" customHeight="1" x14ac:dyDescent="0.15"/>
    <row r="119959" ht="13.5" customHeight="1" x14ac:dyDescent="0.15"/>
    <row r="119961" ht="13.5" customHeight="1" x14ac:dyDescent="0.15"/>
    <row r="119963" ht="13.5" customHeight="1" x14ac:dyDescent="0.15"/>
    <row r="119965" ht="13.5" customHeight="1" x14ac:dyDescent="0.15"/>
    <row r="119967" ht="13.5" customHeight="1" x14ac:dyDescent="0.15"/>
    <row r="119969" ht="13.5" customHeight="1" x14ac:dyDescent="0.15"/>
    <row r="119971" ht="13.5" customHeight="1" x14ac:dyDescent="0.15"/>
    <row r="119973" ht="13.5" customHeight="1" x14ac:dyDescent="0.15"/>
    <row r="119975" ht="13.5" customHeight="1" x14ac:dyDescent="0.15"/>
    <row r="119977" ht="13.5" customHeight="1" x14ac:dyDescent="0.15"/>
    <row r="119979" ht="13.5" customHeight="1" x14ac:dyDescent="0.15"/>
    <row r="119981" ht="13.5" customHeight="1" x14ac:dyDescent="0.15"/>
    <row r="119983" ht="13.5" customHeight="1" x14ac:dyDescent="0.15"/>
    <row r="119985" ht="13.5" customHeight="1" x14ac:dyDescent="0.15"/>
    <row r="119987" ht="13.5" customHeight="1" x14ac:dyDescent="0.15"/>
    <row r="119989" ht="13.5" customHeight="1" x14ac:dyDescent="0.15"/>
    <row r="119991" ht="13.5" customHeight="1" x14ac:dyDescent="0.15"/>
    <row r="119993" ht="13.5" customHeight="1" x14ac:dyDescent="0.15"/>
    <row r="119995" ht="13.5" customHeight="1" x14ac:dyDescent="0.15"/>
    <row r="119997" ht="13.5" customHeight="1" x14ac:dyDescent="0.15"/>
    <row r="119999" ht="13.5" customHeight="1" x14ac:dyDescent="0.15"/>
    <row r="120001" ht="13.5" customHeight="1" x14ac:dyDescent="0.15"/>
    <row r="120003" ht="13.5" customHeight="1" x14ac:dyDescent="0.15"/>
    <row r="120005" ht="13.5" customHeight="1" x14ac:dyDescent="0.15"/>
    <row r="120007" ht="13.5" customHeight="1" x14ac:dyDescent="0.15"/>
    <row r="120009" ht="13.5" customHeight="1" x14ac:dyDescent="0.15"/>
    <row r="120011" ht="13.5" customHeight="1" x14ac:dyDescent="0.15"/>
    <row r="120013" ht="13.5" customHeight="1" x14ac:dyDescent="0.15"/>
    <row r="120015" ht="13.5" customHeight="1" x14ac:dyDescent="0.15"/>
    <row r="120017" ht="13.5" customHeight="1" x14ac:dyDescent="0.15"/>
    <row r="120019" ht="13.5" customHeight="1" x14ac:dyDescent="0.15"/>
    <row r="120021" ht="13.5" customHeight="1" x14ac:dyDescent="0.15"/>
    <row r="120023" ht="13.5" customHeight="1" x14ac:dyDescent="0.15"/>
    <row r="120025" ht="13.5" customHeight="1" x14ac:dyDescent="0.15"/>
    <row r="120027" ht="13.5" customHeight="1" x14ac:dyDescent="0.15"/>
    <row r="120029" ht="13.5" customHeight="1" x14ac:dyDescent="0.15"/>
    <row r="120031" ht="13.5" customHeight="1" x14ac:dyDescent="0.15"/>
    <row r="120033" ht="13.5" customHeight="1" x14ac:dyDescent="0.15"/>
    <row r="120035" ht="13.5" customHeight="1" x14ac:dyDescent="0.15"/>
    <row r="120037" ht="13.5" customHeight="1" x14ac:dyDescent="0.15"/>
    <row r="120039" ht="13.5" customHeight="1" x14ac:dyDescent="0.15"/>
    <row r="120041" ht="13.5" customHeight="1" x14ac:dyDescent="0.15"/>
    <row r="120043" ht="13.5" customHeight="1" x14ac:dyDescent="0.15"/>
    <row r="120045" ht="13.5" customHeight="1" x14ac:dyDescent="0.15"/>
    <row r="120047" ht="13.5" customHeight="1" x14ac:dyDescent="0.15"/>
    <row r="120049" ht="13.5" customHeight="1" x14ac:dyDescent="0.15"/>
    <row r="120051" ht="13.5" customHeight="1" x14ac:dyDescent="0.15"/>
    <row r="120053" ht="13.5" customHeight="1" x14ac:dyDescent="0.15"/>
    <row r="120055" ht="13.5" customHeight="1" x14ac:dyDescent="0.15"/>
    <row r="120057" ht="13.5" customHeight="1" x14ac:dyDescent="0.15"/>
    <row r="120059" ht="13.5" customHeight="1" x14ac:dyDescent="0.15"/>
    <row r="120061" ht="13.5" customHeight="1" x14ac:dyDescent="0.15"/>
    <row r="120063" ht="13.5" customHeight="1" x14ac:dyDescent="0.15"/>
    <row r="120065" ht="13.5" customHeight="1" x14ac:dyDescent="0.15"/>
    <row r="120067" ht="13.5" customHeight="1" x14ac:dyDescent="0.15"/>
    <row r="120069" ht="13.5" customHeight="1" x14ac:dyDescent="0.15"/>
    <row r="120071" ht="13.5" customHeight="1" x14ac:dyDescent="0.15"/>
    <row r="120073" ht="13.5" customHeight="1" x14ac:dyDescent="0.15"/>
    <row r="120075" ht="13.5" customHeight="1" x14ac:dyDescent="0.15"/>
    <row r="120077" ht="13.5" customHeight="1" x14ac:dyDescent="0.15"/>
    <row r="120079" ht="13.5" customHeight="1" x14ac:dyDescent="0.15"/>
    <row r="120081" ht="13.5" customHeight="1" x14ac:dyDescent="0.15"/>
    <row r="120083" ht="13.5" customHeight="1" x14ac:dyDescent="0.15"/>
    <row r="120085" ht="13.5" customHeight="1" x14ac:dyDescent="0.15"/>
    <row r="120087" ht="13.5" customHeight="1" x14ac:dyDescent="0.15"/>
    <row r="120089" ht="13.5" customHeight="1" x14ac:dyDescent="0.15"/>
    <row r="120091" ht="13.5" customHeight="1" x14ac:dyDescent="0.15"/>
    <row r="120093" ht="13.5" customHeight="1" x14ac:dyDescent="0.15"/>
    <row r="120095" ht="13.5" customHeight="1" x14ac:dyDescent="0.15"/>
    <row r="120097" ht="13.5" customHeight="1" x14ac:dyDescent="0.15"/>
    <row r="120099" ht="13.5" customHeight="1" x14ac:dyDescent="0.15"/>
    <row r="120101" ht="13.5" customHeight="1" x14ac:dyDescent="0.15"/>
    <row r="120103" ht="13.5" customHeight="1" x14ac:dyDescent="0.15"/>
    <row r="120105" ht="13.5" customHeight="1" x14ac:dyDescent="0.15"/>
    <row r="120107" ht="13.5" customHeight="1" x14ac:dyDescent="0.15"/>
    <row r="120109" ht="13.5" customHeight="1" x14ac:dyDescent="0.15"/>
    <row r="120111" ht="13.5" customHeight="1" x14ac:dyDescent="0.15"/>
    <row r="120113" ht="13.5" customHeight="1" x14ac:dyDescent="0.15"/>
    <row r="120115" ht="13.5" customHeight="1" x14ac:dyDescent="0.15"/>
    <row r="120117" ht="13.5" customHeight="1" x14ac:dyDescent="0.15"/>
    <row r="120119" ht="13.5" customHeight="1" x14ac:dyDescent="0.15"/>
    <row r="120121" ht="13.5" customHeight="1" x14ac:dyDescent="0.15"/>
    <row r="120123" ht="13.5" customHeight="1" x14ac:dyDescent="0.15"/>
    <row r="120125" ht="13.5" customHeight="1" x14ac:dyDescent="0.15"/>
    <row r="120127" ht="13.5" customHeight="1" x14ac:dyDescent="0.15"/>
    <row r="120129" ht="13.5" customHeight="1" x14ac:dyDescent="0.15"/>
    <row r="120131" ht="13.5" customHeight="1" x14ac:dyDescent="0.15"/>
    <row r="120133" ht="13.5" customHeight="1" x14ac:dyDescent="0.15"/>
    <row r="120135" ht="13.5" customHeight="1" x14ac:dyDescent="0.15"/>
    <row r="120137" ht="13.5" customHeight="1" x14ac:dyDescent="0.15"/>
    <row r="120139" ht="13.5" customHeight="1" x14ac:dyDescent="0.15"/>
    <row r="120141" ht="13.5" customHeight="1" x14ac:dyDescent="0.15"/>
    <row r="120143" ht="13.5" customHeight="1" x14ac:dyDescent="0.15"/>
    <row r="120145" ht="13.5" customHeight="1" x14ac:dyDescent="0.15"/>
    <row r="120147" ht="13.5" customHeight="1" x14ac:dyDescent="0.15"/>
    <row r="120149" ht="13.5" customHeight="1" x14ac:dyDescent="0.15"/>
    <row r="120151" ht="13.5" customHeight="1" x14ac:dyDescent="0.15"/>
    <row r="120153" ht="13.5" customHeight="1" x14ac:dyDescent="0.15"/>
    <row r="120155" ht="13.5" customHeight="1" x14ac:dyDescent="0.15"/>
    <row r="120157" ht="13.5" customHeight="1" x14ac:dyDescent="0.15"/>
    <row r="120159" ht="13.5" customHeight="1" x14ac:dyDescent="0.15"/>
    <row r="120161" ht="13.5" customHeight="1" x14ac:dyDescent="0.15"/>
    <row r="120163" ht="13.5" customHeight="1" x14ac:dyDescent="0.15"/>
    <row r="120165" ht="13.5" customHeight="1" x14ac:dyDescent="0.15"/>
    <row r="120167" ht="13.5" customHeight="1" x14ac:dyDescent="0.15"/>
    <row r="120169" ht="13.5" customHeight="1" x14ac:dyDescent="0.15"/>
    <row r="120171" ht="13.5" customHeight="1" x14ac:dyDescent="0.15"/>
    <row r="120173" ht="13.5" customHeight="1" x14ac:dyDescent="0.15"/>
    <row r="120175" ht="13.5" customHeight="1" x14ac:dyDescent="0.15"/>
    <row r="120177" ht="13.5" customHeight="1" x14ac:dyDescent="0.15"/>
    <row r="120179" ht="13.5" customHeight="1" x14ac:dyDescent="0.15"/>
    <row r="120181" ht="13.5" customHeight="1" x14ac:dyDescent="0.15"/>
    <row r="120183" ht="13.5" customHeight="1" x14ac:dyDescent="0.15"/>
    <row r="120185" ht="13.5" customHeight="1" x14ac:dyDescent="0.15"/>
    <row r="120187" ht="13.5" customHeight="1" x14ac:dyDescent="0.15"/>
    <row r="120189" ht="13.5" customHeight="1" x14ac:dyDescent="0.15"/>
    <row r="120191" ht="13.5" customHeight="1" x14ac:dyDescent="0.15"/>
    <row r="120193" ht="13.5" customHeight="1" x14ac:dyDescent="0.15"/>
    <row r="120195" ht="13.5" customHeight="1" x14ac:dyDescent="0.15"/>
    <row r="120197" ht="13.5" customHeight="1" x14ac:dyDescent="0.15"/>
    <row r="120199" ht="13.5" customHeight="1" x14ac:dyDescent="0.15"/>
    <row r="120201" ht="13.5" customHeight="1" x14ac:dyDescent="0.15"/>
    <row r="120203" ht="13.5" customHeight="1" x14ac:dyDescent="0.15"/>
    <row r="120205" ht="13.5" customHeight="1" x14ac:dyDescent="0.15"/>
    <row r="120207" ht="13.5" customHeight="1" x14ac:dyDescent="0.15"/>
    <row r="120209" ht="13.5" customHeight="1" x14ac:dyDescent="0.15"/>
    <row r="120211" ht="13.5" customHeight="1" x14ac:dyDescent="0.15"/>
    <row r="120213" ht="13.5" customHeight="1" x14ac:dyDescent="0.15"/>
    <row r="120215" ht="13.5" customHeight="1" x14ac:dyDescent="0.15"/>
    <row r="120217" ht="13.5" customHeight="1" x14ac:dyDescent="0.15"/>
    <row r="120219" ht="13.5" customHeight="1" x14ac:dyDescent="0.15"/>
    <row r="120221" ht="13.5" customHeight="1" x14ac:dyDescent="0.15"/>
    <row r="120223" ht="13.5" customHeight="1" x14ac:dyDescent="0.15"/>
    <row r="120225" ht="13.5" customHeight="1" x14ac:dyDescent="0.15"/>
    <row r="120227" ht="13.5" customHeight="1" x14ac:dyDescent="0.15"/>
    <row r="120229" ht="13.5" customHeight="1" x14ac:dyDescent="0.15"/>
    <row r="120231" ht="13.5" customHeight="1" x14ac:dyDescent="0.15"/>
    <row r="120233" ht="13.5" customHeight="1" x14ac:dyDescent="0.15"/>
    <row r="120235" ht="13.5" customHeight="1" x14ac:dyDescent="0.15"/>
    <row r="120237" ht="13.5" customHeight="1" x14ac:dyDescent="0.15"/>
    <row r="120239" ht="13.5" customHeight="1" x14ac:dyDescent="0.15"/>
    <row r="120241" ht="13.5" customHeight="1" x14ac:dyDescent="0.15"/>
    <row r="120243" ht="13.5" customHeight="1" x14ac:dyDescent="0.15"/>
    <row r="120245" ht="13.5" customHeight="1" x14ac:dyDescent="0.15"/>
    <row r="120247" ht="13.5" customHeight="1" x14ac:dyDescent="0.15"/>
    <row r="120249" ht="13.5" customHeight="1" x14ac:dyDescent="0.15"/>
    <row r="120251" ht="13.5" customHeight="1" x14ac:dyDescent="0.15"/>
    <row r="120253" ht="13.5" customHeight="1" x14ac:dyDescent="0.15"/>
    <row r="120255" ht="13.5" customHeight="1" x14ac:dyDescent="0.15"/>
    <row r="120257" ht="13.5" customHeight="1" x14ac:dyDescent="0.15"/>
    <row r="120259" ht="13.5" customHeight="1" x14ac:dyDescent="0.15"/>
    <row r="120261" ht="13.5" customHeight="1" x14ac:dyDescent="0.15"/>
    <row r="120263" ht="13.5" customHeight="1" x14ac:dyDescent="0.15"/>
    <row r="120265" ht="13.5" customHeight="1" x14ac:dyDescent="0.15"/>
    <row r="120267" ht="13.5" customHeight="1" x14ac:dyDescent="0.15"/>
    <row r="120269" ht="13.5" customHeight="1" x14ac:dyDescent="0.15"/>
    <row r="120271" ht="13.5" customHeight="1" x14ac:dyDescent="0.15"/>
    <row r="120273" ht="13.5" customHeight="1" x14ac:dyDescent="0.15"/>
    <row r="120275" ht="13.5" customHeight="1" x14ac:dyDescent="0.15"/>
    <row r="120277" ht="13.5" customHeight="1" x14ac:dyDescent="0.15"/>
    <row r="120279" ht="13.5" customHeight="1" x14ac:dyDescent="0.15"/>
    <row r="120281" ht="13.5" customHeight="1" x14ac:dyDescent="0.15"/>
    <row r="120283" ht="13.5" customHeight="1" x14ac:dyDescent="0.15"/>
    <row r="120285" ht="13.5" customHeight="1" x14ac:dyDescent="0.15"/>
    <row r="120287" ht="13.5" customHeight="1" x14ac:dyDescent="0.15"/>
    <row r="120289" ht="13.5" customHeight="1" x14ac:dyDescent="0.15"/>
    <row r="120291" ht="13.5" customHeight="1" x14ac:dyDescent="0.15"/>
    <row r="120293" ht="13.5" customHeight="1" x14ac:dyDescent="0.15"/>
    <row r="120295" ht="13.5" customHeight="1" x14ac:dyDescent="0.15"/>
    <row r="120297" ht="13.5" customHeight="1" x14ac:dyDescent="0.15"/>
    <row r="120299" ht="13.5" customHeight="1" x14ac:dyDescent="0.15"/>
    <row r="120301" ht="13.5" customHeight="1" x14ac:dyDescent="0.15"/>
    <row r="120303" ht="13.5" customHeight="1" x14ac:dyDescent="0.15"/>
    <row r="120305" ht="13.5" customHeight="1" x14ac:dyDescent="0.15"/>
    <row r="120307" ht="13.5" customHeight="1" x14ac:dyDescent="0.15"/>
    <row r="120309" ht="13.5" customHeight="1" x14ac:dyDescent="0.15"/>
    <row r="120311" ht="13.5" customHeight="1" x14ac:dyDescent="0.15"/>
    <row r="120313" ht="13.5" customHeight="1" x14ac:dyDescent="0.15"/>
    <row r="120315" ht="13.5" customHeight="1" x14ac:dyDescent="0.15"/>
    <row r="120317" ht="13.5" customHeight="1" x14ac:dyDescent="0.15"/>
    <row r="120319" ht="13.5" customHeight="1" x14ac:dyDescent="0.15"/>
    <row r="120321" ht="13.5" customHeight="1" x14ac:dyDescent="0.15"/>
    <row r="120323" ht="13.5" customHeight="1" x14ac:dyDescent="0.15"/>
    <row r="120325" ht="13.5" customHeight="1" x14ac:dyDescent="0.15"/>
    <row r="120327" ht="13.5" customHeight="1" x14ac:dyDescent="0.15"/>
    <row r="120329" ht="13.5" customHeight="1" x14ac:dyDescent="0.15"/>
    <row r="120331" ht="13.5" customHeight="1" x14ac:dyDescent="0.15"/>
    <row r="120333" ht="13.5" customHeight="1" x14ac:dyDescent="0.15"/>
    <row r="120335" ht="13.5" customHeight="1" x14ac:dyDescent="0.15"/>
    <row r="120337" ht="13.5" customHeight="1" x14ac:dyDescent="0.15"/>
    <row r="120339" ht="13.5" customHeight="1" x14ac:dyDescent="0.15"/>
    <row r="120341" ht="13.5" customHeight="1" x14ac:dyDescent="0.15"/>
    <row r="120343" ht="13.5" customHeight="1" x14ac:dyDescent="0.15"/>
    <row r="120345" ht="13.5" customHeight="1" x14ac:dyDescent="0.15"/>
    <row r="120347" ht="13.5" customHeight="1" x14ac:dyDescent="0.15"/>
    <row r="120349" ht="13.5" customHeight="1" x14ac:dyDescent="0.15"/>
    <row r="120351" ht="13.5" customHeight="1" x14ac:dyDescent="0.15"/>
    <row r="120353" ht="13.5" customHeight="1" x14ac:dyDescent="0.15"/>
    <row r="120355" ht="13.5" customHeight="1" x14ac:dyDescent="0.15"/>
    <row r="120357" ht="13.5" customHeight="1" x14ac:dyDescent="0.15"/>
    <row r="120359" ht="13.5" customHeight="1" x14ac:dyDescent="0.15"/>
    <row r="120361" ht="13.5" customHeight="1" x14ac:dyDescent="0.15"/>
    <row r="120363" ht="13.5" customHeight="1" x14ac:dyDescent="0.15"/>
    <row r="120365" ht="13.5" customHeight="1" x14ac:dyDescent="0.15"/>
    <row r="120367" ht="13.5" customHeight="1" x14ac:dyDescent="0.15"/>
    <row r="120369" ht="13.5" customHeight="1" x14ac:dyDescent="0.15"/>
    <row r="120371" ht="13.5" customHeight="1" x14ac:dyDescent="0.15"/>
    <row r="120373" ht="13.5" customHeight="1" x14ac:dyDescent="0.15"/>
    <row r="120375" ht="13.5" customHeight="1" x14ac:dyDescent="0.15"/>
    <row r="120377" ht="13.5" customHeight="1" x14ac:dyDescent="0.15"/>
    <row r="120379" ht="13.5" customHeight="1" x14ac:dyDescent="0.15"/>
    <row r="120381" ht="13.5" customHeight="1" x14ac:dyDescent="0.15"/>
    <row r="120383" ht="13.5" customHeight="1" x14ac:dyDescent="0.15"/>
    <row r="120385" ht="13.5" customHeight="1" x14ac:dyDescent="0.15"/>
    <row r="120387" ht="13.5" customHeight="1" x14ac:dyDescent="0.15"/>
    <row r="120389" ht="13.5" customHeight="1" x14ac:dyDescent="0.15"/>
    <row r="120391" ht="13.5" customHeight="1" x14ac:dyDescent="0.15"/>
    <row r="120393" ht="13.5" customHeight="1" x14ac:dyDescent="0.15"/>
    <row r="120395" ht="13.5" customHeight="1" x14ac:dyDescent="0.15"/>
    <row r="120397" ht="13.5" customHeight="1" x14ac:dyDescent="0.15"/>
    <row r="120399" ht="13.5" customHeight="1" x14ac:dyDescent="0.15"/>
    <row r="120401" ht="13.5" customHeight="1" x14ac:dyDescent="0.15"/>
    <row r="120403" ht="13.5" customHeight="1" x14ac:dyDescent="0.15"/>
    <row r="120405" ht="13.5" customHeight="1" x14ac:dyDescent="0.15"/>
    <row r="120407" ht="13.5" customHeight="1" x14ac:dyDescent="0.15"/>
    <row r="120409" ht="13.5" customHeight="1" x14ac:dyDescent="0.15"/>
    <row r="120411" ht="13.5" customHeight="1" x14ac:dyDescent="0.15"/>
    <row r="120413" ht="13.5" customHeight="1" x14ac:dyDescent="0.15"/>
    <row r="120415" ht="13.5" customHeight="1" x14ac:dyDescent="0.15"/>
    <row r="120417" ht="13.5" customHeight="1" x14ac:dyDescent="0.15"/>
    <row r="120419" ht="13.5" customHeight="1" x14ac:dyDescent="0.15"/>
    <row r="120421" ht="13.5" customHeight="1" x14ac:dyDescent="0.15"/>
    <row r="120423" ht="13.5" customHeight="1" x14ac:dyDescent="0.15"/>
    <row r="120425" ht="13.5" customHeight="1" x14ac:dyDescent="0.15"/>
    <row r="120427" ht="13.5" customHeight="1" x14ac:dyDescent="0.15"/>
    <row r="120429" ht="13.5" customHeight="1" x14ac:dyDescent="0.15"/>
    <row r="120431" ht="13.5" customHeight="1" x14ac:dyDescent="0.15"/>
    <row r="120433" ht="13.5" customHeight="1" x14ac:dyDescent="0.15"/>
    <row r="120435" ht="13.5" customHeight="1" x14ac:dyDescent="0.15"/>
    <row r="120437" ht="13.5" customHeight="1" x14ac:dyDescent="0.15"/>
    <row r="120439" ht="13.5" customHeight="1" x14ac:dyDescent="0.15"/>
    <row r="120441" ht="13.5" customHeight="1" x14ac:dyDescent="0.15"/>
    <row r="120443" ht="13.5" customHeight="1" x14ac:dyDescent="0.15"/>
    <row r="120445" ht="13.5" customHeight="1" x14ac:dyDescent="0.15"/>
    <row r="120447" ht="13.5" customHeight="1" x14ac:dyDescent="0.15"/>
    <row r="120449" ht="13.5" customHeight="1" x14ac:dyDescent="0.15"/>
    <row r="120451" ht="13.5" customHeight="1" x14ac:dyDescent="0.15"/>
    <row r="120453" ht="13.5" customHeight="1" x14ac:dyDescent="0.15"/>
    <row r="120455" ht="13.5" customHeight="1" x14ac:dyDescent="0.15"/>
    <row r="120457" ht="13.5" customHeight="1" x14ac:dyDescent="0.15"/>
    <row r="120459" ht="13.5" customHeight="1" x14ac:dyDescent="0.15"/>
    <row r="120461" ht="13.5" customHeight="1" x14ac:dyDescent="0.15"/>
    <row r="120463" ht="13.5" customHeight="1" x14ac:dyDescent="0.15"/>
    <row r="120465" ht="13.5" customHeight="1" x14ac:dyDescent="0.15"/>
    <row r="120467" ht="13.5" customHeight="1" x14ac:dyDescent="0.15"/>
    <row r="120469" ht="13.5" customHeight="1" x14ac:dyDescent="0.15"/>
    <row r="120471" ht="13.5" customHeight="1" x14ac:dyDescent="0.15"/>
    <row r="120473" ht="13.5" customHeight="1" x14ac:dyDescent="0.15"/>
    <row r="120475" ht="13.5" customHeight="1" x14ac:dyDescent="0.15"/>
    <row r="120477" ht="13.5" customHeight="1" x14ac:dyDescent="0.15"/>
    <row r="120479" ht="13.5" customHeight="1" x14ac:dyDescent="0.15"/>
    <row r="120481" ht="13.5" customHeight="1" x14ac:dyDescent="0.15"/>
    <row r="120483" ht="13.5" customHeight="1" x14ac:dyDescent="0.15"/>
    <row r="120485" ht="13.5" customHeight="1" x14ac:dyDescent="0.15"/>
    <row r="120487" ht="13.5" customHeight="1" x14ac:dyDescent="0.15"/>
    <row r="120489" ht="13.5" customHeight="1" x14ac:dyDescent="0.15"/>
    <row r="120491" ht="13.5" customHeight="1" x14ac:dyDescent="0.15"/>
    <row r="120493" ht="13.5" customHeight="1" x14ac:dyDescent="0.15"/>
    <row r="120495" ht="13.5" customHeight="1" x14ac:dyDescent="0.15"/>
    <row r="120497" ht="13.5" customHeight="1" x14ac:dyDescent="0.15"/>
    <row r="120499" ht="13.5" customHeight="1" x14ac:dyDescent="0.15"/>
    <row r="120501" ht="13.5" customHeight="1" x14ac:dyDescent="0.15"/>
    <row r="120503" ht="13.5" customHeight="1" x14ac:dyDescent="0.15"/>
    <row r="120505" ht="13.5" customHeight="1" x14ac:dyDescent="0.15"/>
    <row r="120507" ht="13.5" customHeight="1" x14ac:dyDescent="0.15"/>
    <row r="120509" ht="13.5" customHeight="1" x14ac:dyDescent="0.15"/>
    <row r="120511" ht="13.5" customHeight="1" x14ac:dyDescent="0.15"/>
    <row r="120513" ht="13.5" customHeight="1" x14ac:dyDescent="0.15"/>
    <row r="120515" ht="13.5" customHeight="1" x14ac:dyDescent="0.15"/>
    <row r="120517" ht="13.5" customHeight="1" x14ac:dyDescent="0.15"/>
    <row r="120519" ht="13.5" customHeight="1" x14ac:dyDescent="0.15"/>
    <row r="120521" ht="13.5" customHeight="1" x14ac:dyDescent="0.15"/>
    <row r="120523" ht="13.5" customHeight="1" x14ac:dyDescent="0.15"/>
    <row r="120525" ht="13.5" customHeight="1" x14ac:dyDescent="0.15"/>
    <row r="120527" ht="13.5" customHeight="1" x14ac:dyDescent="0.15"/>
    <row r="120529" ht="13.5" customHeight="1" x14ac:dyDescent="0.15"/>
    <row r="120531" ht="13.5" customHeight="1" x14ac:dyDescent="0.15"/>
    <row r="120533" ht="13.5" customHeight="1" x14ac:dyDescent="0.15"/>
    <row r="120535" ht="13.5" customHeight="1" x14ac:dyDescent="0.15"/>
    <row r="120537" ht="13.5" customHeight="1" x14ac:dyDescent="0.15"/>
    <row r="120539" ht="13.5" customHeight="1" x14ac:dyDescent="0.15"/>
    <row r="120541" ht="13.5" customHeight="1" x14ac:dyDescent="0.15"/>
    <row r="120543" ht="13.5" customHeight="1" x14ac:dyDescent="0.15"/>
    <row r="120545" ht="13.5" customHeight="1" x14ac:dyDescent="0.15"/>
    <row r="120547" ht="13.5" customHeight="1" x14ac:dyDescent="0.15"/>
    <row r="120549" ht="13.5" customHeight="1" x14ac:dyDescent="0.15"/>
    <row r="120551" ht="13.5" customHeight="1" x14ac:dyDescent="0.15"/>
    <row r="120553" ht="13.5" customHeight="1" x14ac:dyDescent="0.15"/>
    <row r="120555" ht="13.5" customHeight="1" x14ac:dyDescent="0.15"/>
    <row r="120557" ht="13.5" customHeight="1" x14ac:dyDescent="0.15"/>
    <row r="120559" ht="13.5" customHeight="1" x14ac:dyDescent="0.15"/>
    <row r="120561" ht="13.5" customHeight="1" x14ac:dyDescent="0.15"/>
    <row r="120563" ht="13.5" customHeight="1" x14ac:dyDescent="0.15"/>
    <row r="120565" ht="13.5" customHeight="1" x14ac:dyDescent="0.15"/>
    <row r="120567" ht="13.5" customHeight="1" x14ac:dyDescent="0.15"/>
    <row r="120569" ht="13.5" customHeight="1" x14ac:dyDescent="0.15"/>
    <row r="120571" ht="13.5" customHeight="1" x14ac:dyDescent="0.15"/>
    <row r="120573" ht="13.5" customHeight="1" x14ac:dyDescent="0.15"/>
    <row r="120575" ht="13.5" customHeight="1" x14ac:dyDescent="0.15"/>
    <row r="120577" ht="13.5" customHeight="1" x14ac:dyDescent="0.15"/>
    <row r="120579" ht="13.5" customHeight="1" x14ac:dyDescent="0.15"/>
    <row r="120581" ht="13.5" customHeight="1" x14ac:dyDescent="0.15"/>
    <row r="120583" ht="13.5" customHeight="1" x14ac:dyDescent="0.15"/>
    <row r="120585" ht="13.5" customHeight="1" x14ac:dyDescent="0.15"/>
    <row r="120587" ht="13.5" customHeight="1" x14ac:dyDescent="0.15"/>
    <row r="120589" ht="13.5" customHeight="1" x14ac:dyDescent="0.15"/>
    <row r="120591" ht="13.5" customHeight="1" x14ac:dyDescent="0.15"/>
    <row r="120593" ht="13.5" customHeight="1" x14ac:dyDescent="0.15"/>
    <row r="120595" ht="13.5" customHeight="1" x14ac:dyDescent="0.15"/>
    <row r="120597" ht="13.5" customHeight="1" x14ac:dyDescent="0.15"/>
    <row r="120599" ht="13.5" customHeight="1" x14ac:dyDescent="0.15"/>
    <row r="120601" ht="13.5" customHeight="1" x14ac:dyDescent="0.15"/>
    <row r="120603" ht="13.5" customHeight="1" x14ac:dyDescent="0.15"/>
    <row r="120605" ht="13.5" customHeight="1" x14ac:dyDescent="0.15"/>
    <row r="120607" ht="13.5" customHeight="1" x14ac:dyDescent="0.15"/>
    <row r="120609" ht="13.5" customHeight="1" x14ac:dyDescent="0.15"/>
    <row r="120611" ht="13.5" customHeight="1" x14ac:dyDescent="0.15"/>
    <row r="120613" ht="13.5" customHeight="1" x14ac:dyDescent="0.15"/>
    <row r="120615" ht="13.5" customHeight="1" x14ac:dyDescent="0.15"/>
    <row r="120617" ht="13.5" customHeight="1" x14ac:dyDescent="0.15"/>
    <row r="120619" ht="13.5" customHeight="1" x14ac:dyDescent="0.15"/>
    <row r="120621" ht="13.5" customHeight="1" x14ac:dyDescent="0.15"/>
    <row r="120623" ht="13.5" customHeight="1" x14ac:dyDescent="0.15"/>
    <row r="120625" ht="13.5" customHeight="1" x14ac:dyDescent="0.15"/>
    <row r="120627" ht="13.5" customHeight="1" x14ac:dyDescent="0.15"/>
    <row r="120629" ht="13.5" customHeight="1" x14ac:dyDescent="0.15"/>
    <row r="120631" ht="13.5" customHeight="1" x14ac:dyDescent="0.15"/>
    <row r="120633" ht="13.5" customHeight="1" x14ac:dyDescent="0.15"/>
    <row r="120635" ht="13.5" customHeight="1" x14ac:dyDescent="0.15"/>
    <row r="120637" ht="13.5" customHeight="1" x14ac:dyDescent="0.15"/>
    <row r="120639" ht="13.5" customHeight="1" x14ac:dyDescent="0.15"/>
    <row r="120641" ht="13.5" customHeight="1" x14ac:dyDescent="0.15"/>
    <row r="120643" ht="13.5" customHeight="1" x14ac:dyDescent="0.15"/>
    <row r="120645" ht="13.5" customHeight="1" x14ac:dyDescent="0.15"/>
    <row r="120647" ht="13.5" customHeight="1" x14ac:dyDescent="0.15"/>
    <row r="120649" ht="13.5" customHeight="1" x14ac:dyDescent="0.15"/>
    <row r="120651" ht="13.5" customHeight="1" x14ac:dyDescent="0.15"/>
    <row r="120653" ht="13.5" customHeight="1" x14ac:dyDescent="0.15"/>
    <row r="120655" ht="13.5" customHeight="1" x14ac:dyDescent="0.15"/>
    <row r="120657" ht="13.5" customHeight="1" x14ac:dyDescent="0.15"/>
    <row r="120659" ht="13.5" customHeight="1" x14ac:dyDescent="0.15"/>
    <row r="120661" ht="13.5" customHeight="1" x14ac:dyDescent="0.15"/>
    <row r="120663" ht="13.5" customHeight="1" x14ac:dyDescent="0.15"/>
    <row r="120665" ht="13.5" customHeight="1" x14ac:dyDescent="0.15"/>
    <row r="120667" ht="13.5" customHeight="1" x14ac:dyDescent="0.15"/>
    <row r="120669" ht="13.5" customHeight="1" x14ac:dyDescent="0.15"/>
    <row r="120671" ht="13.5" customHeight="1" x14ac:dyDescent="0.15"/>
    <row r="120673" ht="13.5" customHeight="1" x14ac:dyDescent="0.15"/>
    <row r="120675" ht="13.5" customHeight="1" x14ac:dyDescent="0.15"/>
    <row r="120677" ht="13.5" customHeight="1" x14ac:dyDescent="0.15"/>
    <row r="120679" ht="13.5" customHeight="1" x14ac:dyDescent="0.15"/>
    <row r="120681" ht="13.5" customHeight="1" x14ac:dyDescent="0.15"/>
    <row r="120683" ht="13.5" customHeight="1" x14ac:dyDescent="0.15"/>
    <row r="120685" ht="13.5" customHeight="1" x14ac:dyDescent="0.15"/>
    <row r="120687" ht="13.5" customHeight="1" x14ac:dyDescent="0.15"/>
    <row r="120689" ht="13.5" customHeight="1" x14ac:dyDescent="0.15"/>
    <row r="120691" ht="13.5" customHeight="1" x14ac:dyDescent="0.15"/>
    <row r="120693" ht="13.5" customHeight="1" x14ac:dyDescent="0.15"/>
    <row r="120695" ht="13.5" customHeight="1" x14ac:dyDescent="0.15"/>
    <row r="120697" ht="13.5" customHeight="1" x14ac:dyDescent="0.15"/>
    <row r="120699" ht="13.5" customHeight="1" x14ac:dyDescent="0.15"/>
    <row r="120701" ht="13.5" customHeight="1" x14ac:dyDescent="0.15"/>
    <row r="120703" ht="13.5" customHeight="1" x14ac:dyDescent="0.15"/>
    <row r="120705" ht="13.5" customHeight="1" x14ac:dyDescent="0.15"/>
    <row r="120707" ht="13.5" customHeight="1" x14ac:dyDescent="0.15"/>
    <row r="120709" ht="13.5" customHeight="1" x14ac:dyDescent="0.15"/>
    <row r="120711" ht="13.5" customHeight="1" x14ac:dyDescent="0.15"/>
    <row r="120713" ht="13.5" customHeight="1" x14ac:dyDescent="0.15"/>
    <row r="120715" ht="13.5" customHeight="1" x14ac:dyDescent="0.15"/>
    <row r="120717" ht="13.5" customHeight="1" x14ac:dyDescent="0.15"/>
    <row r="120719" ht="13.5" customHeight="1" x14ac:dyDescent="0.15"/>
    <row r="120721" ht="13.5" customHeight="1" x14ac:dyDescent="0.15"/>
    <row r="120723" ht="13.5" customHeight="1" x14ac:dyDescent="0.15"/>
    <row r="120725" ht="13.5" customHeight="1" x14ac:dyDescent="0.15"/>
    <row r="120727" ht="13.5" customHeight="1" x14ac:dyDescent="0.15"/>
    <row r="120729" ht="13.5" customHeight="1" x14ac:dyDescent="0.15"/>
    <row r="120731" ht="13.5" customHeight="1" x14ac:dyDescent="0.15"/>
    <row r="120733" ht="13.5" customHeight="1" x14ac:dyDescent="0.15"/>
    <row r="120735" ht="13.5" customHeight="1" x14ac:dyDescent="0.15"/>
    <row r="120737" ht="13.5" customHeight="1" x14ac:dyDescent="0.15"/>
    <row r="120739" ht="13.5" customHeight="1" x14ac:dyDescent="0.15"/>
    <row r="120741" ht="13.5" customHeight="1" x14ac:dyDescent="0.15"/>
    <row r="120743" ht="13.5" customHeight="1" x14ac:dyDescent="0.15"/>
    <row r="120745" ht="13.5" customHeight="1" x14ac:dyDescent="0.15"/>
    <row r="120747" ht="13.5" customHeight="1" x14ac:dyDescent="0.15"/>
    <row r="120749" ht="13.5" customHeight="1" x14ac:dyDescent="0.15"/>
    <row r="120751" ht="13.5" customHeight="1" x14ac:dyDescent="0.15"/>
    <row r="120753" ht="13.5" customHeight="1" x14ac:dyDescent="0.15"/>
    <row r="120755" ht="13.5" customHeight="1" x14ac:dyDescent="0.15"/>
    <row r="120757" ht="13.5" customHeight="1" x14ac:dyDescent="0.15"/>
    <row r="120759" ht="13.5" customHeight="1" x14ac:dyDescent="0.15"/>
    <row r="120761" ht="13.5" customHeight="1" x14ac:dyDescent="0.15"/>
    <row r="120763" ht="13.5" customHeight="1" x14ac:dyDescent="0.15"/>
    <row r="120765" ht="13.5" customHeight="1" x14ac:dyDescent="0.15"/>
    <row r="120767" ht="13.5" customHeight="1" x14ac:dyDescent="0.15"/>
    <row r="120769" ht="13.5" customHeight="1" x14ac:dyDescent="0.15"/>
    <row r="120771" ht="13.5" customHeight="1" x14ac:dyDescent="0.15"/>
    <row r="120773" ht="13.5" customHeight="1" x14ac:dyDescent="0.15"/>
    <row r="120775" ht="13.5" customHeight="1" x14ac:dyDescent="0.15"/>
    <row r="120777" ht="13.5" customHeight="1" x14ac:dyDescent="0.15"/>
    <row r="120779" ht="13.5" customHeight="1" x14ac:dyDescent="0.15"/>
    <row r="120781" ht="13.5" customHeight="1" x14ac:dyDescent="0.15"/>
    <row r="120783" ht="13.5" customHeight="1" x14ac:dyDescent="0.15"/>
    <row r="120785" ht="13.5" customHeight="1" x14ac:dyDescent="0.15"/>
    <row r="120787" ht="13.5" customHeight="1" x14ac:dyDescent="0.15"/>
    <row r="120789" ht="13.5" customHeight="1" x14ac:dyDescent="0.15"/>
    <row r="120791" ht="13.5" customHeight="1" x14ac:dyDescent="0.15"/>
    <row r="120793" ht="13.5" customHeight="1" x14ac:dyDescent="0.15"/>
    <row r="120795" ht="13.5" customHeight="1" x14ac:dyDescent="0.15"/>
    <row r="120797" ht="13.5" customHeight="1" x14ac:dyDescent="0.15"/>
    <row r="120799" ht="13.5" customHeight="1" x14ac:dyDescent="0.15"/>
    <row r="120801" ht="13.5" customHeight="1" x14ac:dyDescent="0.15"/>
    <row r="120803" ht="13.5" customHeight="1" x14ac:dyDescent="0.15"/>
    <row r="120805" ht="13.5" customHeight="1" x14ac:dyDescent="0.15"/>
    <row r="120807" ht="13.5" customHeight="1" x14ac:dyDescent="0.15"/>
    <row r="120809" ht="13.5" customHeight="1" x14ac:dyDescent="0.15"/>
    <row r="120811" ht="13.5" customHeight="1" x14ac:dyDescent="0.15"/>
    <row r="120813" ht="13.5" customHeight="1" x14ac:dyDescent="0.15"/>
    <row r="120815" ht="13.5" customHeight="1" x14ac:dyDescent="0.15"/>
    <row r="120817" ht="13.5" customHeight="1" x14ac:dyDescent="0.15"/>
    <row r="120819" ht="13.5" customHeight="1" x14ac:dyDescent="0.15"/>
    <row r="120821" ht="13.5" customHeight="1" x14ac:dyDescent="0.15"/>
    <row r="120823" ht="13.5" customHeight="1" x14ac:dyDescent="0.15"/>
    <row r="120825" ht="13.5" customHeight="1" x14ac:dyDescent="0.15"/>
    <row r="120827" ht="13.5" customHeight="1" x14ac:dyDescent="0.15"/>
    <row r="120829" ht="13.5" customHeight="1" x14ac:dyDescent="0.15"/>
    <row r="120831" ht="13.5" customHeight="1" x14ac:dyDescent="0.15"/>
    <row r="120833" ht="13.5" customHeight="1" x14ac:dyDescent="0.15"/>
    <row r="120835" ht="13.5" customHeight="1" x14ac:dyDescent="0.15"/>
    <row r="120837" ht="13.5" customHeight="1" x14ac:dyDescent="0.15"/>
    <row r="120839" ht="13.5" customHeight="1" x14ac:dyDescent="0.15"/>
    <row r="120841" ht="13.5" customHeight="1" x14ac:dyDescent="0.15"/>
    <row r="120843" ht="13.5" customHeight="1" x14ac:dyDescent="0.15"/>
    <row r="120845" ht="13.5" customHeight="1" x14ac:dyDescent="0.15"/>
    <row r="120847" ht="13.5" customHeight="1" x14ac:dyDescent="0.15"/>
    <row r="120849" ht="13.5" customHeight="1" x14ac:dyDescent="0.15"/>
    <row r="120851" ht="13.5" customHeight="1" x14ac:dyDescent="0.15"/>
    <row r="120853" ht="13.5" customHeight="1" x14ac:dyDescent="0.15"/>
    <row r="120855" ht="13.5" customHeight="1" x14ac:dyDescent="0.15"/>
    <row r="120857" ht="13.5" customHeight="1" x14ac:dyDescent="0.15"/>
    <row r="120859" ht="13.5" customHeight="1" x14ac:dyDescent="0.15"/>
    <row r="120861" ht="13.5" customHeight="1" x14ac:dyDescent="0.15"/>
    <row r="120863" ht="13.5" customHeight="1" x14ac:dyDescent="0.15"/>
    <row r="120865" ht="13.5" customHeight="1" x14ac:dyDescent="0.15"/>
    <row r="120867" ht="13.5" customHeight="1" x14ac:dyDescent="0.15"/>
    <row r="120869" ht="13.5" customHeight="1" x14ac:dyDescent="0.15"/>
    <row r="120871" ht="13.5" customHeight="1" x14ac:dyDescent="0.15"/>
    <row r="120873" ht="13.5" customHeight="1" x14ac:dyDescent="0.15"/>
    <row r="120875" ht="13.5" customHeight="1" x14ac:dyDescent="0.15"/>
    <row r="120877" ht="13.5" customHeight="1" x14ac:dyDescent="0.15"/>
    <row r="120879" ht="13.5" customHeight="1" x14ac:dyDescent="0.15"/>
    <row r="120881" ht="13.5" customHeight="1" x14ac:dyDescent="0.15"/>
    <row r="120883" ht="13.5" customHeight="1" x14ac:dyDescent="0.15"/>
    <row r="120885" ht="13.5" customHeight="1" x14ac:dyDescent="0.15"/>
    <row r="120887" ht="13.5" customHeight="1" x14ac:dyDescent="0.15"/>
    <row r="120889" ht="13.5" customHeight="1" x14ac:dyDescent="0.15"/>
    <row r="120891" ht="13.5" customHeight="1" x14ac:dyDescent="0.15"/>
    <row r="120893" ht="13.5" customHeight="1" x14ac:dyDescent="0.15"/>
    <row r="120895" ht="13.5" customHeight="1" x14ac:dyDescent="0.15"/>
    <row r="120897" ht="13.5" customHeight="1" x14ac:dyDescent="0.15"/>
    <row r="120899" ht="13.5" customHeight="1" x14ac:dyDescent="0.15"/>
    <row r="120901" ht="13.5" customHeight="1" x14ac:dyDescent="0.15"/>
    <row r="120903" ht="13.5" customHeight="1" x14ac:dyDescent="0.15"/>
    <row r="120905" ht="13.5" customHeight="1" x14ac:dyDescent="0.15"/>
    <row r="120907" ht="13.5" customHeight="1" x14ac:dyDescent="0.15"/>
    <row r="120909" ht="13.5" customHeight="1" x14ac:dyDescent="0.15"/>
    <row r="120911" ht="13.5" customHeight="1" x14ac:dyDescent="0.15"/>
    <row r="120913" ht="13.5" customHeight="1" x14ac:dyDescent="0.15"/>
    <row r="120915" ht="13.5" customHeight="1" x14ac:dyDescent="0.15"/>
    <row r="120917" ht="13.5" customHeight="1" x14ac:dyDescent="0.15"/>
    <row r="120919" ht="13.5" customHeight="1" x14ac:dyDescent="0.15"/>
    <row r="120921" ht="13.5" customHeight="1" x14ac:dyDescent="0.15"/>
    <row r="120923" ht="13.5" customHeight="1" x14ac:dyDescent="0.15"/>
    <row r="120925" ht="13.5" customHeight="1" x14ac:dyDescent="0.15"/>
    <row r="120927" ht="13.5" customHeight="1" x14ac:dyDescent="0.15"/>
    <row r="120929" ht="13.5" customHeight="1" x14ac:dyDescent="0.15"/>
    <row r="120931" ht="13.5" customHeight="1" x14ac:dyDescent="0.15"/>
    <row r="120933" ht="13.5" customHeight="1" x14ac:dyDescent="0.15"/>
    <row r="120935" ht="13.5" customHeight="1" x14ac:dyDescent="0.15"/>
    <row r="120937" ht="13.5" customHeight="1" x14ac:dyDescent="0.15"/>
    <row r="120939" ht="13.5" customHeight="1" x14ac:dyDescent="0.15"/>
    <row r="120941" ht="13.5" customHeight="1" x14ac:dyDescent="0.15"/>
    <row r="120943" ht="13.5" customHeight="1" x14ac:dyDescent="0.15"/>
    <row r="120945" ht="13.5" customHeight="1" x14ac:dyDescent="0.15"/>
    <row r="120947" ht="13.5" customHeight="1" x14ac:dyDescent="0.15"/>
    <row r="120949" ht="13.5" customHeight="1" x14ac:dyDescent="0.15"/>
    <row r="120951" ht="13.5" customHeight="1" x14ac:dyDescent="0.15"/>
    <row r="120953" ht="13.5" customHeight="1" x14ac:dyDescent="0.15"/>
    <row r="120955" ht="13.5" customHeight="1" x14ac:dyDescent="0.15"/>
    <row r="120957" ht="13.5" customHeight="1" x14ac:dyDescent="0.15"/>
    <row r="120959" ht="13.5" customHeight="1" x14ac:dyDescent="0.15"/>
    <row r="120961" ht="13.5" customHeight="1" x14ac:dyDescent="0.15"/>
    <row r="120963" ht="13.5" customHeight="1" x14ac:dyDescent="0.15"/>
    <row r="120965" ht="13.5" customHeight="1" x14ac:dyDescent="0.15"/>
    <row r="120967" ht="13.5" customHeight="1" x14ac:dyDescent="0.15"/>
    <row r="120969" ht="13.5" customHeight="1" x14ac:dyDescent="0.15"/>
    <row r="120971" ht="13.5" customHeight="1" x14ac:dyDescent="0.15"/>
    <row r="120973" ht="13.5" customHeight="1" x14ac:dyDescent="0.15"/>
    <row r="120975" ht="13.5" customHeight="1" x14ac:dyDescent="0.15"/>
    <row r="120977" ht="13.5" customHeight="1" x14ac:dyDescent="0.15"/>
    <row r="120979" ht="13.5" customHeight="1" x14ac:dyDescent="0.15"/>
    <row r="120981" ht="13.5" customHeight="1" x14ac:dyDescent="0.15"/>
    <row r="120983" ht="13.5" customHeight="1" x14ac:dyDescent="0.15"/>
    <row r="120985" ht="13.5" customHeight="1" x14ac:dyDescent="0.15"/>
    <row r="120987" ht="13.5" customHeight="1" x14ac:dyDescent="0.15"/>
    <row r="120989" ht="13.5" customHeight="1" x14ac:dyDescent="0.15"/>
    <row r="120991" ht="13.5" customHeight="1" x14ac:dyDescent="0.15"/>
    <row r="120993" ht="13.5" customHeight="1" x14ac:dyDescent="0.15"/>
    <row r="120995" ht="13.5" customHeight="1" x14ac:dyDescent="0.15"/>
    <row r="120997" ht="13.5" customHeight="1" x14ac:dyDescent="0.15"/>
    <row r="120999" ht="13.5" customHeight="1" x14ac:dyDescent="0.15"/>
    <row r="121001" ht="13.5" customHeight="1" x14ac:dyDescent="0.15"/>
    <row r="121003" ht="13.5" customHeight="1" x14ac:dyDescent="0.15"/>
    <row r="121005" ht="13.5" customHeight="1" x14ac:dyDescent="0.15"/>
    <row r="121007" ht="13.5" customHeight="1" x14ac:dyDescent="0.15"/>
    <row r="121009" ht="13.5" customHeight="1" x14ac:dyDescent="0.15"/>
    <row r="121011" ht="13.5" customHeight="1" x14ac:dyDescent="0.15"/>
    <row r="121013" ht="13.5" customHeight="1" x14ac:dyDescent="0.15"/>
    <row r="121015" ht="13.5" customHeight="1" x14ac:dyDescent="0.15"/>
    <row r="121017" ht="13.5" customHeight="1" x14ac:dyDescent="0.15"/>
    <row r="121019" ht="13.5" customHeight="1" x14ac:dyDescent="0.15"/>
    <row r="121021" ht="13.5" customHeight="1" x14ac:dyDescent="0.15"/>
    <row r="121023" ht="13.5" customHeight="1" x14ac:dyDescent="0.15"/>
    <row r="121025" ht="13.5" customHeight="1" x14ac:dyDescent="0.15"/>
    <row r="121027" ht="13.5" customHeight="1" x14ac:dyDescent="0.15"/>
    <row r="121029" ht="13.5" customHeight="1" x14ac:dyDescent="0.15"/>
    <row r="121031" ht="13.5" customHeight="1" x14ac:dyDescent="0.15"/>
    <row r="121033" ht="13.5" customHeight="1" x14ac:dyDescent="0.15"/>
    <row r="121035" ht="13.5" customHeight="1" x14ac:dyDescent="0.15"/>
    <row r="121037" ht="13.5" customHeight="1" x14ac:dyDescent="0.15"/>
    <row r="121039" ht="13.5" customHeight="1" x14ac:dyDescent="0.15"/>
    <row r="121041" ht="13.5" customHeight="1" x14ac:dyDescent="0.15"/>
    <row r="121043" ht="13.5" customHeight="1" x14ac:dyDescent="0.15"/>
    <row r="121045" ht="13.5" customHeight="1" x14ac:dyDescent="0.15"/>
    <row r="121047" ht="13.5" customHeight="1" x14ac:dyDescent="0.15"/>
    <row r="121049" ht="13.5" customHeight="1" x14ac:dyDescent="0.15"/>
    <row r="121051" ht="13.5" customHeight="1" x14ac:dyDescent="0.15"/>
    <row r="121053" ht="13.5" customHeight="1" x14ac:dyDescent="0.15"/>
    <row r="121055" ht="13.5" customHeight="1" x14ac:dyDescent="0.15"/>
    <row r="121057" ht="13.5" customHeight="1" x14ac:dyDescent="0.15"/>
    <row r="121059" ht="13.5" customHeight="1" x14ac:dyDescent="0.15"/>
    <row r="121061" ht="13.5" customHeight="1" x14ac:dyDescent="0.15"/>
    <row r="121063" ht="13.5" customHeight="1" x14ac:dyDescent="0.15"/>
    <row r="121065" ht="13.5" customHeight="1" x14ac:dyDescent="0.15"/>
    <row r="121067" ht="13.5" customHeight="1" x14ac:dyDescent="0.15"/>
    <row r="121069" ht="13.5" customHeight="1" x14ac:dyDescent="0.15"/>
    <row r="121071" ht="13.5" customHeight="1" x14ac:dyDescent="0.15"/>
    <row r="121073" ht="13.5" customHeight="1" x14ac:dyDescent="0.15"/>
    <row r="121075" ht="13.5" customHeight="1" x14ac:dyDescent="0.15"/>
    <row r="121077" ht="13.5" customHeight="1" x14ac:dyDescent="0.15"/>
    <row r="121079" ht="13.5" customHeight="1" x14ac:dyDescent="0.15"/>
    <row r="121081" ht="13.5" customHeight="1" x14ac:dyDescent="0.15"/>
    <row r="121083" ht="13.5" customHeight="1" x14ac:dyDescent="0.15"/>
    <row r="121085" ht="13.5" customHeight="1" x14ac:dyDescent="0.15"/>
    <row r="121087" ht="13.5" customHeight="1" x14ac:dyDescent="0.15"/>
    <row r="121089" ht="13.5" customHeight="1" x14ac:dyDescent="0.15"/>
    <row r="121091" ht="13.5" customHeight="1" x14ac:dyDescent="0.15"/>
    <row r="121093" ht="13.5" customHeight="1" x14ac:dyDescent="0.15"/>
    <row r="121095" ht="13.5" customHeight="1" x14ac:dyDescent="0.15"/>
    <row r="121097" ht="13.5" customHeight="1" x14ac:dyDescent="0.15"/>
    <row r="121099" ht="13.5" customHeight="1" x14ac:dyDescent="0.15"/>
    <row r="121101" ht="13.5" customHeight="1" x14ac:dyDescent="0.15"/>
    <row r="121103" ht="13.5" customHeight="1" x14ac:dyDescent="0.15"/>
    <row r="121105" ht="13.5" customHeight="1" x14ac:dyDescent="0.15"/>
    <row r="121107" ht="13.5" customHeight="1" x14ac:dyDescent="0.15"/>
    <row r="121109" ht="13.5" customHeight="1" x14ac:dyDescent="0.15"/>
    <row r="121111" ht="13.5" customHeight="1" x14ac:dyDescent="0.15"/>
    <row r="121113" ht="13.5" customHeight="1" x14ac:dyDescent="0.15"/>
    <row r="121115" ht="13.5" customHeight="1" x14ac:dyDescent="0.15"/>
    <row r="121117" ht="13.5" customHeight="1" x14ac:dyDescent="0.15"/>
    <row r="121119" ht="13.5" customHeight="1" x14ac:dyDescent="0.15"/>
    <row r="121121" ht="13.5" customHeight="1" x14ac:dyDescent="0.15"/>
    <row r="121123" ht="13.5" customHeight="1" x14ac:dyDescent="0.15"/>
    <row r="121125" ht="13.5" customHeight="1" x14ac:dyDescent="0.15"/>
    <row r="121127" ht="13.5" customHeight="1" x14ac:dyDescent="0.15"/>
    <row r="121129" ht="13.5" customHeight="1" x14ac:dyDescent="0.15"/>
    <row r="121131" ht="13.5" customHeight="1" x14ac:dyDescent="0.15"/>
    <row r="121133" ht="13.5" customHeight="1" x14ac:dyDescent="0.15"/>
    <row r="121135" ht="13.5" customHeight="1" x14ac:dyDescent="0.15"/>
    <row r="121137" ht="13.5" customHeight="1" x14ac:dyDescent="0.15"/>
    <row r="121139" ht="13.5" customHeight="1" x14ac:dyDescent="0.15"/>
    <row r="121141" ht="13.5" customHeight="1" x14ac:dyDescent="0.15"/>
    <row r="121143" ht="13.5" customHeight="1" x14ac:dyDescent="0.15"/>
    <row r="121145" ht="13.5" customHeight="1" x14ac:dyDescent="0.15"/>
    <row r="121147" ht="13.5" customHeight="1" x14ac:dyDescent="0.15"/>
    <row r="121149" ht="13.5" customHeight="1" x14ac:dyDescent="0.15"/>
    <row r="121151" ht="13.5" customHeight="1" x14ac:dyDescent="0.15"/>
    <row r="121153" ht="13.5" customHeight="1" x14ac:dyDescent="0.15"/>
    <row r="121155" ht="13.5" customHeight="1" x14ac:dyDescent="0.15"/>
    <row r="121157" ht="13.5" customHeight="1" x14ac:dyDescent="0.15"/>
    <row r="121159" ht="13.5" customHeight="1" x14ac:dyDescent="0.15"/>
    <row r="121161" ht="13.5" customHeight="1" x14ac:dyDescent="0.15"/>
    <row r="121163" ht="13.5" customHeight="1" x14ac:dyDescent="0.15"/>
    <row r="121165" ht="13.5" customHeight="1" x14ac:dyDescent="0.15"/>
    <row r="121167" ht="13.5" customHeight="1" x14ac:dyDescent="0.15"/>
    <row r="121169" ht="13.5" customHeight="1" x14ac:dyDescent="0.15"/>
    <row r="121171" ht="13.5" customHeight="1" x14ac:dyDescent="0.15"/>
    <row r="121173" ht="13.5" customHeight="1" x14ac:dyDescent="0.15"/>
    <row r="121175" ht="13.5" customHeight="1" x14ac:dyDescent="0.15"/>
    <row r="121177" ht="13.5" customHeight="1" x14ac:dyDescent="0.15"/>
    <row r="121179" ht="13.5" customHeight="1" x14ac:dyDescent="0.15"/>
    <row r="121181" ht="13.5" customHeight="1" x14ac:dyDescent="0.15"/>
    <row r="121183" ht="13.5" customHeight="1" x14ac:dyDescent="0.15"/>
    <row r="121185" ht="13.5" customHeight="1" x14ac:dyDescent="0.15"/>
    <row r="121187" ht="13.5" customHeight="1" x14ac:dyDescent="0.15"/>
    <row r="121189" ht="13.5" customHeight="1" x14ac:dyDescent="0.15"/>
    <row r="121191" ht="13.5" customHeight="1" x14ac:dyDescent="0.15"/>
    <row r="121193" ht="13.5" customHeight="1" x14ac:dyDescent="0.15"/>
    <row r="121195" ht="13.5" customHeight="1" x14ac:dyDescent="0.15"/>
    <row r="121197" ht="13.5" customHeight="1" x14ac:dyDescent="0.15"/>
    <row r="121199" ht="13.5" customHeight="1" x14ac:dyDescent="0.15"/>
    <row r="121201" ht="13.5" customHeight="1" x14ac:dyDescent="0.15"/>
    <row r="121203" ht="13.5" customHeight="1" x14ac:dyDescent="0.15"/>
    <row r="121205" ht="13.5" customHeight="1" x14ac:dyDescent="0.15"/>
    <row r="121207" ht="13.5" customHeight="1" x14ac:dyDescent="0.15"/>
    <row r="121209" ht="13.5" customHeight="1" x14ac:dyDescent="0.15"/>
    <row r="121211" ht="13.5" customHeight="1" x14ac:dyDescent="0.15"/>
    <row r="121213" ht="13.5" customHeight="1" x14ac:dyDescent="0.15"/>
    <row r="121215" ht="13.5" customHeight="1" x14ac:dyDescent="0.15"/>
    <row r="121217" ht="13.5" customHeight="1" x14ac:dyDescent="0.15"/>
    <row r="121219" ht="13.5" customHeight="1" x14ac:dyDescent="0.15"/>
    <row r="121221" ht="13.5" customHeight="1" x14ac:dyDescent="0.15"/>
    <row r="121223" ht="13.5" customHeight="1" x14ac:dyDescent="0.15"/>
    <row r="121225" ht="13.5" customHeight="1" x14ac:dyDescent="0.15"/>
    <row r="121227" ht="13.5" customHeight="1" x14ac:dyDescent="0.15"/>
    <row r="121229" ht="13.5" customHeight="1" x14ac:dyDescent="0.15"/>
    <row r="121231" ht="13.5" customHeight="1" x14ac:dyDescent="0.15"/>
    <row r="121233" ht="13.5" customHeight="1" x14ac:dyDescent="0.15"/>
    <row r="121235" ht="13.5" customHeight="1" x14ac:dyDescent="0.15"/>
    <row r="121237" ht="13.5" customHeight="1" x14ac:dyDescent="0.15"/>
    <row r="121239" ht="13.5" customHeight="1" x14ac:dyDescent="0.15"/>
    <row r="121241" ht="13.5" customHeight="1" x14ac:dyDescent="0.15"/>
    <row r="121243" ht="13.5" customHeight="1" x14ac:dyDescent="0.15"/>
    <row r="121245" ht="13.5" customHeight="1" x14ac:dyDescent="0.15"/>
    <row r="121247" ht="13.5" customHeight="1" x14ac:dyDescent="0.15"/>
    <row r="121249" ht="13.5" customHeight="1" x14ac:dyDescent="0.15"/>
    <row r="121251" ht="13.5" customHeight="1" x14ac:dyDescent="0.15"/>
    <row r="121253" ht="13.5" customHeight="1" x14ac:dyDescent="0.15"/>
    <row r="121255" ht="13.5" customHeight="1" x14ac:dyDescent="0.15"/>
    <row r="121257" ht="13.5" customHeight="1" x14ac:dyDescent="0.15"/>
    <row r="121259" ht="13.5" customHeight="1" x14ac:dyDescent="0.15"/>
    <row r="121261" ht="13.5" customHeight="1" x14ac:dyDescent="0.15"/>
    <row r="121263" ht="13.5" customHeight="1" x14ac:dyDescent="0.15"/>
    <row r="121265" ht="13.5" customHeight="1" x14ac:dyDescent="0.15"/>
    <row r="121267" ht="13.5" customHeight="1" x14ac:dyDescent="0.15"/>
    <row r="121269" ht="13.5" customHeight="1" x14ac:dyDescent="0.15"/>
    <row r="121271" ht="13.5" customHeight="1" x14ac:dyDescent="0.15"/>
    <row r="121273" ht="13.5" customHeight="1" x14ac:dyDescent="0.15"/>
    <row r="121275" ht="13.5" customHeight="1" x14ac:dyDescent="0.15"/>
    <row r="121277" ht="13.5" customHeight="1" x14ac:dyDescent="0.15"/>
    <row r="121279" ht="13.5" customHeight="1" x14ac:dyDescent="0.15"/>
    <row r="121281" ht="13.5" customHeight="1" x14ac:dyDescent="0.15"/>
    <row r="121283" ht="13.5" customHeight="1" x14ac:dyDescent="0.15"/>
    <row r="121285" ht="13.5" customHeight="1" x14ac:dyDescent="0.15"/>
    <row r="121287" ht="13.5" customHeight="1" x14ac:dyDescent="0.15"/>
    <row r="121289" ht="13.5" customHeight="1" x14ac:dyDescent="0.15"/>
    <row r="121291" ht="13.5" customHeight="1" x14ac:dyDescent="0.15"/>
    <row r="121293" ht="13.5" customHeight="1" x14ac:dyDescent="0.15"/>
    <row r="121295" ht="13.5" customHeight="1" x14ac:dyDescent="0.15"/>
    <row r="121297" ht="13.5" customHeight="1" x14ac:dyDescent="0.15"/>
    <row r="121299" ht="13.5" customHeight="1" x14ac:dyDescent="0.15"/>
    <row r="121301" ht="13.5" customHeight="1" x14ac:dyDescent="0.15"/>
    <row r="121303" ht="13.5" customHeight="1" x14ac:dyDescent="0.15"/>
    <row r="121305" ht="13.5" customHeight="1" x14ac:dyDescent="0.15"/>
    <row r="121307" ht="13.5" customHeight="1" x14ac:dyDescent="0.15"/>
    <row r="121309" ht="13.5" customHeight="1" x14ac:dyDescent="0.15"/>
    <row r="121311" ht="13.5" customHeight="1" x14ac:dyDescent="0.15"/>
    <row r="121313" ht="13.5" customHeight="1" x14ac:dyDescent="0.15"/>
    <row r="121315" ht="13.5" customHeight="1" x14ac:dyDescent="0.15"/>
    <row r="121317" ht="13.5" customHeight="1" x14ac:dyDescent="0.15"/>
    <row r="121319" ht="13.5" customHeight="1" x14ac:dyDescent="0.15"/>
    <row r="121321" ht="13.5" customHeight="1" x14ac:dyDescent="0.15"/>
    <row r="121323" ht="13.5" customHeight="1" x14ac:dyDescent="0.15"/>
    <row r="121325" ht="13.5" customHeight="1" x14ac:dyDescent="0.15"/>
    <row r="121327" ht="13.5" customHeight="1" x14ac:dyDescent="0.15"/>
    <row r="121329" ht="13.5" customHeight="1" x14ac:dyDescent="0.15"/>
    <row r="121331" ht="13.5" customHeight="1" x14ac:dyDescent="0.15"/>
    <row r="121333" ht="13.5" customHeight="1" x14ac:dyDescent="0.15"/>
    <row r="121335" ht="13.5" customHeight="1" x14ac:dyDescent="0.15"/>
    <row r="121337" ht="13.5" customHeight="1" x14ac:dyDescent="0.15"/>
    <row r="121339" ht="13.5" customHeight="1" x14ac:dyDescent="0.15"/>
    <row r="121341" ht="13.5" customHeight="1" x14ac:dyDescent="0.15"/>
    <row r="121343" ht="13.5" customHeight="1" x14ac:dyDescent="0.15"/>
    <row r="121345" ht="13.5" customHeight="1" x14ac:dyDescent="0.15"/>
    <row r="121347" ht="13.5" customHeight="1" x14ac:dyDescent="0.15"/>
    <row r="121349" ht="13.5" customHeight="1" x14ac:dyDescent="0.15"/>
    <row r="121351" ht="13.5" customHeight="1" x14ac:dyDescent="0.15"/>
    <row r="121353" ht="13.5" customHeight="1" x14ac:dyDescent="0.15"/>
    <row r="121355" ht="13.5" customHeight="1" x14ac:dyDescent="0.15"/>
    <row r="121357" ht="13.5" customHeight="1" x14ac:dyDescent="0.15"/>
    <row r="121359" ht="13.5" customHeight="1" x14ac:dyDescent="0.15"/>
    <row r="121361" ht="13.5" customHeight="1" x14ac:dyDescent="0.15"/>
    <row r="121363" ht="13.5" customHeight="1" x14ac:dyDescent="0.15"/>
    <row r="121365" ht="13.5" customHeight="1" x14ac:dyDescent="0.15"/>
    <row r="121367" ht="13.5" customHeight="1" x14ac:dyDescent="0.15"/>
    <row r="121369" ht="13.5" customHeight="1" x14ac:dyDescent="0.15"/>
    <row r="121371" ht="13.5" customHeight="1" x14ac:dyDescent="0.15"/>
    <row r="121373" ht="13.5" customHeight="1" x14ac:dyDescent="0.15"/>
    <row r="121375" ht="13.5" customHeight="1" x14ac:dyDescent="0.15"/>
    <row r="121377" ht="13.5" customHeight="1" x14ac:dyDescent="0.15"/>
    <row r="121379" ht="13.5" customHeight="1" x14ac:dyDescent="0.15"/>
    <row r="121381" ht="13.5" customHeight="1" x14ac:dyDescent="0.15"/>
    <row r="121383" ht="13.5" customHeight="1" x14ac:dyDescent="0.15"/>
    <row r="121385" ht="13.5" customHeight="1" x14ac:dyDescent="0.15"/>
    <row r="121387" ht="13.5" customHeight="1" x14ac:dyDescent="0.15"/>
    <row r="121389" ht="13.5" customHeight="1" x14ac:dyDescent="0.15"/>
    <row r="121391" ht="13.5" customHeight="1" x14ac:dyDescent="0.15"/>
    <row r="121393" ht="13.5" customHeight="1" x14ac:dyDescent="0.15"/>
    <row r="121395" ht="13.5" customHeight="1" x14ac:dyDescent="0.15"/>
    <row r="121397" ht="13.5" customHeight="1" x14ac:dyDescent="0.15"/>
    <row r="121399" ht="13.5" customHeight="1" x14ac:dyDescent="0.15"/>
    <row r="121401" ht="13.5" customHeight="1" x14ac:dyDescent="0.15"/>
    <row r="121403" ht="13.5" customHeight="1" x14ac:dyDescent="0.15"/>
    <row r="121405" ht="13.5" customHeight="1" x14ac:dyDescent="0.15"/>
    <row r="121407" ht="13.5" customHeight="1" x14ac:dyDescent="0.15"/>
    <row r="121409" ht="13.5" customHeight="1" x14ac:dyDescent="0.15"/>
    <row r="121411" ht="13.5" customHeight="1" x14ac:dyDescent="0.15"/>
    <row r="121413" ht="13.5" customHeight="1" x14ac:dyDescent="0.15"/>
    <row r="121415" ht="13.5" customHeight="1" x14ac:dyDescent="0.15"/>
    <row r="121417" ht="13.5" customHeight="1" x14ac:dyDescent="0.15"/>
    <row r="121419" ht="13.5" customHeight="1" x14ac:dyDescent="0.15"/>
    <row r="121421" ht="13.5" customHeight="1" x14ac:dyDescent="0.15"/>
    <row r="121423" ht="13.5" customHeight="1" x14ac:dyDescent="0.15"/>
    <row r="121425" ht="13.5" customHeight="1" x14ac:dyDescent="0.15"/>
    <row r="121427" ht="13.5" customHeight="1" x14ac:dyDescent="0.15"/>
    <row r="121429" ht="13.5" customHeight="1" x14ac:dyDescent="0.15"/>
    <row r="121431" ht="13.5" customHeight="1" x14ac:dyDescent="0.15"/>
    <row r="121433" ht="13.5" customHeight="1" x14ac:dyDescent="0.15"/>
    <row r="121435" ht="13.5" customHeight="1" x14ac:dyDescent="0.15"/>
    <row r="121437" ht="13.5" customHeight="1" x14ac:dyDescent="0.15"/>
    <row r="121439" ht="13.5" customHeight="1" x14ac:dyDescent="0.15"/>
    <row r="121441" ht="13.5" customHeight="1" x14ac:dyDescent="0.15"/>
    <row r="121443" ht="13.5" customHeight="1" x14ac:dyDescent="0.15"/>
    <row r="121445" ht="13.5" customHeight="1" x14ac:dyDescent="0.15"/>
    <row r="121447" ht="13.5" customHeight="1" x14ac:dyDescent="0.15"/>
    <row r="121449" ht="13.5" customHeight="1" x14ac:dyDescent="0.15"/>
    <row r="121451" ht="13.5" customHeight="1" x14ac:dyDescent="0.15"/>
    <row r="121453" ht="13.5" customHeight="1" x14ac:dyDescent="0.15"/>
    <row r="121455" ht="13.5" customHeight="1" x14ac:dyDescent="0.15"/>
    <row r="121457" ht="13.5" customHeight="1" x14ac:dyDescent="0.15"/>
    <row r="121459" ht="13.5" customHeight="1" x14ac:dyDescent="0.15"/>
    <row r="121461" ht="13.5" customHeight="1" x14ac:dyDescent="0.15"/>
    <row r="121463" ht="13.5" customHeight="1" x14ac:dyDescent="0.15"/>
    <row r="121465" ht="13.5" customHeight="1" x14ac:dyDescent="0.15"/>
    <row r="121467" ht="13.5" customHeight="1" x14ac:dyDescent="0.15"/>
    <row r="121469" ht="13.5" customHeight="1" x14ac:dyDescent="0.15"/>
    <row r="121471" ht="13.5" customHeight="1" x14ac:dyDescent="0.15"/>
    <row r="121473" ht="13.5" customHeight="1" x14ac:dyDescent="0.15"/>
    <row r="121475" ht="13.5" customHeight="1" x14ac:dyDescent="0.15"/>
    <row r="121477" ht="13.5" customHeight="1" x14ac:dyDescent="0.15"/>
    <row r="121479" ht="13.5" customHeight="1" x14ac:dyDescent="0.15"/>
    <row r="121481" ht="13.5" customHeight="1" x14ac:dyDescent="0.15"/>
    <row r="121483" ht="13.5" customHeight="1" x14ac:dyDescent="0.15"/>
    <row r="121485" ht="13.5" customHeight="1" x14ac:dyDescent="0.15"/>
    <row r="121487" ht="13.5" customHeight="1" x14ac:dyDescent="0.15"/>
    <row r="121489" ht="13.5" customHeight="1" x14ac:dyDescent="0.15"/>
    <row r="121491" ht="13.5" customHeight="1" x14ac:dyDescent="0.15"/>
    <row r="121493" ht="13.5" customHeight="1" x14ac:dyDescent="0.15"/>
    <row r="121495" ht="13.5" customHeight="1" x14ac:dyDescent="0.15"/>
    <row r="121497" ht="13.5" customHeight="1" x14ac:dyDescent="0.15"/>
    <row r="121499" ht="13.5" customHeight="1" x14ac:dyDescent="0.15"/>
    <row r="121501" ht="13.5" customHeight="1" x14ac:dyDescent="0.15"/>
    <row r="121503" ht="13.5" customHeight="1" x14ac:dyDescent="0.15"/>
    <row r="121505" ht="13.5" customHeight="1" x14ac:dyDescent="0.15"/>
    <row r="121507" ht="13.5" customHeight="1" x14ac:dyDescent="0.15"/>
    <row r="121509" ht="13.5" customHeight="1" x14ac:dyDescent="0.15"/>
    <row r="121511" ht="13.5" customHeight="1" x14ac:dyDescent="0.15"/>
    <row r="121513" ht="13.5" customHeight="1" x14ac:dyDescent="0.15"/>
    <row r="121515" ht="13.5" customHeight="1" x14ac:dyDescent="0.15"/>
    <row r="121517" ht="13.5" customHeight="1" x14ac:dyDescent="0.15"/>
    <row r="121519" ht="13.5" customHeight="1" x14ac:dyDescent="0.15"/>
    <row r="121521" ht="13.5" customHeight="1" x14ac:dyDescent="0.15"/>
    <row r="121523" ht="13.5" customHeight="1" x14ac:dyDescent="0.15"/>
    <row r="121525" ht="13.5" customHeight="1" x14ac:dyDescent="0.15"/>
    <row r="121527" ht="13.5" customHeight="1" x14ac:dyDescent="0.15"/>
    <row r="121529" ht="13.5" customHeight="1" x14ac:dyDescent="0.15"/>
    <row r="121531" ht="13.5" customHeight="1" x14ac:dyDescent="0.15"/>
    <row r="121533" ht="13.5" customHeight="1" x14ac:dyDescent="0.15"/>
    <row r="121535" ht="13.5" customHeight="1" x14ac:dyDescent="0.15"/>
    <row r="121537" ht="13.5" customHeight="1" x14ac:dyDescent="0.15"/>
    <row r="121539" ht="13.5" customHeight="1" x14ac:dyDescent="0.15"/>
    <row r="121541" ht="13.5" customHeight="1" x14ac:dyDescent="0.15"/>
    <row r="121543" ht="13.5" customHeight="1" x14ac:dyDescent="0.15"/>
    <row r="121545" ht="13.5" customHeight="1" x14ac:dyDescent="0.15"/>
    <row r="121547" ht="13.5" customHeight="1" x14ac:dyDescent="0.15"/>
    <row r="121549" ht="13.5" customHeight="1" x14ac:dyDescent="0.15"/>
    <row r="121551" ht="13.5" customHeight="1" x14ac:dyDescent="0.15"/>
    <row r="121553" ht="13.5" customHeight="1" x14ac:dyDescent="0.15"/>
    <row r="121555" ht="13.5" customHeight="1" x14ac:dyDescent="0.15"/>
    <row r="121557" ht="13.5" customHeight="1" x14ac:dyDescent="0.15"/>
    <row r="121559" ht="13.5" customHeight="1" x14ac:dyDescent="0.15"/>
    <row r="121561" ht="13.5" customHeight="1" x14ac:dyDescent="0.15"/>
    <row r="121563" ht="13.5" customHeight="1" x14ac:dyDescent="0.15"/>
    <row r="121565" ht="13.5" customHeight="1" x14ac:dyDescent="0.15"/>
    <row r="121567" ht="13.5" customHeight="1" x14ac:dyDescent="0.15"/>
    <row r="121569" ht="13.5" customHeight="1" x14ac:dyDescent="0.15"/>
    <row r="121571" ht="13.5" customHeight="1" x14ac:dyDescent="0.15"/>
    <row r="121573" ht="13.5" customHeight="1" x14ac:dyDescent="0.15"/>
    <row r="121575" ht="13.5" customHeight="1" x14ac:dyDescent="0.15"/>
    <row r="121577" ht="13.5" customHeight="1" x14ac:dyDescent="0.15"/>
    <row r="121579" ht="13.5" customHeight="1" x14ac:dyDescent="0.15"/>
    <row r="121581" ht="13.5" customHeight="1" x14ac:dyDescent="0.15"/>
    <row r="121583" ht="13.5" customHeight="1" x14ac:dyDescent="0.15"/>
    <row r="121585" ht="13.5" customHeight="1" x14ac:dyDescent="0.15"/>
    <row r="121587" ht="13.5" customHeight="1" x14ac:dyDescent="0.15"/>
    <row r="121589" ht="13.5" customHeight="1" x14ac:dyDescent="0.15"/>
    <row r="121591" ht="13.5" customHeight="1" x14ac:dyDescent="0.15"/>
    <row r="121593" ht="13.5" customHeight="1" x14ac:dyDescent="0.15"/>
    <row r="121595" ht="13.5" customHeight="1" x14ac:dyDescent="0.15"/>
    <row r="121597" ht="13.5" customHeight="1" x14ac:dyDescent="0.15"/>
    <row r="121599" ht="13.5" customHeight="1" x14ac:dyDescent="0.15"/>
    <row r="121601" ht="13.5" customHeight="1" x14ac:dyDescent="0.15"/>
    <row r="121603" ht="13.5" customHeight="1" x14ac:dyDescent="0.15"/>
    <row r="121605" ht="13.5" customHeight="1" x14ac:dyDescent="0.15"/>
    <row r="121607" ht="13.5" customHeight="1" x14ac:dyDescent="0.15"/>
    <row r="121609" ht="13.5" customHeight="1" x14ac:dyDescent="0.15"/>
    <row r="121611" ht="13.5" customHeight="1" x14ac:dyDescent="0.15"/>
    <row r="121613" ht="13.5" customHeight="1" x14ac:dyDescent="0.15"/>
    <row r="121615" ht="13.5" customHeight="1" x14ac:dyDescent="0.15"/>
    <row r="121617" ht="13.5" customHeight="1" x14ac:dyDescent="0.15"/>
    <row r="121619" ht="13.5" customHeight="1" x14ac:dyDescent="0.15"/>
    <row r="121621" ht="13.5" customHeight="1" x14ac:dyDescent="0.15"/>
    <row r="121623" ht="13.5" customHeight="1" x14ac:dyDescent="0.15"/>
    <row r="121625" ht="13.5" customHeight="1" x14ac:dyDescent="0.15"/>
    <row r="121627" ht="13.5" customHeight="1" x14ac:dyDescent="0.15"/>
    <row r="121629" ht="13.5" customHeight="1" x14ac:dyDescent="0.15"/>
    <row r="121631" ht="13.5" customHeight="1" x14ac:dyDescent="0.15"/>
    <row r="121633" ht="13.5" customHeight="1" x14ac:dyDescent="0.15"/>
    <row r="121635" ht="13.5" customHeight="1" x14ac:dyDescent="0.15"/>
    <row r="121637" ht="13.5" customHeight="1" x14ac:dyDescent="0.15"/>
    <row r="121639" ht="13.5" customHeight="1" x14ac:dyDescent="0.15"/>
    <row r="121641" ht="13.5" customHeight="1" x14ac:dyDescent="0.15"/>
    <row r="121643" ht="13.5" customHeight="1" x14ac:dyDescent="0.15"/>
    <row r="121645" ht="13.5" customHeight="1" x14ac:dyDescent="0.15"/>
    <row r="121647" ht="13.5" customHeight="1" x14ac:dyDescent="0.15"/>
    <row r="121649" ht="13.5" customHeight="1" x14ac:dyDescent="0.15"/>
    <row r="121651" ht="13.5" customHeight="1" x14ac:dyDescent="0.15"/>
    <row r="121653" ht="13.5" customHeight="1" x14ac:dyDescent="0.15"/>
    <row r="121655" ht="13.5" customHeight="1" x14ac:dyDescent="0.15"/>
    <row r="121657" ht="13.5" customHeight="1" x14ac:dyDescent="0.15"/>
    <row r="121659" ht="13.5" customHeight="1" x14ac:dyDescent="0.15"/>
    <row r="121661" ht="13.5" customHeight="1" x14ac:dyDescent="0.15"/>
    <row r="121663" ht="13.5" customHeight="1" x14ac:dyDescent="0.15"/>
    <row r="121665" ht="13.5" customHeight="1" x14ac:dyDescent="0.15"/>
    <row r="121667" ht="13.5" customHeight="1" x14ac:dyDescent="0.15"/>
    <row r="121669" ht="13.5" customHeight="1" x14ac:dyDescent="0.15"/>
    <row r="121671" ht="13.5" customHeight="1" x14ac:dyDescent="0.15"/>
    <row r="121673" ht="13.5" customHeight="1" x14ac:dyDescent="0.15"/>
    <row r="121675" ht="13.5" customHeight="1" x14ac:dyDescent="0.15"/>
    <row r="121677" ht="13.5" customHeight="1" x14ac:dyDescent="0.15"/>
    <row r="121679" ht="13.5" customHeight="1" x14ac:dyDescent="0.15"/>
    <row r="121681" ht="13.5" customHeight="1" x14ac:dyDescent="0.15"/>
    <row r="121683" ht="13.5" customHeight="1" x14ac:dyDescent="0.15"/>
    <row r="121685" ht="13.5" customHeight="1" x14ac:dyDescent="0.15"/>
    <row r="121687" ht="13.5" customHeight="1" x14ac:dyDescent="0.15"/>
    <row r="121689" ht="13.5" customHeight="1" x14ac:dyDescent="0.15"/>
    <row r="121691" ht="13.5" customHeight="1" x14ac:dyDescent="0.15"/>
    <row r="121693" ht="13.5" customHeight="1" x14ac:dyDescent="0.15"/>
    <row r="121695" ht="13.5" customHeight="1" x14ac:dyDescent="0.15"/>
    <row r="121697" ht="13.5" customHeight="1" x14ac:dyDescent="0.15"/>
    <row r="121699" ht="13.5" customHeight="1" x14ac:dyDescent="0.15"/>
    <row r="121701" ht="13.5" customHeight="1" x14ac:dyDescent="0.15"/>
    <row r="121703" ht="13.5" customHeight="1" x14ac:dyDescent="0.15"/>
    <row r="121705" ht="13.5" customHeight="1" x14ac:dyDescent="0.15"/>
    <row r="121707" ht="13.5" customHeight="1" x14ac:dyDescent="0.15"/>
    <row r="121709" ht="13.5" customHeight="1" x14ac:dyDescent="0.15"/>
    <row r="121711" ht="13.5" customHeight="1" x14ac:dyDescent="0.15"/>
    <row r="121713" ht="13.5" customHeight="1" x14ac:dyDescent="0.15"/>
    <row r="121715" ht="13.5" customHeight="1" x14ac:dyDescent="0.15"/>
    <row r="121717" ht="13.5" customHeight="1" x14ac:dyDescent="0.15"/>
    <row r="121719" ht="13.5" customHeight="1" x14ac:dyDescent="0.15"/>
    <row r="121721" ht="13.5" customHeight="1" x14ac:dyDescent="0.15"/>
    <row r="121723" ht="13.5" customHeight="1" x14ac:dyDescent="0.15"/>
    <row r="121725" ht="13.5" customHeight="1" x14ac:dyDescent="0.15"/>
    <row r="121727" ht="13.5" customHeight="1" x14ac:dyDescent="0.15"/>
    <row r="121729" ht="13.5" customHeight="1" x14ac:dyDescent="0.15"/>
    <row r="121731" ht="13.5" customHeight="1" x14ac:dyDescent="0.15"/>
    <row r="121733" ht="13.5" customHeight="1" x14ac:dyDescent="0.15"/>
    <row r="121735" ht="13.5" customHeight="1" x14ac:dyDescent="0.15"/>
    <row r="121737" ht="13.5" customHeight="1" x14ac:dyDescent="0.15"/>
    <row r="121739" ht="13.5" customHeight="1" x14ac:dyDescent="0.15"/>
    <row r="121741" ht="13.5" customHeight="1" x14ac:dyDescent="0.15"/>
    <row r="121743" ht="13.5" customHeight="1" x14ac:dyDescent="0.15"/>
    <row r="121745" ht="13.5" customHeight="1" x14ac:dyDescent="0.15"/>
    <row r="121747" ht="13.5" customHeight="1" x14ac:dyDescent="0.15"/>
    <row r="121749" ht="13.5" customHeight="1" x14ac:dyDescent="0.15"/>
    <row r="121751" ht="13.5" customHeight="1" x14ac:dyDescent="0.15"/>
    <row r="121753" ht="13.5" customHeight="1" x14ac:dyDescent="0.15"/>
    <row r="121755" ht="13.5" customHeight="1" x14ac:dyDescent="0.15"/>
    <row r="121757" ht="13.5" customHeight="1" x14ac:dyDescent="0.15"/>
    <row r="121759" ht="13.5" customHeight="1" x14ac:dyDescent="0.15"/>
    <row r="121761" ht="13.5" customHeight="1" x14ac:dyDescent="0.15"/>
    <row r="121763" ht="13.5" customHeight="1" x14ac:dyDescent="0.15"/>
    <row r="121765" ht="13.5" customHeight="1" x14ac:dyDescent="0.15"/>
    <row r="121767" ht="13.5" customHeight="1" x14ac:dyDescent="0.15"/>
    <row r="121769" ht="13.5" customHeight="1" x14ac:dyDescent="0.15"/>
    <row r="121771" ht="13.5" customHeight="1" x14ac:dyDescent="0.15"/>
    <row r="121773" ht="13.5" customHeight="1" x14ac:dyDescent="0.15"/>
    <row r="121775" ht="13.5" customHeight="1" x14ac:dyDescent="0.15"/>
    <row r="121777" ht="13.5" customHeight="1" x14ac:dyDescent="0.15"/>
    <row r="121779" ht="13.5" customHeight="1" x14ac:dyDescent="0.15"/>
    <row r="121781" ht="13.5" customHeight="1" x14ac:dyDescent="0.15"/>
    <row r="121783" ht="13.5" customHeight="1" x14ac:dyDescent="0.15"/>
    <row r="121785" ht="13.5" customHeight="1" x14ac:dyDescent="0.15"/>
    <row r="121787" ht="13.5" customHeight="1" x14ac:dyDescent="0.15"/>
    <row r="121789" ht="13.5" customHeight="1" x14ac:dyDescent="0.15"/>
    <row r="121791" ht="13.5" customHeight="1" x14ac:dyDescent="0.15"/>
    <row r="121793" ht="13.5" customHeight="1" x14ac:dyDescent="0.15"/>
    <row r="121795" ht="13.5" customHeight="1" x14ac:dyDescent="0.15"/>
    <row r="121797" ht="13.5" customHeight="1" x14ac:dyDescent="0.15"/>
    <row r="121799" ht="13.5" customHeight="1" x14ac:dyDescent="0.15"/>
    <row r="121801" ht="13.5" customHeight="1" x14ac:dyDescent="0.15"/>
    <row r="121803" ht="13.5" customHeight="1" x14ac:dyDescent="0.15"/>
    <row r="121805" ht="13.5" customHeight="1" x14ac:dyDescent="0.15"/>
    <row r="121807" ht="13.5" customHeight="1" x14ac:dyDescent="0.15"/>
    <row r="121809" ht="13.5" customHeight="1" x14ac:dyDescent="0.15"/>
    <row r="121811" ht="13.5" customHeight="1" x14ac:dyDescent="0.15"/>
    <row r="121813" ht="13.5" customHeight="1" x14ac:dyDescent="0.15"/>
    <row r="121815" ht="13.5" customHeight="1" x14ac:dyDescent="0.15"/>
    <row r="121817" ht="13.5" customHeight="1" x14ac:dyDescent="0.15"/>
    <row r="121819" ht="13.5" customHeight="1" x14ac:dyDescent="0.15"/>
    <row r="121821" ht="13.5" customHeight="1" x14ac:dyDescent="0.15"/>
    <row r="121823" ht="13.5" customHeight="1" x14ac:dyDescent="0.15"/>
    <row r="121825" ht="13.5" customHeight="1" x14ac:dyDescent="0.15"/>
    <row r="121827" ht="13.5" customHeight="1" x14ac:dyDescent="0.15"/>
    <row r="121829" ht="13.5" customHeight="1" x14ac:dyDescent="0.15"/>
    <row r="121831" ht="13.5" customHeight="1" x14ac:dyDescent="0.15"/>
    <row r="121833" ht="13.5" customHeight="1" x14ac:dyDescent="0.15"/>
    <row r="121835" ht="13.5" customHeight="1" x14ac:dyDescent="0.15"/>
    <row r="121837" ht="13.5" customHeight="1" x14ac:dyDescent="0.15"/>
    <row r="121839" ht="13.5" customHeight="1" x14ac:dyDescent="0.15"/>
    <row r="121841" ht="13.5" customHeight="1" x14ac:dyDescent="0.15"/>
    <row r="121843" ht="13.5" customHeight="1" x14ac:dyDescent="0.15"/>
    <row r="121845" ht="13.5" customHeight="1" x14ac:dyDescent="0.15"/>
    <row r="121847" ht="13.5" customHeight="1" x14ac:dyDescent="0.15"/>
    <row r="121849" ht="13.5" customHeight="1" x14ac:dyDescent="0.15"/>
    <row r="121851" ht="13.5" customHeight="1" x14ac:dyDescent="0.15"/>
    <row r="121853" ht="13.5" customHeight="1" x14ac:dyDescent="0.15"/>
    <row r="121855" ht="13.5" customHeight="1" x14ac:dyDescent="0.15"/>
    <row r="121857" ht="13.5" customHeight="1" x14ac:dyDescent="0.15"/>
    <row r="121859" ht="13.5" customHeight="1" x14ac:dyDescent="0.15"/>
    <row r="121861" ht="13.5" customHeight="1" x14ac:dyDescent="0.15"/>
    <row r="121863" ht="13.5" customHeight="1" x14ac:dyDescent="0.15"/>
    <row r="121865" ht="13.5" customHeight="1" x14ac:dyDescent="0.15"/>
    <row r="121867" ht="13.5" customHeight="1" x14ac:dyDescent="0.15"/>
    <row r="121869" ht="13.5" customHeight="1" x14ac:dyDescent="0.15"/>
    <row r="121871" ht="13.5" customHeight="1" x14ac:dyDescent="0.15"/>
    <row r="121873" ht="13.5" customHeight="1" x14ac:dyDescent="0.15"/>
    <row r="121875" ht="13.5" customHeight="1" x14ac:dyDescent="0.15"/>
    <row r="121877" ht="13.5" customHeight="1" x14ac:dyDescent="0.15"/>
    <row r="121879" ht="13.5" customHeight="1" x14ac:dyDescent="0.15"/>
    <row r="121881" ht="13.5" customHeight="1" x14ac:dyDescent="0.15"/>
    <row r="121883" ht="13.5" customHeight="1" x14ac:dyDescent="0.15"/>
    <row r="121885" ht="13.5" customHeight="1" x14ac:dyDescent="0.15"/>
    <row r="121887" ht="13.5" customHeight="1" x14ac:dyDescent="0.15"/>
    <row r="121889" ht="13.5" customHeight="1" x14ac:dyDescent="0.15"/>
    <row r="121891" ht="13.5" customHeight="1" x14ac:dyDescent="0.15"/>
    <row r="121893" ht="13.5" customHeight="1" x14ac:dyDescent="0.15"/>
    <row r="121895" ht="13.5" customHeight="1" x14ac:dyDescent="0.15"/>
    <row r="121897" ht="13.5" customHeight="1" x14ac:dyDescent="0.15"/>
    <row r="121899" ht="13.5" customHeight="1" x14ac:dyDescent="0.15"/>
    <row r="121901" ht="13.5" customHeight="1" x14ac:dyDescent="0.15"/>
    <row r="121903" ht="13.5" customHeight="1" x14ac:dyDescent="0.15"/>
    <row r="121905" ht="13.5" customHeight="1" x14ac:dyDescent="0.15"/>
    <row r="121907" ht="13.5" customHeight="1" x14ac:dyDescent="0.15"/>
    <row r="121909" ht="13.5" customHeight="1" x14ac:dyDescent="0.15"/>
    <row r="121911" ht="13.5" customHeight="1" x14ac:dyDescent="0.15"/>
    <row r="121913" ht="13.5" customHeight="1" x14ac:dyDescent="0.15"/>
    <row r="121915" ht="13.5" customHeight="1" x14ac:dyDescent="0.15"/>
    <row r="121917" ht="13.5" customHeight="1" x14ac:dyDescent="0.15"/>
    <row r="121919" ht="13.5" customHeight="1" x14ac:dyDescent="0.15"/>
    <row r="121921" ht="13.5" customHeight="1" x14ac:dyDescent="0.15"/>
    <row r="121923" ht="13.5" customHeight="1" x14ac:dyDescent="0.15"/>
    <row r="121925" ht="13.5" customHeight="1" x14ac:dyDescent="0.15"/>
    <row r="121927" ht="13.5" customHeight="1" x14ac:dyDescent="0.15"/>
    <row r="121929" ht="13.5" customHeight="1" x14ac:dyDescent="0.15"/>
    <row r="121931" ht="13.5" customHeight="1" x14ac:dyDescent="0.15"/>
    <row r="121933" ht="13.5" customHeight="1" x14ac:dyDescent="0.15"/>
    <row r="121935" ht="13.5" customHeight="1" x14ac:dyDescent="0.15"/>
    <row r="121937" ht="13.5" customHeight="1" x14ac:dyDescent="0.15"/>
    <row r="121939" ht="13.5" customHeight="1" x14ac:dyDescent="0.15"/>
    <row r="121941" ht="13.5" customHeight="1" x14ac:dyDescent="0.15"/>
    <row r="121943" ht="13.5" customHeight="1" x14ac:dyDescent="0.15"/>
    <row r="121945" ht="13.5" customHeight="1" x14ac:dyDescent="0.15"/>
    <row r="121947" ht="13.5" customHeight="1" x14ac:dyDescent="0.15"/>
    <row r="121949" ht="13.5" customHeight="1" x14ac:dyDescent="0.15"/>
    <row r="121951" ht="13.5" customHeight="1" x14ac:dyDescent="0.15"/>
    <row r="121953" ht="13.5" customHeight="1" x14ac:dyDescent="0.15"/>
    <row r="121955" ht="13.5" customHeight="1" x14ac:dyDescent="0.15"/>
    <row r="121957" ht="13.5" customHeight="1" x14ac:dyDescent="0.15"/>
    <row r="121959" ht="13.5" customHeight="1" x14ac:dyDescent="0.15"/>
    <row r="121961" ht="13.5" customHeight="1" x14ac:dyDescent="0.15"/>
    <row r="121963" ht="13.5" customHeight="1" x14ac:dyDescent="0.15"/>
    <row r="121965" ht="13.5" customHeight="1" x14ac:dyDescent="0.15"/>
    <row r="121967" ht="13.5" customHeight="1" x14ac:dyDescent="0.15"/>
    <row r="121969" ht="13.5" customHeight="1" x14ac:dyDescent="0.15"/>
    <row r="121971" ht="13.5" customHeight="1" x14ac:dyDescent="0.15"/>
    <row r="121973" ht="13.5" customHeight="1" x14ac:dyDescent="0.15"/>
    <row r="121975" ht="13.5" customHeight="1" x14ac:dyDescent="0.15"/>
    <row r="121977" ht="13.5" customHeight="1" x14ac:dyDescent="0.15"/>
    <row r="121979" ht="13.5" customHeight="1" x14ac:dyDescent="0.15"/>
    <row r="121981" ht="13.5" customHeight="1" x14ac:dyDescent="0.15"/>
    <row r="121983" ht="13.5" customHeight="1" x14ac:dyDescent="0.15"/>
    <row r="121985" ht="13.5" customHeight="1" x14ac:dyDescent="0.15"/>
    <row r="121987" ht="13.5" customHeight="1" x14ac:dyDescent="0.15"/>
    <row r="121989" ht="13.5" customHeight="1" x14ac:dyDescent="0.15"/>
    <row r="121991" ht="13.5" customHeight="1" x14ac:dyDescent="0.15"/>
    <row r="121993" ht="13.5" customHeight="1" x14ac:dyDescent="0.15"/>
    <row r="121995" ht="13.5" customHeight="1" x14ac:dyDescent="0.15"/>
    <row r="121997" ht="13.5" customHeight="1" x14ac:dyDescent="0.15"/>
    <row r="121999" ht="13.5" customHeight="1" x14ac:dyDescent="0.15"/>
    <row r="122001" ht="13.5" customHeight="1" x14ac:dyDescent="0.15"/>
    <row r="122003" ht="13.5" customHeight="1" x14ac:dyDescent="0.15"/>
    <row r="122005" ht="13.5" customHeight="1" x14ac:dyDescent="0.15"/>
    <row r="122007" ht="13.5" customHeight="1" x14ac:dyDescent="0.15"/>
    <row r="122009" ht="13.5" customHeight="1" x14ac:dyDescent="0.15"/>
    <row r="122011" ht="13.5" customHeight="1" x14ac:dyDescent="0.15"/>
    <row r="122013" ht="13.5" customHeight="1" x14ac:dyDescent="0.15"/>
    <row r="122015" ht="13.5" customHeight="1" x14ac:dyDescent="0.15"/>
    <row r="122017" ht="13.5" customHeight="1" x14ac:dyDescent="0.15"/>
    <row r="122019" ht="13.5" customHeight="1" x14ac:dyDescent="0.15"/>
    <row r="122021" ht="13.5" customHeight="1" x14ac:dyDescent="0.15"/>
    <row r="122023" ht="13.5" customHeight="1" x14ac:dyDescent="0.15"/>
    <row r="122025" ht="13.5" customHeight="1" x14ac:dyDescent="0.15"/>
    <row r="122027" ht="13.5" customHeight="1" x14ac:dyDescent="0.15"/>
    <row r="122029" ht="13.5" customHeight="1" x14ac:dyDescent="0.15"/>
    <row r="122031" ht="13.5" customHeight="1" x14ac:dyDescent="0.15"/>
    <row r="122033" ht="13.5" customHeight="1" x14ac:dyDescent="0.15"/>
    <row r="122035" ht="13.5" customHeight="1" x14ac:dyDescent="0.15"/>
    <row r="122037" ht="13.5" customHeight="1" x14ac:dyDescent="0.15"/>
    <row r="122039" ht="13.5" customHeight="1" x14ac:dyDescent="0.15"/>
    <row r="122041" ht="13.5" customHeight="1" x14ac:dyDescent="0.15"/>
    <row r="122043" ht="13.5" customHeight="1" x14ac:dyDescent="0.15"/>
    <row r="122045" ht="13.5" customHeight="1" x14ac:dyDescent="0.15"/>
    <row r="122047" ht="13.5" customHeight="1" x14ac:dyDescent="0.15"/>
    <row r="122049" ht="13.5" customHeight="1" x14ac:dyDescent="0.15"/>
    <row r="122051" ht="13.5" customHeight="1" x14ac:dyDescent="0.15"/>
    <row r="122053" ht="13.5" customHeight="1" x14ac:dyDescent="0.15"/>
    <row r="122055" ht="13.5" customHeight="1" x14ac:dyDescent="0.15"/>
    <row r="122057" ht="13.5" customHeight="1" x14ac:dyDescent="0.15"/>
    <row r="122059" ht="13.5" customHeight="1" x14ac:dyDescent="0.15"/>
    <row r="122061" ht="13.5" customHeight="1" x14ac:dyDescent="0.15"/>
    <row r="122063" ht="13.5" customHeight="1" x14ac:dyDescent="0.15"/>
    <row r="122065" ht="13.5" customHeight="1" x14ac:dyDescent="0.15"/>
    <row r="122067" ht="13.5" customHeight="1" x14ac:dyDescent="0.15"/>
    <row r="122069" ht="13.5" customHeight="1" x14ac:dyDescent="0.15"/>
    <row r="122071" ht="13.5" customHeight="1" x14ac:dyDescent="0.15"/>
    <row r="122073" ht="13.5" customHeight="1" x14ac:dyDescent="0.15"/>
    <row r="122075" ht="13.5" customHeight="1" x14ac:dyDescent="0.15"/>
    <row r="122077" ht="13.5" customHeight="1" x14ac:dyDescent="0.15"/>
    <row r="122079" ht="13.5" customHeight="1" x14ac:dyDescent="0.15"/>
    <row r="122081" ht="13.5" customHeight="1" x14ac:dyDescent="0.15"/>
    <row r="122083" ht="13.5" customHeight="1" x14ac:dyDescent="0.15"/>
    <row r="122085" ht="13.5" customHeight="1" x14ac:dyDescent="0.15"/>
    <row r="122087" ht="13.5" customHeight="1" x14ac:dyDescent="0.15"/>
    <row r="122089" ht="13.5" customHeight="1" x14ac:dyDescent="0.15"/>
    <row r="122091" ht="13.5" customHeight="1" x14ac:dyDescent="0.15"/>
    <row r="122093" ht="13.5" customHeight="1" x14ac:dyDescent="0.15"/>
    <row r="122095" ht="13.5" customHeight="1" x14ac:dyDescent="0.15"/>
    <row r="122097" ht="13.5" customHeight="1" x14ac:dyDescent="0.15"/>
    <row r="122099" ht="13.5" customHeight="1" x14ac:dyDescent="0.15"/>
    <row r="122101" ht="13.5" customHeight="1" x14ac:dyDescent="0.15"/>
    <row r="122103" ht="13.5" customHeight="1" x14ac:dyDescent="0.15"/>
    <row r="122105" ht="13.5" customHeight="1" x14ac:dyDescent="0.15"/>
    <row r="122107" ht="13.5" customHeight="1" x14ac:dyDescent="0.15"/>
    <row r="122109" ht="13.5" customHeight="1" x14ac:dyDescent="0.15"/>
    <row r="122111" ht="13.5" customHeight="1" x14ac:dyDescent="0.15"/>
    <row r="122113" ht="13.5" customHeight="1" x14ac:dyDescent="0.15"/>
    <row r="122115" ht="13.5" customHeight="1" x14ac:dyDescent="0.15"/>
    <row r="122117" ht="13.5" customHeight="1" x14ac:dyDescent="0.15"/>
    <row r="122119" ht="13.5" customHeight="1" x14ac:dyDescent="0.15"/>
    <row r="122121" ht="13.5" customHeight="1" x14ac:dyDescent="0.15"/>
    <row r="122123" ht="13.5" customHeight="1" x14ac:dyDescent="0.15"/>
    <row r="122125" ht="13.5" customHeight="1" x14ac:dyDescent="0.15"/>
    <row r="122127" ht="13.5" customHeight="1" x14ac:dyDescent="0.15"/>
    <row r="122129" ht="13.5" customHeight="1" x14ac:dyDescent="0.15"/>
    <row r="122131" ht="13.5" customHeight="1" x14ac:dyDescent="0.15"/>
    <row r="122133" ht="13.5" customHeight="1" x14ac:dyDescent="0.15"/>
    <row r="122135" ht="13.5" customHeight="1" x14ac:dyDescent="0.15"/>
    <row r="122137" ht="13.5" customHeight="1" x14ac:dyDescent="0.15"/>
    <row r="122139" ht="13.5" customHeight="1" x14ac:dyDescent="0.15"/>
    <row r="122141" ht="13.5" customHeight="1" x14ac:dyDescent="0.15"/>
    <row r="122143" ht="13.5" customHeight="1" x14ac:dyDescent="0.15"/>
    <row r="122145" ht="13.5" customHeight="1" x14ac:dyDescent="0.15"/>
    <row r="122147" ht="13.5" customHeight="1" x14ac:dyDescent="0.15"/>
    <row r="122149" ht="13.5" customHeight="1" x14ac:dyDescent="0.15"/>
    <row r="122151" ht="13.5" customHeight="1" x14ac:dyDescent="0.15"/>
    <row r="122153" ht="13.5" customHeight="1" x14ac:dyDescent="0.15"/>
    <row r="122155" ht="13.5" customHeight="1" x14ac:dyDescent="0.15"/>
    <row r="122157" ht="13.5" customHeight="1" x14ac:dyDescent="0.15"/>
    <row r="122159" ht="13.5" customHeight="1" x14ac:dyDescent="0.15"/>
    <row r="122161" ht="13.5" customHeight="1" x14ac:dyDescent="0.15"/>
    <row r="122163" ht="13.5" customHeight="1" x14ac:dyDescent="0.15"/>
    <row r="122165" ht="13.5" customHeight="1" x14ac:dyDescent="0.15"/>
    <row r="122167" ht="13.5" customHeight="1" x14ac:dyDescent="0.15"/>
    <row r="122169" ht="13.5" customHeight="1" x14ac:dyDescent="0.15"/>
    <row r="122171" ht="13.5" customHeight="1" x14ac:dyDescent="0.15"/>
    <row r="122173" ht="13.5" customHeight="1" x14ac:dyDescent="0.15"/>
    <row r="122175" ht="13.5" customHeight="1" x14ac:dyDescent="0.15"/>
    <row r="122177" ht="13.5" customHeight="1" x14ac:dyDescent="0.15"/>
    <row r="122179" ht="13.5" customHeight="1" x14ac:dyDescent="0.15"/>
    <row r="122181" ht="13.5" customHeight="1" x14ac:dyDescent="0.15"/>
    <row r="122183" ht="13.5" customHeight="1" x14ac:dyDescent="0.15"/>
    <row r="122185" ht="13.5" customHeight="1" x14ac:dyDescent="0.15"/>
    <row r="122187" ht="13.5" customHeight="1" x14ac:dyDescent="0.15"/>
    <row r="122189" ht="13.5" customHeight="1" x14ac:dyDescent="0.15"/>
    <row r="122191" ht="13.5" customHeight="1" x14ac:dyDescent="0.15"/>
    <row r="122193" ht="13.5" customHeight="1" x14ac:dyDescent="0.15"/>
    <row r="122195" ht="13.5" customHeight="1" x14ac:dyDescent="0.15"/>
    <row r="122197" ht="13.5" customHeight="1" x14ac:dyDescent="0.15"/>
    <row r="122199" ht="13.5" customHeight="1" x14ac:dyDescent="0.15"/>
    <row r="122201" ht="13.5" customHeight="1" x14ac:dyDescent="0.15"/>
    <row r="122203" ht="13.5" customHeight="1" x14ac:dyDescent="0.15"/>
    <row r="122205" ht="13.5" customHeight="1" x14ac:dyDescent="0.15"/>
    <row r="122207" ht="13.5" customHeight="1" x14ac:dyDescent="0.15"/>
    <row r="122209" ht="13.5" customHeight="1" x14ac:dyDescent="0.15"/>
    <row r="122211" ht="13.5" customHeight="1" x14ac:dyDescent="0.15"/>
    <row r="122213" ht="13.5" customHeight="1" x14ac:dyDescent="0.15"/>
    <row r="122215" ht="13.5" customHeight="1" x14ac:dyDescent="0.15"/>
    <row r="122217" ht="13.5" customHeight="1" x14ac:dyDescent="0.15"/>
    <row r="122219" ht="13.5" customHeight="1" x14ac:dyDescent="0.15"/>
    <row r="122221" ht="13.5" customHeight="1" x14ac:dyDescent="0.15"/>
    <row r="122223" ht="13.5" customHeight="1" x14ac:dyDescent="0.15"/>
    <row r="122225" ht="13.5" customHeight="1" x14ac:dyDescent="0.15"/>
    <row r="122227" ht="13.5" customHeight="1" x14ac:dyDescent="0.15"/>
    <row r="122229" ht="13.5" customHeight="1" x14ac:dyDescent="0.15"/>
    <row r="122231" ht="13.5" customHeight="1" x14ac:dyDescent="0.15"/>
    <row r="122233" ht="13.5" customHeight="1" x14ac:dyDescent="0.15"/>
    <row r="122235" ht="13.5" customHeight="1" x14ac:dyDescent="0.15"/>
    <row r="122237" ht="13.5" customHeight="1" x14ac:dyDescent="0.15"/>
    <row r="122239" ht="13.5" customHeight="1" x14ac:dyDescent="0.15"/>
    <row r="122241" ht="13.5" customHeight="1" x14ac:dyDescent="0.15"/>
    <row r="122243" ht="13.5" customHeight="1" x14ac:dyDescent="0.15"/>
    <row r="122245" ht="13.5" customHeight="1" x14ac:dyDescent="0.15"/>
    <row r="122247" ht="13.5" customHeight="1" x14ac:dyDescent="0.15"/>
    <row r="122249" ht="13.5" customHeight="1" x14ac:dyDescent="0.15"/>
    <row r="122251" ht="13.5" customHeight="1" x14ac:dyDescent="0.15"/>
    <row r="122253" ht="13.5" customHeight="1" x14ac:dyDescent="0.15"/>
    <row r="122255" ht="13.5" customHeight="1" x14ac:dyDescent="0.15"/>
    <row r="122257" ht="13.5" customHeight="1" x14ac:dyDescent="0.15"/>
    <row r="122259" ht="13.5" customHeight="1" x14ac:dyDescent="0.15"/>
    <row r="122261" ht="13.5" customHeight="1" x14ac:dyDescent="0.15"/>
    <row r="122263" ht="13.5" customHeight="1" x14ac:dyDescent="0.15"/>
    <row r="122265" ht="13.5" customHeight="1" x14ac:dyDescent="0.15"/>
    <row r="122267" ht="13.5" customHeight="1" x14ac:dyDescent="0.15"/>
    <row r="122269" ht="13.5" customHeight="1" x14ac:dyDescent="0.15"/>
    <row r="122271" ht="13.5" customHeight="1" x14ac:dyDescent="0.15"/>
    <row r="122273" ht="13.5" customHeight="1" x14ac:dyDescent="0.15"/>
    <row r="122275" ht="13.5" customHeight="1" x14ac:dyDescent="0.15"/>
    <row r="122277" ht="13.5" customHeight="1" x14ac:dyDescent="0.15"/>
    <row r="122279" ht="13.5" customHeight="1" x14ac:dyDescent="0.15"/>
    <row r="122281" ht="13.5" customHeight="1" x14ac:dyDescent="0.15"/>
    <row r="122283" ht="13.5" customHeight="1" x14ac:dyDescent="0.15"/>
    <row r="122285" ht="13.5" customHeight="1" x14ac:dyDescent="0.15"/>
    <row r="122287" ht="13.5" customHeight="1" x14ac:dyDescent="0.15"/>
    <row r="122289" ht="13.5" customHeight="1" x14ac:dyDescent="0.15"/>
    <row r="122291" ht="13.5" customHeight="1" x14ac:dyDescent="0.15"/>
    <row r="122293" ht="13.5" customHeight="1" x14ac:dyDescent="0.15"/>
    <row r="122295" ht="13.5" customHeight="1" x14ac:dyDescent="0.15"/>
    <row r="122297" ht="13.5" customHeight="1" x14ac:dyDescent="0.15"/>
    <row r="122299" ht="13.5" customHeight="1" x14ac:dyDescent="0.15"/>
    <row r="122301" ht="13.5" customHeight="1" x14ac:dyDescent="0.15"/>
    <row r="122303" ht="13.5" customHeight="1" x14ac:dyDescent="0.15"/>
    <row r="122305" ht="13.5" customHeight="1" x14ac:dyDescent="0.15"/>
    <row r="122307" ht="13.5" customHeight="1" x14ac:dyDescent="0.15"/>
    <row r="122309" ht="13.5" customHeight="1" x14ac:dyDescent="0.15"/>
    <row r="122311" ht="13.5" customHeight="1" x14ac:dyDescent="0.15"/>
    <row r="122313" ht="13.5" customHeight="1" x14ac:dyDescent="0.15"/>
    <row r="122315" ht="13.5" customHeight="1" x14ac:dyDescent="0.15"/>
    <row r="122317" ht="13.5" customHeight="1" x14ac:dyDescent="0.15"/>
    <row r="122319" ht="13.5" customHeight="1" x14ac:dyDescent="0.15"/>
    <row r="122321" ht="13.5" customHeight="1" x14ac:dyDescent="0.15"/>
    <row r="122323" ht="13.5" customHeight="1" x14ac:dyDescent="0.15"/>
    <row r="122325" ht="13.5" customHeight="1" x14ac:dyDescent="0.15"/>
    <row r="122327" ht="13.5" customHeight="1" x14ac:dyDescent="0.15"/>
    <row r="122329" ht="13.5" customHeight="1" x14ac:dyDescent="0.15"/>
    <row r="122331" ht="13.5" customHeight="1" x14ac:dyDescent="0.15"/>
    <row r="122333" ht="13.5" customHeight="1" x14ac:dyDescent="0.15"/>
    <row r="122335" ht="13.5" customHeight="1" x14ac:dyDescent="0.15"/>
    <row r="122337" ht="13.5" customHeight="1" x14ac:dyDescent="0.15"/>
    <row r="122339" ht="13.5" customHeight="1" x14ac:dyDescent="0.15"/>
    <row r="122341" ht="13.5" customHeight="1" x14ac:dyDescent="0.15"/>
    <row r="122343" ht="13.5" customHeight="1" x14ac:dyDescent="0.15"/>
    <row r="122345" ht="13.5" customHeight="1" x14ac:dyDescent="0.15"/>
    <row r="122347" ht="13.5" customHeight="1" x14ac:dyDescent="0.15"/>
    <row r="122349" ht="13.5" customHeight="1" x14ac:dyDescent="0.15"/>
    <row r="122351" ht="13.5" customHeight="1" x14ac:dyDescent="0.15"/>
    <row r="122353" ht="13.5" customHeight="1" x14ac:dyDescent="0.15"/>
    <row r="122355" ht="13.5" customHeight="1" x14ac:dyDescent="0.15"/>
    <row r="122357" ht="13.5" customHeight="1" x14ac:dyDescent="0.15"/>
    <row r="122359" ht="13.5" customHeight="1" x14ac:dyDescent="0.15"/>
    <row r="122361" ht="13.5" customHeight="1" x14ac:dyDescent="0.15"/>
    <row r="122363" ht="13.5" customHeight="1" x14ac:dyDescent="0.15"/>
    <row r="122365" ht="13.5" customHeight="1" x14ac:dyDescent="0.15"/>
    <row r="122367" ht="13.5" customHeight="1" x14ac:dyDescent="0.15"/>
    <row r="122369" ht="13.5" customHeight="1" x14ac:dyDescent="0.15"/>
    <row r="122371" ht="13.5" customHeight="1" x14ac:dyDescent="0.15"/>
    <row r="122373" ht="13.5" customHeight="1" x14ac:dyDescent="0.15"/>
    <row r="122375" ht="13.5" customHeight="1" x14ac:dyDescent="0.15"/>
    <row r="122377" ht="13.5" customHeight="1" x14ac:dyDescent="0.15"/>
    <row r="122379" ht="13.5" customHeight="1" x14ac:dyDescent="0.15"/>
    <row r="122381" ht="13.5" customHeight="1" x14ac:dyDescent="0.15"/>
    <row r="122383" ht="13.5" customHeight="1" x14ac:dyDescent="0.15"/>
    <row r="122385" ht="13.5" customHeight="1" x14ac:dyDescent="0.15"/>
    <row r="122387" ht="13.5" customHeight="1" x14ac:dyDescent="0.15"/>
    <row r="122389" ht="13.5" customHeight="1" x14ac:dyDescent="0.15"/>
    <row r="122391" ht="13.5" customHeight="1" x14ac:dyDescent="0.15"/>
    <row r="122393" ht="13.5" customHeight="1" x14ac:dyDescent="0.15"/>
    <row r="122395" ht="13.5" customHeight="1" x14ac:dyDescent="0.15"/>
    <row r="122397" ht="13.5" customHeight="1" x14ac:dyDescent="0.15"/>
    <row r="122399" ht="13.5" customHeight="1" x14ac:dyDescent="0.15"/>
    <row r="122401" ht="13.5" customHeight="1" x14ac:dyDescent="0.15"/>
    <row r="122403" ht="13.5" customHeight="1" x14ac:dyDescent="0.15"/>
    <row r="122405" ht="13.5" customHeight="1" x14ac:dyDescent="0.15"/>
    <row r="122407" ht="13.5" customHeight="1" x14ac:dyDescent="0.15"/>
    <row r="122409" ht="13.5" customHeight="1" x14ac:dyDescent="0.15"/>
    <row r="122411" ht="13.5" customHeight="1" x14ac:dyDescent="0.15"/>
    <row r="122413" ht="13.5" customHeight="1" x14ac:dyDescent="0.15"/>
    <row r="122415" ht="13.5" customHeight="1" x14ac:dyDescent="0.15"/>
    <row r="122417" ht="13.5" customHeight="1" x14ac:dyDescent="0.15"/>
    <row r="122419" ht="13.5" customHeight="1" x14ac:dyDescent="0.15"/>
    <row r="122421" ht="13.5" customHeight="1" x14ac:dyDescent="0.15"/>
    <row r="122423" ht="13.5" customHeight="1" x14ac:dyDescent="0.15"/>
    <row r="122425" ht="13.5" customHeight="1" x14ac:dyDescent="0.15"/>
    <row r="122427" ht="13.5" customHeight="1" x14ac:dyDescent="0.15"/>
    <row r="122429" ht="13.5" customHeight="1" x14ac:dyDescent="0.15"/>
    <row r="122431" ht="13.5" customHeight="1" x14ac:dyDescent="0.15"/>
    <row r="122433" ht="13.5" customHeight="1" x14ac:dyDescent="0.15"/>
    <row r="122435" ht="13.5" customHeight="1" x14ac:dyDescent="0.15"/>
    <row r="122437" ht="13.5" customHeight="1" x14ac:dyDescent="0.15"/>
    <row r="122439" ht="13.5" customHeight="1" x14ac:dyDescent="0.15"/>
    <row r="122441" ht="13.5" customHeight="1" x14ac:dyDescent="0.15"/>
    <row r="122443" ht="13.5" customHeight="1" x14ac:dyDescent="0.15"/>
    <row r="122445" ht="13.5" customHeight="1" x14ac:dyDescent="0.15"/>
    <row r="122447" ht="13.5" customHeight="1" x14ac:dyDescent="0.15"/>
    <row r="122449" ht="13.5" customHeight="1" x14ac:dyDescent="0.15"/>
    <row r="122451" ht="13.5" customHeight="1" x14ac:dyDescent="0.15"/>
    <row r="122453" ht="13.5" customHeight="1" x14ac:dyDescent="0.15"/>
    <row r="122455" ht="13.5" customHeight="1" x14ac:dyDescent="0.15"/>
    <row r="122457" ht="13.5" customHeight="1" x14ac:dyDescent="0.15"/>
    <row r="122459" ht="13.5" customHeight="1" x14ac:dyDescent="0.15"/>
    <row r="122461" ht="13.5" customHeight="1" x14ac:dyDescent="0.15"/>
    <row r="122463" ht="13.5" customHeight="1" x14ac:dyDescent="0.15"/>
    <row r="122465" ht="13.5" customHeight="1" x14ac:dyDescent="0.15"/>
    <row r="122467" ht="13.5" customHeight="1" x14ac:dyDescent="0.15"/>
    <row r="122469" ht="13.5" customHeight="1" x14ac:dyDescent="0.15"/>
    <row r="122471" ht="13.5" customHeight="1" x14ac:dyDescent="0.15"/>
    <row r="122473" ht="13.5" customHeight="1" x14ac:dyDescent="0.15"/>
    <row r="122475" ht="13.5" customHeight="1" x14ac:dyDescent="0.15"/>
    <row r="122477" ht="13.5" customHeight="1" x14ac:dyDescent="0.15"/>
    <row r="122479" ht="13.5" customHeight="1" x14ac:dyDescent="0.15"/>
    <row r="122481" ht="13.5" customHeight="1" x14ac:dyDescent="0.15"/>
    <row r="122483" ht="13.5" customHeight="1" x14ac:dyDescent="0.15"/>
    <row r="122485" ht="13.5" customHeight="1" x14ac:dyDescent="0.15"/>
    <row r="122487" ht="13.5" customHeight="1" x14ac:dyDescent="0.15"/>
    <row r="122489" ht="13.5" customHeight="1" x14ac:dyDescent="0.15"/>
    <row r="122491" ht="13.5" customHeight="1" x14ac:dyDescent="0.15"/>
    <row r="122493" ht="13.5" customHeight="1" x14ac:dyDescent="0.15"/>
    <row r="122495" ht="13.5" customHeight="1" x14ac:dyDescent="0.15"/>
    <row r="122497" ht="13.5" customHeight="1" x14ac:dyDescent="0.15"/>
    <row r="122499" ht="13.5" customHeight="1" x14ac:dyDescent="0.15"/>
    <row r="122501" ht="13.5" customHeight="1" x14ac:dyDescent="0.15"/>
    <row r="122503" ht="13.5" customHeight="1" x14ac:dyDescent="0.15"/>
    <row r="122505" ht="13.5" customHeight="1" x14ac:dyDescent="0.15"/>
    <row r="122507" ht="13.5" customHeight="1" x14ac:dyDescent="0.15"/>
    <row r="122509" ht="13.5" customHeight="1" x14ac:dyDescent="0.15"/>
    <row r="122511" ht="13.5" customHeight="1" x14ac:dyDescent="0.15"/>
    <row r="122513" ht="13.5" customHeight="1" x14ac:dyDescent="0.15"/>
    <row r="122515" ht="13.5" customHeight="1" x14ac:dyDescent="0.15"/>
    <row r="122517" ht="13.5" customHeight="1" x14ac:dyDescent="0.15"/>
    <row r="122519" ht="13.5" customHeight="1" x14ac:dyDescent="0.15"/>
    <row r="122521" ht="13.5" customHeight="1" x14ac:dyDescent="0.15"/>
    <row r="122523" ht="13.5" customHeight="1" x14ac:dyDescent="0.15"/>
    <row r="122525" ht="13.5" customHeight="1" x14ac:dyDescent="0.15"/>
    <row r="122527" ht="13.5" customHeight="1" x14ac:dyDescent="0.15"/>
    <row r="122529" ht="13.5" customHeight="1" x14ac:dyDescent="0.15"/>
    <row r="122531" ht="13.5" customHeight="1" x14ac:dyDescent="0.15"/>
    <row r="122533" ht="13.5" customHeight="1" x14ac:dyDescent="0.15"/>
    <row r="122535" ht="13.5" customHeight="1" x14ac:dyDescent="0.15"/>
    <row r="122537" ht="13.5" customHeight="1" x14ac:dyDescent="0.15"/>
    <row r="122539" ht="13.5" customHeight="1" x14ac:dyDescent="0.15"/>
    <row r="122541" ht="13.5" customHeight="1" x14ac:dyDescent="0.15"/>
    <row r="122543" ht="13.5" customHeight="1" x14ac:dyDescent="0.15"/>
    <row r="122545" ht="13.5" customHeight="1" x14ac:dyDescent="0.15"/>
    <row r="122547" ht="13.5" customHeight="1" x14ac:dyDescent="0.15"/>
    <row r="122549" ht="13.5" customHeight="1" x14ac:dyDescent="0.15"/>
    <row r="122551" ht="13.5" customHeight="1" x14ac:dyDescent="0.15"/>
    <row r="122553" ht="13.5" customHeight="1" x14ac:dyDescent="0.15"/>
    <row r="122555" ht="13.5" customHeight="1" x14ac:dyDescent="0.15"/>
    <row r="122557" ht="13.5" customHeight="1" x14ac:dyDescent="0.15"/>
    <row r="122559" ht="13.5" customHeight="1" x14ac:dyDescent="0.15"/>
    <row r="122561" ht="13.5" customHeight="1" x14ac:dyDescent="0.15"/>
    <row r="122563" ht="13.5" customHeight="1" x14ac:dyDescent="0.15"/>
    <row r="122565" ht="13.5" customHeight="1" x14ac:dyDescent="0.15"/>
    <row r="122567" ht="13.5" customHeight="1" x14ac:dyDescent="0.15"/>
    <row r="122569" ht="13.5" customHeight="1" x14ac:dyDescent="0.15"/>
    <row r="122571" ht="13.5" customHeight="1" x14ac:dyDescent="0.15"/>
    <row r="122573" ht="13.5" customHeight="1" x14ac:dyDescent="0.15"/>
    <row r="122575" ht="13.5" customHeight="1" x14ac:dyDescent="0.15"/>
    <row r="122577" ht="13.5" customHeight="1" x14ac:dyDescent="0.15"/>
    <row r="122579" ht="13.5" customHeight="1" x14ac:dyDescent="0.15"/>
    <row r="122581" ht="13.5" customHeight="1" x14ac:dyDescent="0.15"/>
    <row r="122583" ht="13.5" customHeight="1" x14ac:dyDescent="0.15"/>
    <row r="122585" ht="13.5" customHeight="1" x14ac:dyDescent="0.15"/>
    <row r="122587" ht="13.5" customHeight="1" x14ac:dyDescent="0.15"/>
    <row r="122589" ht="13.5" customHeight="1" x14ac:dyDescent="0.15"/>
    <row r="122591" ht="13.5" customHeight="1" x14ac:dyDescent="0.15"/>
    <row r="122593" ht="13.5" customHeight="1" x14ac:dyDescent="0.15"/>
    <row r="122595" ht="13.5" customHeight="1" x14ac:dyDescent="0.15"/>
    <row r="122597" ht="13.5" customHeight="1" x14ac:dyDescent="0.15"/>
    <row r="122599" ht="13.5" customHeight="1" x14ac:dyDescent="0.15"/>
    <row r="122601" ht="13.5" customHeight="1" x14ac:dyDescent="0.15"/>
    <row r="122603" ht="13.5" customHeight="1" x14ac:dyDescent="0.15"/>
    <row r="122605" ht="13.5" customHeight="1" x14ac:dyDescent="0.15"/>
    <row r="122607" ht="13.5" customHeight="1" x14ac:dyDescent="0.15"/>
    <row r="122609" ht="13.5" customHeight="1" x14ac:dyDescent="0.15"/>
    <row r="122611" ht="13.5" customHeight="1" x14ac:dyDescent="0.15"/>
    <row r="122613" ht="13.5" customHeight="1" x14ac:dyDescent="0.15"/>
    <row r="122615" ht="13.5" customHeight="1" x14ac:dyDescent="0.15"/>
    <row r="122617" ht="13.5" customHeight="1" x14ac:dyDescent="0.15"/>
    <row r="122619" ht="13.5" customHeight="1" x14ac:dyDescent="0.15"/>
    <row r="122621" ht="13.5" customHeight="1" x14ac:dyDescent="0.15"/>
    <row r="122623" ht="13.5" customHeight="1" x14ac:dyDescent="0.15"/>
    <row r="122625" ht="13.5" customHeight="1" x14ac:dyDescent="0.15"/>
    <row r="122627" ht="13.5" customHeight="1" x14ac:dyDescent="0.15"/>
    <row r="122629" ht="13.5" customHeight="1" x14ac:dyDescent="0.15"/>
    <row r="122631" ht="13.5" customHeight="1" x14ac:dyDescent="0.15"/>
    <row r="122633" ht="13.5" customHeight="1" x14ac:dyDescent="0.15"/>
    <row r="122635" ht="13.5" customHeight="1" x14ac:dyDescent="0.15"/>
    <row r="122637" ht="13.5" customHeight="1" x14ac:dyDescent="0.15"/>
    <row r="122639" ht="13.5" customHeight="1" x14ac:dyDescent="0.15"/>
    <row r="122641" ht="13.5" customHeight="1" x14ac:dyDescent="0.15"/>
    <row r="122643" ht="13.5" customHeight="1" x14ac:dyDescent="0.15"/>
    <row r="122645" ht="13.5" customHeight="1" x14ac:dyDescent="0.15"/>
    <row r="122647" ht="13.5" customHeight="1" x14ac:dyDescent="0.15"/>
    <row r="122649" ht="13.5" customHeight="1" x14ac:dyDescent="0.15"/>
    <row r="122651" ht="13.5" customHeight="1" x14ac:dyDescent="0.15"/>
    <row r="122653" ht="13.5" customHeight="1" x14ac:dyDescent="0.15"/>
    <row r="122655" ht="13.5" customHeight="1" x14ac:dyDescent="0.15"/>
    <row r="122657" ht="13.5" customHeight="1" x14ac:dyDescent="0.15"/>
    <row r="122659" ht="13.5" customHeight="1" x14ac:dyDescent="0.15"/>
    <row r="122661" ht="13.5" customHeight="1" x14ac:dyDescent="0.15"/>
    <row r="122663" ht="13.5" customHeight="1" x14ac:dyDescent="0.15"/>
    <row r="122665" ht="13.5" customHeight="1" x14ac:dyDescent="0.15"/>
    <row r="122667" ht="13.5" customHeight="1" x14ac:dyDescent="0.15"/>
    <row r="122669" ht="13.5" customHeight="1" x14ac:dyDescent="0.15"/>
    <row r="122671" ht="13.5" customHeight="1" x14ac:dyDescent="0.15"/>
    <row r="122673" ht="13.5" customHeight="1" x14ac:dyDescent="0.15"/>
    <row r="122675" ht="13.5" customHeight="1" x14ac:dyDescent="0.15"/>
    <row r="122677" ht="13.5" customHeight="1" x14ac:dyDescent="0.15"/>
    <row r="122679" ht="13.5" customHeight="1" x14ac:dyDescent="0.15"/>
    <row r="122681" ht="13.5" customHeight="1" x14ac:dyDescent="0.15"/>
    <row r="122683" ht="13.5" customHeight="1" x14ac:dyDescent="0.15"/>
    <row r="122685" ht="13.5" customHeight="1" x14ac:dyDescent="0.15"/>
    <row r="122687" ht="13.5" customHeight="1" x14ac:dyDescent="0.15"/>
    <row r="122689" ht="13.5" customHeight="1" x14ac:dyDescent="0.15"/>
    <row r="122691" ht="13.5" customHeight="1" x14ac:dyDescent="0.15"/>
    <row r="122693" ht="13.5" customHeight="1" x14ac:dyDescent="0.15"/>
    <row r="122695" ht="13.5" customHeight="1" x14ac:dyDescent="0.15"/>
    <row r="122697" ht="13.5" customHeight="1" x14ac:dyDescent="0.15"/>
    <row r="122699" ht="13.5" customHeight="1" x14ac:dyDescent="0.15"/>
    <row r="122701" ht="13.5" customHeight="1" x14ac:dyDescent="0.15"/>
    <row r="122703" ht="13.5" customHeight="1" x14ac:dyDescent="0.15"/>
    <row r="122705" ht="13.5" customHeight="1" x14ac:dyDescent="0.15"/>
    <row r="122707" ht="13.5" customHeight="1" x14ac:dyDescent="0.15"/>
    <row r="122709" ht="13.5" customHeight="1" x14ac:dyDescent="0.15"/>
    <row r="122711" ht="13.5" customHeight="1" x14ac:dyDescent="0.15"/>
    <row r="122713" ht="13.5" customHeight="1" x14ac:dyDescent="0.15"/>
    <row r="122715" ht="13.5" customHeight="1" x14ac:dyDescent="0.15"/>
    <row r="122717" ht="13.5" customHeight="1" x14ac:dyDescent="0.15"/>
    <row r="122719" ht="13.5" customHeight="1" x14ac:dyDescent="0.15"/>
    <row r="122721" ht="13.5" customHeight="1" x14ac:dyDescent="0.15"/>
    <row r="122723" ht="13.5" customHeight="1" x14ac:dyDescent="0.15"/>
    <row r="122725" ht="13.5" customHeight="1" x14ac:dyDescent="0.15"/>
    <row r="122727" ht="13.5" customHeight="1" x14ac:dyDescent="0.15"/>
    <row r="122729" ht="13.5" customHeight="1" x14ac:dyDescent="0.15"/>
    <row r="122731" ht="13.5" customHeight="1" x14ac:dyDescent="0.15"/>
    <row r="122733" ht="13.5" customHeight="1" x14ac:dyDescent="0.15"/>
    <row r="122735" ht="13.5" customHeight="1" x14ac:dyDescent="0.15"/>
    <row r="122737" ht="13.5" customHeight="1" x14ac:dyDescent="0.15"/>
    <row r="122739" ht="13.5" customHeight="1" x14ac:dyDescent="0.15"/>
    <row r="122741" ht="13.5" customHeight="1" x14ac:dyDescent="0.15"/>
    <row r="122743" ht="13.5" customHeight="1" x14ac:dyDescent="0.15"/>
    <row r="122745" ht="13.5" customHeight="1" x14ac:dyDescent="0.15"/>
    <row r="122747" ht="13.5" customHeight="1" x14ac:dyDescent="0.15"/>
    <row r="122749" ht="13.5" customHeight="1" x14ac:dyDescent="0.15"/>
    <row r="122751" ht="13.5" customHeight="1" x14ac:dyDescent="0.15"/>
    <row r="122753" ht="13.5" customHeight="1" x14ac:dyDescent="0.15"/>
    <row r="122755" ht="13.5" customHeight="1" x14ac:dyDescent="0.15"/>
    <row r="122757" ht="13.5" customHeight="1" x14ac:dyDescent="0.15"/>
    <row r="122759" ht="13.5" customHeight="1" x14ac:dyDescent="0.15"/>
    <row r="122761" ht="13.5" customHeight="1" x14ac:dyDescent="0.15"/>
    <row r="122763" ht="13.5" customHeight="1" x14ac:dyDescent="0.15"/>
    <row r="122765" ht="13.5" customHeight="1" x14ac:dyDescent="0.15"/>
    <row r="122767" ht="13.5" customHeight="1" x14ac:dyDescent="0.15"/>
    <row r="122769" ht="13.5" customHeight="1" x14ac:dyDescent="0.15"/>
    <row r="122771" ht="13.5" customHeight="1" x14ac:dyDescent="0.15"/>
    <row r="122773" ht="13.5" customHeight="1" x14ac:dyDescent="0.15"/>
    <row r="122775" ht="13.5" customHeight="1" x14ac:dyDescent="0.15"/>
    <row r="122777" ht="13.5" customHeight="1" x14ac:dyDescent="0.15"/>
    <row r="122779" ht="13.5" customHeight="1" x14ac:dyDescent="0.15"/>
    <row r="122781" ht="13.5" customHeight="1" x14ac:dyDescent="0.15"/>
    <row r="122783" ht="13.5" customHeight="1" x14ac:dyDescent="0.15"/>
    <row r="122785" ht="13.5" customHeight="1" x14ac:dyDescent="0.15"/>
    <row r="122787" ht="13.5" customHeight="1" x14ac:dyDescent="0.15"/>
    <row r="122789" ht="13.5" customHeight="1" x14ac:dyDescent="0.15"/>
    <row r="122791" ht="13.5" customHeight="1" x14ac:dyDescent="0.15"/>
    <row r="122793" ht="13.5" customHeight="1" x14ac:dyDescent="0.15"/>
    <row r="122795" ht="13.5" customHeight="1" x14ac:dyDescent="0.15"/>
    <row r="122797" ht="13.5" customHeight="1" x14ac:dyDescent="0.15"/>
    <row r="122799" ht="13.5" customHeight="1" x14ac:dyDescent="0.15"/>
    <row r="122801" ht="13.5" customHeight="1" x14ac:dyDescent="0.15"/>
    <row r="122803" ht="13.5" customHeight="1" x14ac:dyDescent="0.15"/>
    <row r="122805" ht="13.5" customHeight="1" x14ac:dyDescent="0.15"/>
    <row r="122807" ht="13.5" customHeight="1" x14ac:dyDescent="0.15"/>
    <row r="122809" ht="13.5" customHeight="1" x14ac:dyDescent="0.15"/>
    <row r="122811" ht="13.5" customHeight="1" x14ac:dyDescent="0.15"/>
    <row r="122813" ht="13.5" customHeight="1" x14ac:dyDescent="0.15"/>
    <row r="122815" ht="13.5" customHeight="1" x14ac:dyDescent="0.15"/>
    <row r="122817" ht="13.5" customHeight="1" x14ac:dyDescent="0.15"/>
    <row r="122819" ht="13.5" customHeight="1" x14ac:dyDescent="0.15"/>
    <row r="122821" ht="13.5" customHeight="1" x14ac:dyDescent="0.15"/>
    <row r="122823" ht="13.5" customHeight="1" x14ac:dyDescent="0.15"/>
    <row r="122825" ht="13.5" customHeight="1" x14ac:dyDescent="0.15"/>
    <row r="122827" ht="13.5" customHeight="1" x14ac:dyDescent="0.15"/>
    <row r="122829" ht="13.5" customHeight="1" x14ac:dyDescent="0.15"/>
    <row r="122831" ht="13.5" customHeight="1" x14ac:dyDescent="0.15"/>
    <row r="122833" ht="13.5" customHeight="1" x14ac:dyDescent="0.15"/>
    <row r="122835" ht="13.5" customHeight="1" x14ac:dyDescent="0.15"/>
    <row r="122837" ht="13.5" customHeight="1" x14ac:dyDescent="0.15"/>
    <row r="122839" ht="13.5" customHeight="1" x14ac:dyDescent="0.15"/>
    <row r="122841" ht="13.5" customHeight="1" x14ac:dyDescent="0.15"/>
    <row r="122843" ht="13.5" customHeight="1" x14ac:dyDescent="0.15"/>
    <row r="122845" ht="13.5" customHeight="1" x14ac:dyDescent="0.15"/>
    <row r="122847" ht="13.5" customHeight="1" x14ac:dyDescent="0.15"/>
    <row r="122849" ht="13.5" customHeight="1" x14ac:dyDescent="0.15"/>
    <row r="122851" ht="13.5" customHeight="1" x14ac:dyDescent="0.15"/>
    <row r="122853" ht="13.5" customHeight="1" x14ac:dyDescent="0.15"/>
    <row r="122855" ht="13.5" customHeight="1" x14ac:dyDescent="0.15"/>
    <row r="122857" ht="13.5" customHeight="1" x14ac:dyDescent="0.15"/>
    <row r="122859" ht="13.5" customHeight="1" x14ac:dyDescent="0.15"/>
    <row r="122861" ht="13.5" customHeight="1" x14ac:dyDescent="0.15"/>
    <row r="122863" ht="13.5" customHeight="1" x14ac:dyDescent="0.15"/>
    <row r="122865" ht="13.5" customHeight="1" x14ac:dyDescent="0.15"/>
    <row r="122867" ht="13.5" customHeight="1" x14ac:dyDescent="0.15"/>
    <row r="122869" ht="13.5" customHeight="1" x14ac:dyDescent="0.15"/>
    <row r="122871" ht="13.5" customHeight="1" x14ac:dyDescent="0.15"/>
    <row r="122873" ht="13.5" customHeight="1" x14ac:dyDescent="0.15"/>
    <row r="122875" ht="13.5" customHeight="1" x14ac:dyDescent="0.15"/>
    <row r="122877" ht="13.5" customHeight="1" x14ac:dyDescent="0.15"/>
    <row r="122879" ht="13.5" customHeight="1" x14ac:dyDescent="0.15"/>
    <row r="122881" ht="13.5" customHeight="1" x14ac:dyDescent="0.15"/>
    <row r="122883" ht="13.5" customHeight="1" x14ac:dyDescent="0.15"/>
    <row r="122885" ht="13.5" customHeight="1" x14ac:dyDescent="0.15"/>
    <row r="122887" ht="13.5" customHeight="1" x14ac:dyDescent="0.15"/>
    <row r="122889" ht="13.5" customHeight="1" x14ac:dyDescent="0.15"/>
    <row r="122891" ht="13.5" customHeight="1" x14ac:dyDescent="0.15"/>
    <row r="122893" ht="13.5" customHeight="1" x14ac:dyDescent="0.15"/>
    <row r="122895" ht="13.5" customHeight="1" x14ac:dyDescent="0.15"/>
    <row r="122897" ht="13.5" customHeight="1" x14ac:dyDescent="0.15"/>
    <row r="122899" ht="13.5" customHeight="1" x14ac:dyDescent="0.15"/>
    <row r="122901" ht="13.5" customHeight="1" x14ac:dyDescent="0.15"/>
    <row r="122903" ht="13.5" customHeight="1" x14ac:dyDescent="0.15"/>
    <row r="122905" ht="13.5" customHeight="1" x14ac:dyDescent="0.15"/>
    <row r="122907" ht="13.5" customHeight="1" x14ac:dyDescent="0.15"/>
    <row r="122909" ht="13.5" customHeight="1" x14ac:dyDescent="0.15"/>
    <row r="122911" ht="13.5" customHeight="1" x14ac:dyDescent="0.15"/>
    <row r="122913" ht="13.5" customHeight="1" x14ac:dyDescent="0.15"/>
    <row r="122915" ht="13.5" customHeight="1" x14ac:dyDescent="0.15"/>
    <row r="122917" ht="13.5" customHeight="1" x14ac:dyDescent="0.15"/>
    <row r="122919" ht="13.5" customHeight="1" x14ac:dyDescent="0.15"/>
    <row r="122921" ht="13.5" customHeight="1" x14ac:dyDescent="0.15"/>
    <row r="122923" ht="13.5" customHeight="1" x14ac:dyDescent="0.15"/>
    <row r="122925" ht="13.5" customHeight="1" x14ac:dyDescent="0.15"/>
    <row r="122927" ht="13.5" customHeight="1" x14ac:dyDescent="0.15"/>
    <row r="122929" ht="13.5" customHeight="1" x14ac:dyDescent="0.15"/>
    <row r="122931" ht="13.5" customHeight="1" x14ac:dyDescent="0.15"/>
    <row r="122933" ht="13.5" customHeight="1" x14ac:dyDescent="0.15"/>
    <row r="122935" ht="13.5" customHeight="1" x14ac:dyDescent="0.15"/>
    <row r="122937" ht="13.5" customHeight="1" x14ac:dyDescent="0.15"/>
    <row r="122939" ht="13.5" customHeight="1" x14ac:dyDescent="0.15"/>
    <row r="122941" ht="13.5" customHeight="1" x14ac:dyDescent="0.15"/>
    <row r="122943" ht="13.5" customHeight="1" x14ac:dyDescent="0.15"/>
    <row r="122945" ht="13.5" customHeight="1" x14ac:dyDescent="0.15"/>
    <row r="122947" ht="13.5" customHeight="1" x14ac:dyDescent="0.15"/>
    <row r="122949" ht="13.5" customHeight="1" x14ac:dyDescent="0.15"/>
    <row r="122951" ht="13.5" customHeight="1" x14ac:dyDescent="0.15"/>
    <row r="122953" ht="13.5" customHeight="1" x14ac:dyDescent="0.15"/>
    <row r="122955" ht="13.5" customHeight="1" x14ac:dyDescent="0.15"/>
    <row r="122957" ht="13.5" customHeight="1" x14ac:dyDescent="0.15"/>
    <row r="122959" ht="13.5" customHeight="1" x14ac:dyDescent="0.15"/>
    <row r="122961" ht="13.5" customHeight="1" x14ac:dyDescent="0.15"/>
    <row r="122963" ht="13.5" customHeight="1" x14ac:dyDescent="0.15"/>
    <row r="122965" ht="13.5" customHeight="1" x14ac:dyDescent="0.15"/>
    <row r="122967" ht="13.5" customHeight="1" x14ac:dyDescent="0.15"/>
    <row r="122969" ht="13.5" customHeight="1" x14ac:dyDescent="0.15"/>
    <row r="122971" ht="13.5" customHeight="1" x14ac:dyDescent="0.15"/>
    <row r="122973" ht="13.5" customHeight="1" x14ac:dyDescent="0.15"/>
    <row r="122975" ht="13.5" customHeight="1" x14ac:dyDescent="0.15"/>
    <row r="122977" ht="13.5" customHeight="1" x14ac:dyDescent="0.15"/>
    <row r="122979" ht="13.5" customHeight="1" x14ac:dyDescent="0.15"/>
    <row r="122981" ht="13.5" customHeight="1" x14ac:dyDescent="0.15"/>
    <row r="122983" ht="13.5" customHeight="1" x14ac:dyDescent="0.15"/>
    <row r="122985" ht="13.5" customHeight="1" x14ac:dyDescent="0.15"/>
    <row r="122987" ht="13.5" customHeight="1" x14ac:dyDescent="0.15"/>
    <row r="122989" ht="13.5" customHeight="1" x14ac:dyDescent="0.15"/>
    <row r="122991" ht="13.5" customHeight="1" x14ac:dyDescent="0.15"/>
    <row r="122993" ht="13.5" customHeight="1" x14ac:dyDescent="0.15"/>
    <row r="122995" ht="13.5" customHeight="1" x14ac:dyDescent="0.15"/>
    <row r="122997" ht="13.5" customHeight="1" x14ac:dyDescent="0.15"/>
    <row r="122999" ht="13.5" customHeight="1" x14ac:dyDescent="0.15"/>
    <row r="123001" ht="13.5" customHeight="1" x14ac:dyDescent="0.15"/>
    <row r="123003" ht="13.5" customHeight="1" x14ac:dyDescent="0.15"/>
    <row r="123005" ht="13.5" customHeight="1" x14ac:dyDescent="0.15"/>
    <row r="123007" ht="13.5" customHeight="1" x14ac:dyDescent="0.15"/>
    <row r="123009" ht="13.5" customHeight="1" x14ac:dyDescent="0.15"/>
    <row r="123011" ht="13.5" customHeight="1" x14ac:dyDescent="0.15"/>
    <row r="123013" ht="13.5" customHeight="1" x14ac:dyDescent="0.15"/>
    <row r="123015" ht="13.5" customHeight="1" x14ac:dyDescent="0.15"/>
    <row r="123017" ht="13.5" customHeight="1" x14ac:dyDescent="0.15"/>
    <row r="123019" ht="13.5" customHeight="1" x14ac:dyDescent="0.15"/>
    <row r="123021" ht="13.5" customHeight="1" x14ac:dyDescent="0.15"/>
    <row r="123023" ht="13.5" customHeight="1" x14ac:dyDescent="0.15"/>
    <row r="123025" ht="13.5" customHeight="1" x14ac:dyDescent="0.15"/>
    <row r="123027" ht="13.5" customHeight="1" x14ac:dyDescent="0.15"/>
    <row r="123029" ht="13.5" customHeight="1" x14ac:dyDescent="0.15"/>
    <row r="123031" ht="13.5" customHeight="1" x14ac:dyDescent="0.15"/>
    <row r="123033" ht="13.5" customHeight="1" x14ac:dyDescent="0.15"/>
    <row r="123035" ht="13.5" customHeight="1" x14ac:dyDescent="0.15"/>
    <row r="123037" ht="13.5" customHeight="1" x14ac:dyDescent="0.15"/>
    <row r="123039" ht="13.5" customHeight="1" x14ac:dyDescent="0.15"/>
    <row r="123041" ht="13.5" customHeight="1" x14ac:dyDescent="0.15"/>
    <row r="123043" ht="13.5" customHeight="1" x14ac:dyDescent="0.15"/>
    <row r="123045" ht="13.5" customHeight="1" x14ac:dyDescent="0.15"/>
    <row r="123047" ht="13.5" customHeight="1" x14ac:dyDescent="0.15"/>
    <row r="123049" ht="13.5" customHeight="1" x14ac:dyDescent="0.15"/>
    <row r="123051" ht="13.5" customHeight="1" x14ac:dyDescent="0.15"/>
    <row r="123053" ht="13.5" customHeight="1" x14ac:dyDescent="0.15"/>
    <row r="123055" ht="13.5" customHeight="1" x14ac:dyDescent="0.15"/>
    <row r="123057" ht="13.5" customHeight="1" x14ac:dyDescent="0.15"/>
    <row r="123059" ht="13.5" customHeight="1" x14ac:dyDescent="0.15"/>
    <row r="123061" ht="13.5" customHeight="1" x14ac:dyDescent="0.15"/>
    <row r="123063" ht="13.5" customHeight="1" x14ac:dyDescent="0.15"/>
    <row r="123065" ht="13.5" customHeight="1" x14ac:dyDescent="0.15"/>
    <row r="123067" ht="13.5" customHeight="1" x14ac:dyDescent="0.15"/>
    <row r="123069" ht="13.5" customHeight="1" x14ac:dyDescent="0.15"/>
    <row r="123071" ht="13.5" customHeight="1" x14ac:dyDescent="0.15"/>
    <row r="123073" ht="13.5" customHeight="1" x14ac:dyDescent="0.15"/>
    <row r="123075" ht="13.5" customHeight="1" x14ac:dyDescent="0.15"/>
    <row r="123077" ht="13.5" customHeight="1" x14ac:dyDescent="0.15"/>
    <row r="123079" ht="13.5" customHeight="1" x14ac:dyDescent="0.15"/>
    <row r="123081" ht="13.5" customHeight="1" x14ac:dyDescent="0.15"/>
    <row r="123083" ht="13.5" customHeight="1" x14ac:dyDescent="0.15"/>
    <row r="123085" ht="13.5" customHeight="1" x14ac:dyDescent="0.15"/>
    <row r="123087" ht="13.5" customHeight="1" x14ac:dyDescent="0.15"/>
    <row r="123089" ht="13.5" customHeight="1" x14ac:dyDescent="0.15"/>
    <row r="123091" ht="13.5" customHeight="1" x14ac:dyDescent="0.15"/>
    <row r="123093" ht="13.5" customHeight="1" x14ac:dyDescent="0.15"/>
    <row r="123095" ht="13.5" customHeight="1" x14ac:dyDescent="0.15"/>
    <row r="123097" ht="13.5" customHeight="1" x14ac:dyDescent="0.15"/>
    <row r="123099" ht="13.5" customHeight="1" x14ac:dyDescent="0.15"/>
    <row r="123101" ht="13.5" customHeight="1" x14ac:dyDescent="0.15"/>
    <row r="123103" ht="13.5" customHeight="1" x14ac:dyDescent="0.15"/>
    <row r="123105" ht="13.5" customHeight="1" x14ac:dyDescent="0.15"/>
    <row r="123107" ht="13.5" customHeight="1" x14ac:dyDescent="0.15"/>
    <row r="123109" ht="13.5" customHeight="1" x14ac:dyDescent="0.15"/>
    <row r="123111" ht="13.5" customHeight="1" x14ac:dyDescent="0.15"/>
    <row r="123113" ht="13.5" customHeight="1" x14ac:dyDescent="0.15"/>
    <row r="123115" ht="13.5" customHeight="1" x14ac:dyDescent="0.15"/>
    <row r="123117" ht="13.5" customHeight="1" x14ac:dyDescent="0.15"/>
    <row r="123119" ht="13.5" customHeight="1" x14ac:dyDescent="0.15"/>
    <row r="123121" ht="13.5" customHeight="1" x14ac:dyDescent="0.15"/>
    <row r="123123" ht="13.5" customHeight="1" x14ac:dyDescent="0.15"/>
    <row r="123125" ht="13.5" customHeight="1" x14ac:dyDescent="0.15"/>
    <row r="123127" ht="13.5" customHeight="1" x14ac:dyDescent="0.15"/>
    <row r="123129" ht="13.5" customHeight="1" x14ac:dyDescent="0.15"/>
    <row r="123131" ht="13.5" customHeight="1" x14ac:dyDescent="0.15"/>
    <row r="123133" ht="13.5" customHeight="1" x14ac:dyDescent="0.15"/>
    <row r="123135" ht="13.5" customHeight="1" x14ac:dyDescent="0.15"/>
    <row r="123137" ht="13.5" customHeight="1" x14ac:dyDescent="0.15"/>
    <row r="123139" ht="13.5" customHeight="1" x14ac:dyDescent="0.15"/>
    <row r="123141" ht="13.5" customHeight="1" x14ac:dyDescent="0.15"/>
    <row r="123143" ht="13.5" customHeight="1" x14ac:dyDescent="0.15"/>
    <row r="123145" ht="13.5" customHeight="1" x14ac:dyDescent="0.15"/>
    <row r="123147" ht="13.5" customHeight="1" x14ac:dyDescent="0.15"/>
    <row r="123149" ht="13.5" customHeight="1" x14ac:dyDescent="0.15"/>
    <row r="123151" ht="13.5" customHeight="1" x14ac:dyDescent="0.15"/>
    <row r="123153" ht="13.5" customHeight="1" x14ac:dyDescent="0.15"/>
    <row r="123155" ht="13.5" customHeight="1" x14ac:dyDescent="0.15"/>
    <row r="123157" ht="13.5" customHeight="1" x14ac:dyDescent="0.15"/>
    <row r="123159" ht="13.5" customHeight="1" x14ac:dyDescent="0.15"/>
    <row r="123161" ht="13.5" customHeight="1" x14ac:dyDescent="0.15"/>
    <row r="123163" ht="13.5" customHeight="1" x14ac:dyDescent="0.15"/>
    <row r="123165" ht="13.5" customHeight="1" x14ac:dyDescent="0.15"/>
    <row r="123167" ht="13.5" customHeight="1" x14ac:dyDescent="0.15"/>
    <row r="123169" ht="13.5" customHeight="1" x14ac:dyDescent="0.15"/>
    <row r="123171" ht="13.5" customHeight="1" x14ac:dyDescent="0.15"/>
    <row r="123173" ht="13.5" customHeight="1" x14ac:dyDescent="0.15"/>
    <row r="123175" ht="13.5" customHeight="1" x14ac:dyDescent="0.15"/>
    <row r="123177" ht="13.5" customHeight="1" x14ac:dyDescent="0.15"/>
    <row r="123179" ht="13.5" customHeight="1" x14ac:dyDescent="0.15"/>
    <row r="123181" ht="13.5" customHeight="1" x14ac:dyDescent="0.15"/>
    <row r="123183" ht="13.5" customHeight="1" x14ac:dyDescent="0.15"/>
    <row r="123185" ht="13.5" customHeight="1" x14ac:dyDescent="0.15"/>
    <row r="123187" ht="13.5" customHeight="1" x14ac:dyDescent="0.15"/>
    <row r="123189" ht="13.5" customHeight="1" x14ac:dyDescent="0.15"/>
    <row r="123191" ht="13.5" customHeight="1" x14ac:dyDescent="0.15"/>
    <row r="123193" ht="13.5" customHeight="1" x14ac:dyDescent="0.15"/>
    <row r="123195" ht="13.5" customHeight="1" x14ac:dyDescent="0.15"/>
    <row r="123197" ht="13.5" customHeight="1" x14ac:dyDescent="0.15"/>
    <row r="123199" ht="13.5" customHeight="1" x14ac:dyDescent="0.15"/>
    <row r="123201" ht="13.5" customHeight="1" x14ac:dyDescent="0.15"/>
    <row r="123203" ht="13.5" customHeight="1" x14ac:dyDescent="0.15"/>
    <row r="123205" ht="13.5" customHeight="1" x14ac:dyDescent="0.15"/>
    <row r="123207" ht="13.5" customHeight="1" x14ac:dyDescent="0.15"/>
    <row r="123209" ht="13.5" customHeight="1" x14ac:dyDescent="0.15"/>
    <row r="123211" ht="13.5" customHeight="1" x14ac:dyDescent="0.15"/>
    <row r="123213" ht="13.5" customHeight="1" x14ac:dyDescent="0.15"/>
    <row r="123215" ht="13.5" customHeight="1" x14ac:dyDescent="0.15"/>
    <row r="123217" ht="13.5" customHeight="1" x14ac:dyDescent="0.15"/>
    <row r="123219" ht="13.5" customHeight="1" x14ac:dyDescent="0.15"/>
    <row r="123221" ht="13.5" customHeight="1" x14ac:dyDescent="0.15"/>
    <row r="123223" ht="13.5" customHeight="1" x14ac:dyDescent="0.15"/>
    <row r="123225" ht="13.5" customHeight="1" x14ac:dyDescent="0.15"/>
    <row r="123227" ht="13.5" customHeight="1" x14ac:dyDescent="0.15"/>
    <row r="123229" ht="13.5" customHeight="1" x14ac:dyDescent="0.15"/>
    <row r="123231" ht="13.5" customHeight="1" x14ac:dyDescent="0.15"/>
    <row r="123233" ht="13.5" customHeight="1" x14ac:dyDescent="0.15"/>
    <row r="123235" ht="13.5" customHeight="1" x14ac:dyDescent="0.15"/>
    <row r="123237" ht="13.5" customHeight="1" x14ac:dyDescent="0.15"/>
    <row r="123239" ht="13.5" customHeight="1" x14ac:dyDescent="0.15"/>
    <row r="123241" ht="13.5" customHeight="1" x14ac:dyDescent="0.15"/>
    <row r="123243" ht="13.5" customHeight="1" x14ac:dyDescent="0.15"/>
    <row r="123245" ht="13.5" customHeight="1" x14ac:dyDescent="0.15"/>
    <row r="123247" ht="13.5" customHeight="1" x14ac:dyDescent="0.15"/>
    <row r="123249" ht="13.5" customHeight="1" x14ac:dyDescent="0.15"/>
    <row r="123251" ht="13.5" customHeight="1" x14ac:dyDescent="0.15"/>
    <row r="123253" ht="13.5" customHeight="1" x14ac:dyDescent="0.15"/>
    <row r="123255" ht="13.5" customHeight="1" x14ac:dyDescent="0.15"/>
    <row r="123257" ht="13.5" customHeight="1" x14ac:dyDescent="0.15"/>
    <row r="123259" ht="13.5" customHeight="1" x14ac:dyDescent="0.15"/>
    <row r="123261" ht="13.5" customHeight="1" x14ac:dyDescent="0.15"/>
    <row r="123263" ht="13.5" customHeight="1" x14ac:dyDescent="0.15"/>
    <row r="123265" ht="13.5" customHeight="1" x14ac:dyDescent="0.15"/>
    <row r="123267" ht="13.5" customHeight="1" x14ac:dyDescent="0.15"/>
    <row r="123269" ht="13.5" customHeight="1" x14ac:dyDescent="0.15"/>
    <row r="123271" ht="13.5" customHeight="1" x14ac:dyDescent="0.15"/>
    <row r="123273" ht="13.5" customHeight="1" x14ac:dyDescent="0.15"/>
    <row r="123275" ht="13.5" customHeight="1" x14ac:dyDescent="0.15"/>
    <row r="123277" ht="13.5" customHeight="1" x14ac:dyDescent="0.15"/>
    <row r="123279" ht="13.5" customHeight="1" x14ac:dyDescent="0.15"/>
    <row r="123281" ht="13.5" customHeight="1" x14ac:dyDescent="0.15"/>
    <row r="123283" ht="13.5" customHeight="1" x14ac:dyDescent="0.15"/>
    <row r="123285" ht="13.5" customHeight="1" x14ac:dyDescent="0.15"/>
    <row r="123287" ht="13.5" customHeight="1" x14ac:dyDescent="0.15"/>
    <row r="123289" ht="13.5" customHeight="1" x14ac:dyDescent="0.15"/>
    <row r="123291" ht="13.5" customHeight="1" x14ac:dyDescent="0.15"/>
    <row r="123293" ht="13.5" customHeight="1" x14ac:dyDescent="0.15"/>
    <row r="123295" ht="13.5" customHeight="1" x14ac:dyDescent="0.15"/>
    <row r="123297" ht="13.5" customHeight="1" x14ac:dyDescent="0.15"/>
    <row r="123299" ht="13.5" customHeight="1" x14ac:dyDescent="0.15"/>
    <row r="123301" ht="13.5" customHeight="1" x14ac:dyDescent="0.15"/>
    <row r="123303" ht="13.5" customHeight="1" x14ac:dyDescent="0.15"/>
    <row r="123305" ht="13.5" customHeight="1" x14ac:dyDescent="0.15"/>
    <row r="123307" ht="13.5" customHeight="1" x14ac:dyDescent="0.15"/>
    <row r="123309" ht="13.5" customHeight="1" x14ac:dyDescent="0.15"/>
    <row r="123311" ht="13.5" customHeight="1" x14ac:dyDescent="0.15"/>
    <row r="123313" ht="13.5" customHeight="1" x14ac:dyDescent="0.15"/>
    <row r="123315" ht="13.5" customHeight="1" x14ac:dyDescent="0.15"/>
    <row r="123317" ht="13.5" customHeight="1" x14ac:dyDescent="0.15"/>
    <row r="123319" ht="13.5" customHeight="1" x14ac:dyDescent="0.15"/>
    <row r="123321" ht="13.5" customHeight="1" x14ac:dyDescent="0.15"/>
    <row r="123323" ht="13.5" customHeight="1" x14ac:dyDescent="0.15"/>
    <row r="123325" ht="13.5" customHeight="1" x14ac:dyDescent="0.15"/>
    <row r="123327" ht="13.5" customHeight="1" x14ac:dyDescent="0.15"/>
    <row r="123329" ht="13.5" customHeight="1" x14ac:dyDescent="0.15"/>
    <row r="123331" ht="13.5" customHeight="1" x14ac:dyDescent="0.15"/>
    <row r="123333" ht="13.5" customHeight="1" x14ac:dyDescent="0.15"/>
    <row r="123335" ht="13.5" customHeight="1" x14ac:dyDescent="0.15"/>
    <row r="123337" ht="13.5" customHeight="1" x14ac:dyDescent="0.15"/>
    <row r="123339" ht="13.5" customHeight="1" x14ac:dyDescent="0.15"/>
    <row r="123341" ht="13.5" customHeight="1" x14ac:dyDescent="0.15"/>
    <row r="123343" ht="13.5" customHeight="1" x14ac:dyDescent="0.15"/>
    <row r="123345" ht="13.5" customHeight="1" x14ac:dyDescent="0.15"/>
    <row r="123347" ht="13.5" customHeight="1" x14ac:dyDescent="0.15"/>
    <row r="123349" ht="13.5" customHeight="1" x14ac:dyDescent="0.15"/>
    <row r="123351" ht="13.5" customHeight="1" x14ac:dyDescent="0.15"/>
    <row r="123353" ht="13.5" customHeight="1" x14ac:dyDescent="0.15"/>
    <row r="123355" ht="13.5" customHeight="1" x14ac:dyDescent="0.15"/>
    <row r="123357" ht="13.5" customHeight="1" x14ac:dyDescent="0.15"/>
    <row r="123359" ht="13.5" customHeight="1" x14ac:dyDescent="0.15"/>
    <row r="123361" ht="13.5" customHeight="1" x14ac:dyDescent="0.15"/>
    <row r="123363" ht="13.5" customHeight="1" x14ac:dyDescent="0.15"/>
    <row r="123365" ht="13.5" customHeight="1" x14ac:dyDescent="0.15"/>
    <row r="123367" ht="13.5" customHeight="1" x14ac:dyDescent="0.15"/>
    <row r="123369" ht="13.5" customHeight="1" x14ac:dyDescent="0.15"/>
    <row r="123371" ht="13.5" customHeight="1" x14ac:dyDescent="0.15"/>
    <row r="123373" ht="13.5" customHeight="1" x14ac:dyDescent="0.15"/>
    <row r="123375" ht="13.5" customHeight="1" x14ac:dyDescent="0.15"/>
    <row r="123377" ht="13.5" customHeight="1" x14ac:dyDescent="0.15"/>
    <row r="123379" ht="13.5" customHeight="1" x14ac:dyDescent="0.15"/>
    <row r="123381" ht="13.5" customHeight="1" x14ac:dyDescent="0.15"/>
    <row r="123383" ht="13.5" customHeight="1" x14ac:dyDescent="0.15"/>
    <row r="123385" ht="13.5" customHeight="1" x14ac:dyDescent="0.15"/>
    <row r="123387" ht="13.5" customHeight="1" x14ac:dyDescent="0.15"/>
    <row r="123389" ht="13.5" customHeight="1" x14ac:dyDescent="0.15"/>
    <row r="123391" ht="13.5" customHeight="1" x14ac:dyDescent="0.15"/>
    <row r="123393" ht="13.5" customHeight="1" x14ac:dyDescent="0.15"/>
    <row r="123395" ht="13.5" customHeight="1" x14ac:dyDescent="0.15"/>
    <row r="123397" ht="13.5" customHeight="1" x14ac:dyDescent="0.15"/>
    <row r="123399" ht="13.5" customHeight="1" x14ac:dyDescent="0.15"/>
    <row r="123401" ht="13.5" customHeight="1" x14ac:dyDescent="0.15"/>
    <row r="123403" ht="13.5" customHeight="1" x14ac:dyDescent="0.15"/>
    <row r="123405" ht="13.5" customHeight="1" x14ac:dyDescent="0.15"/>
    <row r="123407" ht="13.5" customHeight="1" x14ac:dyDescent="0.15"/>
    <row r="123409" ht="13.5" customHeight="1" x14ac:dyDescent="0.15"/>
    <row r="123411" ht="13.5" customHeight="1" x14ac:dyDescent="0.15"/>
    <row r="123413" ht="13.5" customHeight="1" x14ac:dyDescent="0.15"/>
    <row r="123415" ht="13.5" customHeight="1" x14ac:dyDescent="0.15"/>
    <row r="123417" ht="13.5" customHeight="1" x14ac:dyDescent="0.15"/>
    <row r="123419" ht="13.5" customHeight="1" x14ac:dyDescent="0.15"/>
    <row r="123421" ht="13.5" customHeight="1" x14ac:dyDescent="0.15"/>
    <row r="123423" ht="13.5" customHeight="1" x14ac:dyDescent="0.15"/>
    <row r="123425" ht="13.5" customHeight="1" x14ac:dyDescent="0.15"/>
    <row r="123427" ht="13.5" customHeight="1" x14ac:dyDescent="0.15"/>
    <row r="123429" ht="13.5" customHeight="1" x14ac:dyDescent="0.15"/>
    <row r="123431" ht="13.5" customHeight="1" x14ac:dyDescent="0.15"/>
    <row r="123433" ht="13.5" customHeight="1" x14ac:dyDescent="0.15"/>
    <row r="123435" ht="13.5" customHeight="1" x14ac:dyDescent="0.15"/>
    <row r="123437" ht="13.5" customHeight="1" x14ac:dyDescent="0.15"/>
    <row r="123439" ht="13.5" customHeight="1" x14ac:dyDescent="0.15"/>
    <row r="123441" ht="13.5" customHeight="1" x14ac:dyDescent="0.15"/>
    <row r="123443" ht="13.5" customHeight="1" x14ac:dyDescent="0.15"/>
    <row r="123445" ht="13.5" customHeight="1" x14ac:dyDescent="0.15"/>
    <row r="123447" ht="13.5" customHeight="1" x14ac:dyDescent="0.15"/>
    <row r="123449" ht="13.5" customHeight="1" x14ac:dyDescent="0.15"/>
    <row r="123451" ht="13.5" customHeight="1" x14ac:dyDescent="0.15"/>
    <row r="123453" ht="13.5" customHeight="1" x14ac:dyDescent="0.15"/>
    <row r="123455" ht="13.5" customHeight="1" x14ac:dyDescent="0.15"/>
    <row r="123457" ht="13.5" customHeight="1" x14ac:dyDescent="0.15"/>
    <row r="123459" ht="13.5" customHeight="1" x14ac:dyDescent="0.15"/>
    <row r="123461" ht="13.5" customHeight="1" x14ac:dyDescent="0.15"/>
    <row r="123463" ht="13.5" customHeight="1" x14ac:dyDescent="0.15"/>
    <row r="123465" ht="13.5" customHeight="1" x14ac:dyDescent="0.15"/>
    <row r="123467" ht="13.5" customHeight="1" x14ac:dyDescent="0.15"/>
    <row r="123469" ht="13.5" customHeight="1" x14ac:dyDescent="0.15"/>
    <row r="123471" ht="13.5" customHeight="1" x14ac:dyDescent="0.15"/>
    <row r="123473" ht="13.5" customHeight="1" x14ac:dyDescent="0.15"/>
    <row r="123475" ht="13.5" customHeight="1" x14ac:dyDescent="0.15"/>
    <row r="123477" ht="13.5" customHeight="1" x14ac:dyDescent="0.15"/>
    <row r="123479" ht="13.5" customHeight="1" x14ac:dyDescent="0.15"/>
    <row r="123481" ht="13.5" customHeight="1" x14ac:dyDescent="0.15"/>
    <row r="123483" ht="13.5" customHeight="1" x14ac:dyDescent="0.15"/>
    <row r="123485" ht="13.5" customHeight="1" x14ac:dyDescent="0.15"/>
    <row r="123487" ht="13.5" customHeight="1" x14ac:dyDescent="0.15"/>
    <row r="123489" ht="13.5" customHeight="1" x14ac:dyDescent="0.15"/>
    <row r="123491" ht="13.5" customHeight="1" x14ac:dyDescent="0.15"/>
    <row r="123493" ht="13.5" customHeight="1" x14ac:dyDescent="0.15"/>
    <row r="123495" ht="13.5" customHeight="1" x14ac:dyDescent="0.15"/>
    <row r="123497" ht="13.5" customHeight="1" x14ac:dyDescent="0.15"/>
    <row r="123499" ht="13.5" customHeight="1" x14ac:dyDescent="0.15"/>
    <row r="123501" ht="13.5" customHeight="1" x14ac:dyDescent="0.15"/>
    <row r="123503" ht="13.5" customHeight="1" x14ac:dyDescent="0.15"/>
    <row r="123505" ht="13.5" customHeight="1" x14ac:dyDescent="0.15"/>
    <row r="123507" ht="13.5" customHeight="1" x14ac:dyDescent="0.15"/>
    <row r="123509" ht="13.5" customHeight="1" x14ac:dyDescent="0.15"/>
    <row r="123511" ht="13.5" customHeight="1" x14ac:dyDescent="0.15"/>
    <row r="123513" ht="13.5" customHeight="1" x14ac:dyDescent="0.15"/>
    <row r="123515" ht="13.5" customHeight="1" x14ac:dyDescent="0.15"/>
    <row r="123517" ht="13.5" customHeight="1" x14ac:dyDescent="0.15"/>
    <row r="123519" ht="13.5" customHeight="1" x14ac:dyDescent="0.15"/>
    <row r="123521" ht="13.5" customHeight="1" x14ac:dyDescent="0.15"/>
    <row r="123523" ht="13.5" customHeight="1" x14ac:dyDescent="0.15"/>
    <row r="123525" ht="13.5" customHeight="1" x14ac:dyDescent="0.15"/>
    <row r="123527" ht="13.5" customHeight="1" x14ac:dyDescent="0.15"/>
    <row r="123529" ht="13.5" customHeight="1" x14ac:dyDescent="0.15"/>
    <row r="123531" ht="13.5" customHeight="1" x14ac:dyDescent="0.15"/>
    <row r="123533" ht="13.5" customHeight="1" x14ac:dyDescent="0.15"/>
    <row r="123535" ht="13.5" customHeight="1" x14ac:dyDescent="0.15"/>
    <row r="123537" ht="13.5" customHeight="1" x14ac:dyDescent="0.15"/>
    <row r="123539" ht="13.5" customHeight="1" x14ac:dyDescent="0.15"/>
    <row r="123541" ht="13.5" customHeight="1" x14ac:dyDescent="0.15"/>
    <row r="123543" ht="13.5" customHeight="1" x14ac:dyDescent="0.15"/>
    <row r="123545" ht="13.5" customHeight="1" x14ac:dyDescent="0.15"/>
    <row r="123547" ht="13.5" customHeight="1" x14ac:dyDescent="0.15"/>
    <row r="123549" ht="13.5" customHeight="1" x14ac:dyDescent="0.15"/>
    <row r="123551" ht="13.5" customHeight="1" x14ac:dyDescent="0.15"/>
    <row r="123553" ht="13.5" customHeight="1" x14ac:dyDescent="0.15"/>
    <row r="123555" ht="13.5" customHeight="1" x14ac:dyDescent="0.15"/>
    <row r="123557" ht="13.5" customHeight="1" x14ac:dyDescent="0.15"/>
    <row r="123559" ht="13.5" customHeight="1" x14ac:dyDescent="0.15"/>
    <row r="123561" ht="13.5" customHeight="1" x14ac:dyDescent="0.15"/>
    <row r="123563" ht="13.5" customHeight="1" x14ac:dyDescent="0.15"/>
    <row r="123565" ht="13.5" customHeight="1" x14ac:dyDescent="0.15"/>
    <row r="123567" ht="13.5" customHeight="1" x14ac:dyDescent="0.15"/>
    <row r="123569" ht="13.5" customHeight="1" x14ac:dyDescent="0.15"/>
    <row r="123571" ht="13.5" customHeight="1" x14ac:dyDescent="0.15"/>
    <row r="123573" ht="13.5" customHeight="1" x14ac:dyDescent="0.15"/>
    <row r="123575" ht="13.5" customHeight="1" x14ac:dyDescent="0.15"/>
    <row r="123577" ht="13.5" customHeight="1" x14ac:dyDescent="0.15"/>
    <row r="123579" ht="13.5" customHeight="1" x14ac:dyDescent="0.15"/>
    <row r="123581" ht="13.5" customHeight="1" x14ac:dyDescent="0.15"/>
    <row r="123583" ht="13.5" customHeight="1" x14ac:dyDescent="0.15"/>
    <row r="123585" ht="13.5" customHeight="1" x14ac:dyDescent="0.15"/>
    <row r="123587" ht="13.5" customHeight="1" x14ac:dyDescent="0.15"/>
    <row r="123589" ht="13.5" customHeight="1" x14ac:dyDescent="0.15"/>
    <row r="123591" ht="13.5" customHeight="1" x14ac:dyDescent="0.15"/>
    <row r="123593" ht="13.5" customHeight="1" x14ac:dyDescent="0.15"/>
    <row r="123595" ht="13.5" customHeight="1" x14ac:dyDescent="0.15"/>
    <row r="123597" ht="13.5" customHeight="1" x14ac:dyDescent="0.15"/>
    <row r="123599" ht="13.5" customHeight="1" x14ac:dyDescent="0.15"/>
    <row r="123601" ht="13.5" customHeight="1" x14ac:dyDescent="0.15"/>
    <row r="123603" ht="13.5" customHeight="1" x14ac:dyDescent="0.15"/>
    <row r="123605" ht="13.5" customHeight="1" x14ac:dyDescent="0.15"/>
    <row r="123607" ht="13.5" customHeight="1" x14ac:dyDescent="0.15"/>
    <row r="123609" ht="13.5" customHeight="1" x14ac:dyDescent="0.15"/>
    <row r="123611" ht="13.5" customHeight="1" x14ac:dyDescent="0.15"/>
    <row r="123613" ht="13.5" customHeight="1" x14ac:dyDescent="0.15"/>
    <row r="123615" ht="13.5" customHeight="1" x14ac:dyDescent="0.15"/>
    <row r="123617" ht="13.5" customHeight="1" x14ac:dyDescent="0.15"/>
    <row r="123619" ht="13.5" customHeight="1" x14ac:dyDescent="0.15"/>
    <row r="123621" ht="13.5" customHeight="1" x14ac:dyDescent="0.15"/>
    <row r="123623" ht="13.5" customHeight="1" x14ac:dyDescent="0.15"/>
    <row r="123625" ht="13.5" customHeight="1" x14ac:dyDescent="0.15"/>
    <row r="123627" ht="13.5" customHeight="1" x14ac:dyDescent="0.15"/>
    <row r="123629" ht="13.5" customHeight="1" x14ac:dyDescent="0.15"/>
    <row r="123631" ht="13.5" customHeight="1" x14ac:dyDescent="0.15"/>
    <row r="123633" ht="13.5" customHeight="1" x14ac:dyDescent="0.15"/>
    <row r="123635" ht="13.5" customHeight="1" x14ac:dyDescent="0.15"/>
    <row r="123637" ht="13.5" customHeight="1" x14ac:dyDescent="0.15"/>
    <row r="123639" ht="13.5" customHeight="1" x14ac:dyDescent="0.15"/>
    <row r="123641" ht="13.5" customHeight="1" x14ac:dyDescent="0.15"/>
    <row r="123643" ht="13.5" customHeight="1" x14ac:dyDescent="0.15"/>
    <row r="123645" ht="13.5" customHeight="1" x14ac:dyDescent="0.15"/>
    <row r="123647" ht="13.5" customHeight="1" x14ac:dyDescent="0.15"/>
    <row r="123649" ht="13.5" customHeight="1" x14ac:dyDescent="0.15"/>
    <row r="123651" ht="13.5" customHeight="1" x14ac:dyDescent="0.15"/>
    <row r="123653" ht="13.5" customHeight="1" x14ac:dyDescent="0.15"/>
    <row r="123655" ht="13.5" customHeight="1" x14ac:dyDescent="0.15"/>
    <row r="123657" ht="13.5" customHeight="1" x14ac:dyDescent="0.15"/>
    <row r="123659" ht="13.5" customHeight="1" x14ac:dyDescent="0.15"/>
    <row r="123661" ht="13.5" customHeight="1" x14ac:dyDescent="0.15"/>
    <row r="123663" ht="13.5" customHeight="1" x14ac:dyDescent="0.15"/>
    <row r="123665" ht="13.5" customHeight="1" x14ac:dyDescent="0.15"/>
    <row r="123667" ht="13.5" customHeight="1" x14ac:dyDescent="0.15"/>
    <row r="123669" ht="13.5" customHeight="1" x14ac:dyDescent="0.15"/>
    <row r="123671" ht="13.5" customHeight="1" x14ac:dyDescent="0.15"/>
    <row r="123673" ht="13.5" customHeight="1" x14ac:dyDescent="0.15"/>
    <row r="123675" ht="13.5" customHeight="1" x14ac:dyDescent="0.15"/>
    <row r="123677" ht="13.5" customHeight="1" x14ac:dyDescent="0.15"/>
    <row r="123679" ht="13.5" customHeight="1" x14ac:dyDescent="0.15"/>
    <row r="123681" ht="13.5" customHeight="1" x14ac:dyDescent="0.15"/>
    <row r="123683" ht="13.5" customHeight="1" x14ac:dyDescent="0.15"/>
    <row r="123685" ht="13.5" customHeight="1" x14ac:dyDescent="0.15"/>
    <row r="123687" ht="13.5" customHeight="1" x14ac:dyDescent="0.15"/>
    <row r="123689" ht="13.5" customHeight="1" x14ac:dyDescent="0.15"/>
    <row r="123691" ht="13.5" customHeight="1" x14ac:dyDescent="0.15"/>
    <row r="123693" ht="13.5" customHeight="1" x14ac:dyDescent="0.15"/>
    <row r="123695" ht="13.5" customHeight="1" x14ac:dyDescent="0.15"/>
    <row r="123697" ht="13.5" customHeight="1" x14ac:dyDescent="0.15"/>
    <row r="123699" ht="13.5" customHeight="1" x14ac:dyDescent="0.15"/>
    <row r="123701" ht="13.5" customHeight="1" x14ac:dyDescent="0.15"/>
    <row r="123703" ht="13.5" customHeight="1" x14ac:dyDescent="0.15"/>
    <row r="123705" ht="13.5" customHeight="1" x14ac:dyDescent="0.15"/>
    <row r="123707" ht="13.5" customHeight="1" x14ac:dyDescent="0.15"/>
    <row r="123709" ht="13.5" customHeight="1" x14ac:dyDescent="0.15"/>
    <row r="123711" ht="13.5" customHeight="1" x14ac:dyDescent="0.15"/>
    <row r="123713" ht="13.5" customHeight="1" x14ac:dyDescent="0.15"/>
    <row r="123715" ht="13.5" customHeight="1" x14ac:dyDescent="0.15"/>
    <row r="123717" ht="13.5" customHeight="1" x14ac:dyDescent="0.15"/>
    <row r="123719" ht="13.5" customHeight="1" x14ac:dyDescent="0.15"/>
    <row r="123721" ht="13.5" customHeight="1" x14ac:dyDescent="0.15"/>
    <row r="123723" ht="13.5" customHeight="1" x14ac:dyDescent="0.15"/>
    <row r="123725" ht="13.5" customHeight="1" x14ac:dyDescent="0.15"/>
    <row r="123727" ht="13.5" customHeight="1" x14ac:dyDescent="0.15"/>
    <row r="123729" ht="13.5" customHeight="1" x14ac:dyDescent="0.15"/>
    <row r="123731" ht="13.5" customHeight="1" x14ac:dyDescent="0.15"/>
    <row r="123733" ht="13.5" customHeight="1" x14ac:dyDescent="0.15"/>
    <row r="123735" ht="13.5" customHeight="1" x14ac:dyDescent="0.15"/>
    <row r="123737" ht="13.5" customHeight="1" x14ac:dyDescent="0.15"/>
    <row r="123739" ht="13.5" customHeight="1" x14ac:dyDescent="0.15"/>
    <row r="123741" ht="13.5" customHeight="1" x14ac:dyDescent="0.15"/>
    <row r="123743" ht="13.5" customHeight="1" x14ac:dyDescent="0.15"/>
    <row r="123745" ht="13.5" customHeight="1" x14ac:dyDescent="0.15"/>
    <row r="123747" ht="13.5" customHeight="1" x14ac:dyDescent="0.15"/>
    <row r="123749" ht="13.5" customHeight="1" x14ac:dyDescent="0.15"/>
    <row r="123751" ht="13.5" customHeight="1" x14ac:dyDescent="0.15"/>
    <row r="123753" ht="13.5" customHeight="1" x14ac:dyDescent="0.15"/>
    <row r="123755" ht="13.5" customHeight="1" x14ac:dyDescent="0.15"/>
    <row r="123757" ht="13.5" customHeight="1" x14ac:dyDescent="0.15"/>
    <row r="123759" ht="13.5" customHeight="1" x14ac:dyDescent="0.15"/>
    <row r="123761" ht="13.5" customHeight="1" x14ac:dyDescent="0.15"/>
    <row r="123763" ht="13.5" customHeight="1" x14ac:dyDescent="0.15"/>
    <row r="123765" ht="13.5" customHeight="1" x14ac:dyDescent="0.15"/>
    <row r="123767" ht="13.5" customHeight="1" x14ac:dyDescent="0.15"/>
    <row r="123769" ht="13.5" customHeight="1" x14ac:dyDescent="0.15"/>
    <row r="123771" ht="13.5" customHeight="1" x14ac:dyDescent="0.15"/>
    <row r="123773" ht="13.5" customHeight="1" x14ac:dyDescent="0.15"/>
    <row r="123775" ht="13.5" customHeight="1" x14ac:dyDescent="0.15"/>
    <row r="123777" ht="13.5" customHeight="1" x14ac:dyDescent="0.15"/>
    <row r="123779" ht="13.5" customHeight="1" x14ac:dyDescent="0.15"/>
    <row r="123781" ht="13.5" customHeight="1" x14ac:dyDescent="0.15"/>
    <row r="123783" ht="13.5" customHeight="1" x14ac:dyDescent="0.15"/>
    <row r="123785" ht="13.5" customHeight="1" x14ac:dyDescent="0.15"/>
    <row r="123787" ht="13.5" customHeight="1" x14ac:dyDescent="0.15"/>
    <row r="123789" ht="13.5" customHeight="1" x14ac:dyDescent="0.15"/>
    <row r="123791" ht="13.5" customHeight="1" x14ac:dyDescent="0.15"/>
    <row r="123793" ht="13.5" customHeight="1" x14ac:dyDescent="0.15"/>
    <row r="123795" ht="13.5" customHeight="1" x14ac:dyDescent="0.15"/>
    <row r="123797" ht="13.5" customHeight="1" x14ac:dyDescent="0.15"/>
    <row r="123799" ht="13.5" customHeight="1" x14ac:dyDescent="0.15"/>
    <row r="123801" ht="13.5" customHeight="1" x14ac:dyDescent="0.15"/>
    <row r="123803" ht="13.5" customHeight="1" x14ac:dyDescent="0.15"/>
    <row r="123805" ht="13.5" customHeight="1" x14ac:dyDescent="0.15"/>
    <row r="123807" ht="13.5" customHeight="1" x14ac:dyDescent="0.15"/>
    <row r="123809" ht="13.5" customHeight="1" x14ac:dyDescent="0.15"/>
    <row r="123811" ht="13.5" customHeight="1" x14ac:dyDescent="0.15"/>
    <row r="123813" ht="13.5" customHeight="1" x14ac:dyDescent="0.15"/>
    <row r="123815" ht="13.5" customHeight="1" x14ac:dyDescent="0.15"/>
    <row r="123817" ht="13.5" customHeight="1" x14ac:dyDescent="0.15"/>
    <row r="123819" ht="13.5" customHeight="1" x14ac:dyDescent="0.15"/>
    <row r="123821" ht="13.5" customHeight="1" x14ac:dyDescent="0.15"/>
    <row r="123823" ht="13.5" customHeight="1" x14ac:dyDescent="0.15"/>
    <row r="123825" ht="13.5" customHeight="1" x14ac:dyDescent="0.15"/>
    <row r="123827" ht="13.5" customHeight="1" x14ac:dyDescent="0.15"/>
    <row r="123829" ht="13.5" customHeight="1" x14ac:dyDescent="0.15"/>
    <row r="123831" ht="13.5" customHeight="1" x14ac:dyDescent="0.15"/>
    <row r="123833" ht="13.5" customHeight="1" x14ac:dyDescent="0.15"/>
    <row r="123835" ht="13.5" customHeight="1" x14ac:dyDescent="0.15"/>
    <row r="123837" ht="13.5" customHeight="1" x14ac:dyDescent="0.15"/>
    <row r="123839" ht="13.5" customHeight="1" x14ac:dyDescent="0.15"/>
    <row r="123841" ht="13.5" customHeight="1" x14ac:dyDescent="0.15"/>
    <row r="123843" ht="13.5" customHeight="1" x14ac:dyDescent="0.15"/>
    <row r="123845" ht="13.5" customHeight="1" x14ac:dyDescent="0.15"/>
    <row r="123847" ht="13.5" customHeight="1" x14ac:dyDescent="0.15"/>
    <row r="123849" ht="13.5" customHeight="1" x14ac:dyDescent="0.15"/>
    <row r="123851" ht="13.5" customHeight="1" x14ac:dyDescent="0.15"/>
    <row r="123853" ht="13.5" customHeight="1" x14ac:dyDescent="0.15"/>
    <row r="123855" ht="13.5" customHeight="1" x14ac:dyDescent="0.15"/>
    <row r="123857" ht="13.5" customHeight="1" x14ac:dyDescent="0.15"/>
    <row r="123859" ht="13.5" customHeight="1" x14ac:dyDescent="0.15"/>
    <row r="123861" ht="13.5" customHeight="1" x14ac:dyDescent="0.15"/>
    <row r="123863" ht="13.5" customHeight="1" x14ac:dyDescent="0.15"/>
    <row r="123865" ht="13.5" customHeight="1" x14ac:dyDescent="0.15"/>
    <row r="123867" ht="13.5" customHeight="1" x14ac:dyDescent="0.15"/>
    <row r="123869" ht="13.5" customHeight="1" x14ac:dyDescent="0.15"/>
    <row r="123871" ht="13.5" customHeight="1" x14ac:dyDescent="0.15"/>
    <row r="123873" ht="13.5" customHeight="1" x14ac:dyDescent="0.15"/>
    <row r="123875" ht="13.5" customHeight="1" x14ac:dyDescent="0.15"/>
    <row r="123877" ht="13.5" customHeight="1" x14ac:dyDescent="0.15"/>
    <row r="123879" ht="13.5" customHeight="1" x14ac:dyDescent="0.15"/>
    <row r="123881" ht="13.5" customHeight="1" x14ac:dyDescent="0.15"/>
    <row r="123883" ht="13.5" customHeight="1" x14ac:dyDescent="0.15"/>
    <row r="123885" ht="13.5" customHeight="1" x14ac:dyDescent="0.15"/>
    <row r="123887" ht="13.5" customHeight="1" x14ac:dyDescent="0.15"/>
    <row r="123889" ht="13.5" customHeight="1" x14ac:dyDescent="0.15"/>
    <row r="123891" ht="13.5" customHeight="1" x14ac:dyDescent="0.15"/>
    <row r="123893" ht="13.5" customHeight="1" x14ac:dyDescent="0.15"/>
    <row r="123895" ht="13.5" customHeight="1" x14ac:dyDescent="0.15"/>
    <row r="123897" ht="13.5" customHeight="1" x14ac:dyDescent="0.15"/>
    <row r="123899" ht="13.5" customHeight="1" x14ac:dyDescent="0.15"/>
    <row r="123901" ht="13.5" customHeight="1" x14ac:dyDescent="0.15"/>
    <row r="123903" ht="13.5" customHeight="1" x14ac:dyDescent="0.15"/>
    <row r="123905" ht="13.5" customHeight="1" x14ac:dyDescent="0.15"/>
    <row r="123907" ht="13.5" customHeight="1" x14ac:dyDescent="0.15"/>
    <row r="123909" ht="13.5" customHeight="1" x14ac:dyDescent="0.15"/>
    <row r="123911" ht="13.5" customHeight="1" x14ac:dyDescent="0.15"/>
    <row r="123913" ht="13.5" customHeight="1" x14ac:dyDescent="0.15"/>
    <row r="123915" ht="13.5" customHeight="1" x14ac:dyDescent="0.15"/>
    <row r="123917" ht="13.5" customHeight="1" x14ac:dyDescent="0.15"/>
    <row r="123919" ht="13.5" customHeight="1" x14ac:dyDescent="0.15"/>
    <row r="123921" ht="13.5" customHeight="1" x14ac:dyDescent="0.15"/>
    <row r="123923" ht="13.5" customHeight="1" x14ac:dyDescent="0.15"/>
    <row r="123925" ht="13.5" customHeight="1" x14ac:dyDescent="0.15"/>
    <row r="123927" ht="13.5" customHeight="1" x14ac:dyDescent="0.15"/>
    <row r="123929" ht="13.5" customHeight="1" x14ac:dyDescent="0.15"/>
    <row r="123931" ht="13.5" customHeight="1" x14ac:dyDescent="0.15"/>
    <row r="123933" ht="13.5" customHeight="1" x14ac:dyDescent="0.15"/>
    <row r="123935" ht="13.5" customHeight="1" x14ac:dyDescent="0.15"/>
    <row r="123937" ht="13.5" customHeight="1" x14ac:dyDescent="0.15"/>
    <row r="123939" ht="13.5" customHeight="1" x14ac:dyDescent="0.15"/>
    <row r="123941" ht="13.5" customHeight="1" x14ac:dyDescent="0.15"/>
    <row r="123943" ht="13.5" customHeight="1" x14ac:dyDescent="0.15"/>
    <row r="123945" ht="13.5" customHeight="1" x14ac:dyDescent="0.15"/>
    <row r="123947" ht="13.5" customHeight="1" x14ac:dyDescent="0.15"/>
    <row r="123949" ht="13.5" customHeight="1" x14ac:dyDescent="0.15"/>
    <row r="123951" ht="13.5" customHeight="1" x14ac:dyDescent="0.15"/>
    <row r="123953" ht="13.5" customHeight="1" x14ac:dyDescent="0.15"/>
    <row r="123955" ht="13.5" customHeight="1" x14ac:dyDescent="0.15"/>
    <row r="123957" ht="13.5" customHeight="1" x14ac:dyDescent="0.15"/>
    <row r="123959" ht="13.5" customHeight="1" x14ac:dyDescent="0.15"/>
    <row r="123961" ht="13.5" customHeight="1" x14ac:dyDescent="0.15"/>
    <row r="123963" ht="13.5" customHeight="1" x14ac:dyDescent="0.15"/>
    <row r="123965" ht="13.5" customHeight="1" x14ac:dyDescent="0.15"/>
    <row r="123967" ht="13.5" customHeight="1" x14ac:dyDescent="0.15"/>
    <row r="123969" ht="13.5" customHeight="1" x14ac:dyDescent="0.15"/>
    <row r="123971" ht="13.5" customHeight="1" x14ac:dyDescent="0.15"/>
    <row r="123973" ht="13.5" customHeight="1" x14ac:dyDescent="0.15"/>
    <row r="123975" ht="13.5" customHeight="1" x14ac:dyDescent="0.15"/>
    <row r="123977" ht="13.5" customHeight="1" x14ac:dyDescent="0.15"/>
    <row r="123979" ht="13.5" customHeight="1" x14ac:dyDescent="0.15"/>
    <row r="123981" ht="13.5" customHeight="1" x14ac:dyDescent="0.15"/>
    <row r="123983" ht="13.5" customHeight="1" x14ac:dyDescent="0.15"/>
    <row r="123985" ht="13.5" customHeight="1" x14ac:dyDescent="0.15"/>
    <row r="123987" ht="13.5" customHeight="1" x14ac:dyDescent="0.15"/>
    <row r="123989" ht="13.5" customHeight="1" x14ac:dyDescent="0.15"/>
    <row r="123991" ht="13.5" customHeight="1" x14ac:dyDescent="0.15"/>
    <row r="123993" ht="13.5" customHeight="1" x14ac:dyDescent="0.15"/>
    <row r="123995" ht="13.5" customHeight="1" x14ac:dyDescent="0.15"/>
    <row r="123997" ht="13.5" customHeight="1" x14ac:dyDescent="0.15"/>
    <row r="123999" ht="13.5" customHeight="1" x14ac:dyDescent="0.15"/>
    <row r="124001" ht="13.5" customHeight="1" x14ac:dyDescent="0.15"/>
    <row r="124003" ht="13.5" customHeight="1" x14ac:dyDescent="0.15"/>
    <row r="124005" ht="13.5" customHeight="1" x14ac:dyDescent="0.15"/>
    <row r="124007" ht="13.5" customHeight="1" x14ac:dyDescent="0.15"/>
    <row r="124009" ht="13.5" customHeight="1" x14ac:dyDescent="0.15"/>
    <row r="124011" ht="13.5" customHeight="1" x14ac:dyDescent="0.15"/>
    <row r="124013" ht="13.5" customHeight="1" x14ac:dyDescent="0.15"/>
    <row r="124015" ht="13.5" customHeight="1" x14ac:dyDescent="0.15"/>
    <row r="124017" ht="13.5" customHeight="1" x14ac:dyDescent="0.15"/>
    <row r="124019" ht="13.5" customHeight="1" x14ac:dyDescent="0.15"/>
    <row r="124021" ht="13.5" customHeight="1" x14ac:dyDescent="0.15"/>
    <row r="124023" ht="13.5" customHeight="1" x14ac:dyDescent="0.15"/>
    <row r="124025" ht="13.5" customHeight="1" x14ac:dyDescent="0.15"/>
    <row r="124027" ht="13.5" customHeight="1" x14ac:dyDescent="0.15"/>
    <row r="124029" ht="13.5" customHeight="1" x14ac:dyDescent="0.15"/>
    <row r="124031" ht="13.5" customHeight="1" x14ac:dyDescent="0.15"/>
    <row r="124033" ht="13.5" customHeight="1" x14ac:dyDescent="0.15"/>
    <row r="124035" ht="13.5" customHeight="1" x14ac:dyDescent="0.15"/>
    <row r="124037" ht="13.5" customHeight="1" x14ac:dyDescent="0.15"/>
    <row r="124039" ht="13.5" customHeight="1" x14ac:dyDescent="0.15"/>
    <row r="124041" ht="13.5" customHeight="1" x14ac:dyDescent="0.15"/>
    <row r="124043" ht="13.5" customHeight="1" x14ac:dyDescent="0.15"/>
    <row r="124045" ht="13.5" customHeight="1" x14ac:dyDescent="0.15"/>
    <row r="124047" ht="13.5" customHeight="1" x14ac:dyDescent="0.15"/>
    <row r="124049" ht="13.5" customHeight="1" x14ac:dyDescent="0.15"/>
    <row r="124051" ht="13.5" customHeight="1" x14ac:dyDescent="0.15"/>
    <row r="124053" ht="13.5" customHeight="1" x14ac:dyDescent="0.15"/>
    <row r="124055" ht="13.5" customHeight="1" x14ac:dyDescent="0.15"/>
    <row r="124057" ht="13.5" customHeight="1" x14ac:dyDescent="0.15"/>
    <row r="124059" ht="13.5" customHeight="1" x14ac:dyDescent="0.15"/>
    <row r="124061" ht="13.5" customHeight="1" x14ac:dyDescent="0.15"/>
    <row r="124063" ht="13.5" customHeight="1" x14ac:dyDescent="0.15"/>
    <row r="124065" ht="13.5" customHeight="1" x14ac:dyDescent="0.15"/>
    <row r="124067" ht="13.5" customHeight="1" x14ac:dyDescent="0.15"/>
    <row r="124069" ht="13.5" customHeight="1" x14ac:dyDescent="0.15"/>
    <row r="124071" ht="13.5" customHeight="1" x14ac:dyDescent="0.15"/>
    <row r="124073" ht="13.5" customHeight="1" x14ac:dyDescent="0.15"/>
    <row r="124075" ht="13.5" customHeight="1" x14ac:dyDescent="0.15"/>
    <row r="124077" ht="13.5" customHeight="1" x14ac:dyDescent="0.15"/>
    <row r="124079" ht="13.5" customHeight="1" x14ac:dyDescent="0.15"/>
    <row r="124081" ht="13.5" customHeight="1" x14ac:dyDescent="0.15"/>
    <row r="124083" ht="13.5" customHeight="1" x14ac:dyDescent="0.15"/>
    <row r="124085" ht="13.5" customHeight="1" x14ac:dyDescent="0.15"/>
    <row r="124087" ht="13.5" customHeight="1" x14ac:dyDescent="0.15"/>
    <row r="124089" ht="13.5" customHeight="1" x14ac:dyDescent="0.15"/>
    <row r="124091" ht="13.5" customHeight="1" x14ac:dyDescent="0.15"/>
    <row r="124093" ht="13.5" customHeight="1" x14ac:dyDescent="0.15"/>
    <row r="124095" ht="13.5" customHeight="1" x14ac:dyDescent="0.15"/>
    <row r="124097" ht="13.5" customHeight="1" x14ac:dyDescent="0.15"/>
    <row r="124099" ht="13.5" customHeight="1" x14ac:dyDescent="0.15"/>
    <row r="124101" ht="13.5" customHeight="1" x14ac:dyDescent="0.15"/>
    <row r="124103" ht="13.5" customHeight="1" x14ac:dyDescent="0.15"/>
    <row r="124105" ht="13.5" customHeight="1" x14ac:dyDescent="0.15"/>
    <row r="124107" ht="13.5" customHeight="1" x14ac:dyDescent="0.15"/>
    <row r="124109" ht="13.5" customHeight="1" x14ac:dyDescent="0.15"/>
    <row r="124111" ht="13.5" customHeight="1" x14ac:dyDescent="0.15"/>
    <row r="124113" ht="13.5" customHeight="1" x14ac:dyDescent="0.15"/>
    <row r="124115" ht="13.5" customHeight="1" x14ac:dyDescent="0.15"/>
    <row r="124117" ht="13.5" customHeight="1" x14ac:dyDescent="0.15"/>
    <row r="124119" ht="13.5" customHeight="1" x14ac:dyDescent="0.15"/>
    <row r="124121" ht="13.5" customHeight="1" x14ac:dyDescent="0.15"/>
    <row r="124123" ht="13.5" customHeight="1" x14ac:dyDescent="0.15"/>
    <row r="124125" ht="13.5" customHeight="1" x14ac:dyDescent="0.15"/>
    <row r="124127" ht="13.5" customHeight="1" x14ac:dyDescent="0.15"/>
    <row r="124129" ht="13.5" customHeight="1" x14ac:dyDescent="0.15"/>
    <row r="124131" ht="13.5" customHeight="1" x14ac:dyDescent="0.15"/>
    <row r="124133" ht="13.5" customHeight="1" x14ac:dyDescent="0.15"/>
    <row r="124135" ht="13.5" customHeight="1" x14ac:dyDescent="0.15"/>
    <row r="124137" ht="13.5" customHeight="1" x14ac:dyDescent="0.15"/>
    <row r="124139" ht="13.5" customHeight="1" x14ac:dyDescent="0.15"/>
    <row r="124141" ht="13.5" customHeight="1" x14ac:dyDescent="0.15"/>
    <row r="124143" ht="13.5" customHeight="1" x14ac:dyDescent="0.15"/>
    <row r="124145" ht="13.5" customHeight="1" x14ac:dyDescent="0.15"/>
    <row r="124147" ht="13.5" customHeight="1" x14ac:dyDescent="0.15"/>
    <row r="124149" ht="13.5" customHeight="1" x14ac:dyDescent="0.15"/>
    <row r="124151" ht="13.5" customHeight="1" x14ac:dyDescent="0.15"/>
    <row r="124153" ht="13.5" customHeight="1" x14ac:dyDescent="0.15"/>
    <row r="124155" ht="13.5" customHeight="1" x14ac:dyDescent="0.15"/>
    <row r="124157" ht="13.5" customHeight="1" x14ac:dyDescent="0.15"/>
    <row r="124159" ht="13.5" customHeight="1" x14ac:dyDescent="0.15"/>
    <row r="124161" ht="13.5" customHeight="1" x14ac:dyDescent="0.15"/>
    <row r="124163" ht="13.5" customHeight="1" x14ac:dyDescent="0.15"/>
    <row r="124165" ht="13.5" customHeight="1" x14ac:dyDescent="0.15"/>
    <row r="124167" ht="13.5" customHeight="1" x14ac:dyDescent="0.15"/>
    <row r="124169" ht="13.5" customHeight="1" x14ac:dyDescent="0.15"/>
    <row r="124171" ht="13.5" customHeight="1" x14ac:dyDescent="0.15"/>
    <row r="124173" ht="13.5" customHeight="1" x14ac:dyDescent="0.15"/>
    <row r="124175" ht="13.5" customHeight="1" x14ac:dyDescent="0.15"/>
    <row r="124177" ht="13.5" customHeight="1" x14ac:dyDescent="0.15"/>
    <row r="124179" ht="13.5" customHeight="1" x14ac:dyDescent="0.15"/>
    <row r="124181" ht="13.5" customHeight="1" x14ac:dyDescent="0.15"/>
    <row r="124183" ht="13.5" customHeight="1" x14ac:dyDescent="0.15"/>
    <row r="124185" ht="13.5" customHeight="1" x14ac:dyDescent="0.15"/>
    <row r="124187" ht="13.5" customHeight="1" x14ac:dyDescent="0.15"/>
    <row r="124189" ht="13.5" customHeight="1" x14ac:dyDescent="0.15"/>
    <row r="124191" ht="13.5" customHeight="1" x14ac:dyDescent="0.15"/>
    <row r="124193" ht="13.5" customHeight="1" x14ac:dyDescent="0.15"/>
    <row r="124195" ht="13.5" customHeight="1" x14ac:dyDescent="0.15"/>
    <row r="124197" ht="13.5" customHeight="1" x14ac:dyDescent="0.15"/>
    <row r="124199" ht="13.5" customHeight="1" x14ac:dyDescent="0.15"/>
    <row r="124201" ht="13.5" customHeight="1" x14ac:dyDescent="0.15"/>
    <row r="124203" ht="13.5" customHeight="1" x14ac:dyDescent="0.15"/>
    <row r="124205" ht="13.5" customHeight="1" x14ac:dyDescent="0.15"/>
    <row r="124207" ht="13.5" customHeight="1" x14ac:dyDescent="0.15"/>
    <row r="124209" ht="13.5" customHeight="1" x14ac:dyDescent="0.15"/>
    <row r="124211" ht="13.5" customHeight="1" x14ac:dyDescent="0.15"/>
    <row r="124213" ht="13.5" customHeight="1" x14ac:dyDescent="0.15"/>
    <row r="124215" ht="13.5" customHeight="1" x14ac:dyDescent="0.15"/>
    <row r="124217" ht="13.5" customHeight="1" x14ac:dyDescent="0.15"/>
    <row r="124219" ht="13.5" customHeight="1" x14ac:dyDescent="0.15"/>
    <row r="124221" ht="13.5" customHeight="1" x14ac:dyDescent="0.15"/>
    <row r="124223" ht="13.5" customHeight="1" x14ac:dyDescent="0.15"/>
    <row r="124225" ht="13.5" customHeight="1" x14ac:dyDescent="0.15"/>
    <row r="124227" ht="13.5" customHeight="1" x14ac:dyDescent="0.15"/>
    <row r="124229" ht="13.5" customHeight="1" x14ac:dyDescent="0.15"/>
    <row r="124231" ht="13.5" customHeight="1" x14ac:dyDescent="0.15"/>
    <row r="124233" ht="13.5" customHeight="1" x14ac:dyDescent="0.15"/>
    <row r="124235" ht="13.5" customHeight="1" x14ac:dyDescent="0.15"/>
    <row r="124237" ht="13.5" customHeight="1" x14ac:dyDescent="0.15"/>
    <row r="124239" ht="13.5" customHeight="1" x14ac:dyDescent="0.15"/>
    <row r="124241" ht="13.5" customHeight="1" x14ac:dyDescent="0.15"/>
    <row r="124243" ht="13.5" customHeight="1" x14ac:dyDescent="0.15"/>
    <row r="124245" ht="13.5" customHeight="1" x14ac:dyDescent="0.15"/>
    <row r="124247" ht="13.5" customHeight="1" x14ac:dyDescent="0.15"/>
    <row r="124249" ht="13.5" customHeight="1" x14ac:dyDescent="0.15"/>
    <row r="124251" ht="13.5" customHeight="1" x14ac:dyDescent="0.15"/>
    <row r="124253" ht="13.5" customHeight="1" x14ac:dyDescent="0.15"/>
    <row r="124255" ht="13.5" customHeight="1" x14ac:dyDescent="0.15"/>
    <row r="124257" ht="13.5" customHeight="1" x14ac:dyDescent="0.15"/>
    <row r="124259" ht="13.5" customHeight="1" x14ac:dyDescent="0.15"/>
    <row r="124261" ht="13.5" customHeight="1" x14ac:dyDescent="0.15"/>
    <row r="124263" ht="13.5" customHeight="1" x14ac:dyDescent="0.15"/>
    <row r="124265" ht="13.5" customHeight="1" x14ac:dyDescent="0.15"/>
    <row r="124267" ht="13.5" customHeight="1" x14ac:dyDescent="0.15"/>
    <row r="124269" ht="13.5" customHeight="1" x14ac:dyDescent="0.15"/>
    <row r="124271" ht="13.5" customHeight="1" x14ac:dyDescent="0.15"/>
    <row r="124273" ht="13.5" customHeight="1" x14ac:dyDescent="0.15"/>
    <row r="124275" ht="13.5" customHeight="1" x14ac:dyDescent="0.15"/>
    <row r="124277" ht="13.5" customHeight="1" x14ac:dyDescent="0.15"/>
    <row r="124279" ht="13.5" customHeight="1" x14ac:dyDescent="0.15"/>
    <row r="124281" ht="13.5" customHeight="1" x14ac:dyDescent="0.15"/>
    <row r="124283" ht="13.5" customHeight="1" x14ac:dyDescent="0.15"/>
    <row r="124285" ht="13.5" customHeight="1" x14ac:dyDescent="0.15"/>
    <row r="124287" ht="13.5" customHeight="1" x14ac:dyDescent="0.15"/>
    <row r="124289" ht="13.5" customHeight="1" x14ac:dyDescent="0.15"/>
    <row r="124291" ht="13.5" customHeight="1" x14ac:dyDescent="0.15"/>
    <row r="124293" ht="13.5" customHeight="1" x14ac:dyDescent="0.15"/>
    <row r="124295" ht="13.5" customHeight="1" x14ac:dyDescent="0.15"/>
    <row r="124297" ht="13.5" customHeight="1" x14ac:dyDescent="0.15"/>
    <row r="124299" ht="13.5" customHeight="1" x14ac:dyDescent="0.15"/>
    <row r="124301" ht="13.5" customHeight="1" x14ac:dyDescent="0.15"/>
    <row r="124303" ht="13.5" customHeight="1" x14ac:dyDescent="0.15"/>
    <row r="124305" ht="13.5" customHeight="1" x14ac:dyDescent="0.15"/>
    <row r="124307" ht="13.5" customHeight="1" x14ac:dyDescent="0.15"/>
    <row r="124309" ht="13.5" customHeight="1" x14ac:dyDescent="0.15"/>
    <row r="124311" ht="13.5" customHeight="1" x14ac:dyDescent="0.15"/>
    <row r="124313" ht="13.5" customHeight="1" x14ac:dyDescent="0.15"/>
    <row r="124315" ht="13.5" customHeight="1" x14ac:dyDescent="0.15"/>
    <row r="124317" ht="13.5" customHeight="1" x14ac:dyDescent="0.15"/>
    <row r="124319" ht="13.5" customHeight="1" x14ac:dyDescent="0.15"/>
    <row r="124321" ht="13.5" customHeight="1" x14ac:dyDescent="0.15"/>
    <row r="124323" ht="13.5" customHeight="1" x14ac:dyDescent="0.15"/>
    <row r="124325" ht="13.5" customHeight="1" x14ac:dyDescent="0.15"/>
    <row r="124327" ht="13.5" customHeight="1" x14ac:dyDescent="0.15"/>
    <row r="124329" ht="13.5" customHeight="1" x14ac:dyDescent="0.15"/>
    <row r="124331" ht="13.5" customHeight="1" x14ac:dyDescent="0.15"/>
    <row r="124333" ht="13.5" customHeight="1" x14ac:dyDescent="0.15"/>
    <row r="124335" ht="13.5" customHeight="1" x14ac:dyDescent="0.15"/>
    <row r="124337" ht="13.5" customHeight="1" x14ac:dyDescent="0.15"/>
    <row r="124339" ht="13.5" customHeight="1" x14ac:dyDescent="0.15"/>
    <row r="124341" ht="13.5" customHeight="1" x14ac:dyDescent="0.15"/>
    <row r="124343" ht="13.5" customHeight="1" x14ac:dyDescent="0.15"/>
    <row r="124345" ht="13.5" customHeight="1" x14ac:dyDescent="0.15"/>
    <row r="124347" ht="13.5" customHeight="1" x14ac:dyDescent="0.15"/>
    <row r="124349" ht="13.5" customHeight="1" x14ac:dyDescent="0.15"/>
    <row r="124351" ht="13.5" customHeight="1" x14ac:dyDescent="0.15"/>
    <row r="124353" ht="13.5" customHeight="1" x14ac:dyDescent="0.15"/>
    <row r="124355" ht="13.5" customHeight="1" x14ac:dyDescent="0.15"/>
    <row r="124357" ht="13.5" customHeight="1" x14ac:dyDescent="0.15"/>
    <row r="124359" ht="13.5" customHeight="1" x14ac:dyDescent="0.15"/>
    <row r="124361" ht="13.5" customHeight="1" x14ac:dyDescent="0.15"/>
    <row r="124363" ht="13.5" customHeight="1" x14ac:dyDescent="0.15"/>
    <row r="124365" ht="13.5" customHeight="1" x14ac:dyDescent="0.15"/>
    <row r="124367" ht="13.5" customHeight="1" x14ac:dyDescent="0.15"/>
    <row r="124369" ht="13.5" customHeight="1" x14ac:dyDescent="0.15"/>
    <row r="124371" ht="13.5" customHeight="1" x14ac:dyDescent="0.15"/>
    <row r="124373" ht="13.5" customHeight="1" x14ac:dyDescent="0.15"/>
    <row r="124375" ht="13.5" customHeight="1" x14ac:dyDescent="0.15"/>
    <row r="124377" ht="13.5" customHeight="1" x14ac:dyDescent="0.15"/>
    <row r="124379" ht="13.5" customHeight="1" x14ac:dyDescent="0.15"/>
    <row r="124381" ht="13.5" customHeight="1" x14ac:dyDescent="0.15"/>
    <row r="124383" ht="13.5" customHeight="1" x14ac:dyDescent="0.15"/>
    <row r="124385" ht="13.5" customHeight="1" x14ac:dyDescent="0.15"/>
    <row r="124387" ht="13.5" customHeight="1" x14ac:dyDescent="0.15"/>
    <row r="124389" ht="13.5" customHeight="1" x14ac:dyDescent="0.15"/>
    <row r="124391" ht="13.5" customHeight="1" x14ac:dyDescent="0.15"/>
    <row r="124393" ht="13.5" customHeight="1" x14ac:dyDescent="0.15"/>
    <row r="124395" ht="13.5" customHeight="1" x14ac:dyDescent="0.15"/>
    <row r="124397" ht="13.5" customHeight="1" x14ac:dyDescent="0.15"/>
    <row r="124399" ht="13.5" customHeight="1" x14ac:dyDescent="0.15"/>
    <row r="124401" ht="13.5" customHeight="1" x14ac:dyDescent="0.15"/>
    <row r="124403" ht="13.5" customHeight="1" x14ac:dyDescent="0.15"/>
    <row r="124405" ht="13.5" customHeight="1" x14ac:dyDescent="0.15"/>
    <row r="124407" ht="13.5" customHeight="1" x14ac:dyDescent="0.15"/>
    <row r="124409" ht="13.5" customHeight="1" x14ac:dyDescent="0.15"/>
    <row r="124411" ht="13.5" customHeight="1" x14ac:dyDescent="0.15"/>
    <row r="124413" ht="13.5" customHeight="1" x14ac:dyDescent="0.15"/>
    <row r="124415" ht="13.5" customHeight="1" x14ac:dyDescent="0.15"/>
    <row r="124417" ht="13.5" customHeight="1" x14ac:dyDescent="0.15"/>
    <row r="124419" ht="13.5" customHeight="1" x14ac:dyDescent="0.15"/>
    <row r="124421" ht="13.5" customHeight="1" x14ac:dyDescent="0.15"/>
    <row r="124423" ht="13.5" customHeight="1" x14ac:dyDescent="0.15"/>
    <row r="124425" ht="13.5" customHeight="1" x14ac:dyDescent="0.15"/>
    <row r="124427" ht="13.5" customHeight="1" x14ac:dyDescent="0.15"/>
    <row r="124429" ht="13.5" customHeight="1" x14ac:dyDescent="0.15"/>
    <row r="124431" ht="13.5" customHeight="1" x14ac:dyDescent="0.15"/>
    <row r="124433" ht="13.5" customHeight="1" x14ac:dyDescent="0.15"/>
    <row r="124435" ht="13.5" customHeight="1" x14ac:dyDescent="0.15"/>
    <row r="124437" ht="13.5" customHeight="1" x14ac:dyDescent="0.15"/>
    <row r="124439" ht="13.5" customHeight="1" x14ac:dyDescent="0.15"/>
    <row r="124441" ht="13.5" customHeight="1" x14ac:dyDescent="0.15"/>
    <row r="124443" ht="13.5" customHeight="1" x14ac:dyDescent="0.15"/>
    <row r="124445" ht="13.5" customHeight="1" x14ac:dyDescent="0.15"/>
    <row r="124447" ht="13.5" customHeight="1" x14ac:dyDescent="0.15"/>
    <row r="124449" ht="13.5" customHeight="1" x14ac:dyDescent="0.15"/>
    <row r="124451" ht="13.5" customHeight="1" x14ac:dyDescent="0.15"/>
    <row r="124453" ht="13.5" customHeight="1" x14ac:dyDescent="0.15"/>
    <row r="124455" ht="13.5" customHeight="1" x14ac:dyDescent="0.15"/>
    <row r="124457" ht="13.5" customHeight="1" x14ac:dyDescent="0.15"/>
    <row r="124459" ht="13.5" customHeight="1" x14ac:dyDescent="0.15"/>
    <row r="124461" ht="13.5" customHeight="1" x14ac:dyDescent="0.15"/>
    <row r="124463" ht="13.5" customHeight="1" x14ac:dyDescent="0.15"/>
    <row r="124465" ht="13.5" customHeight="1" x14ac:dyDescent="0.15"/>
    <row r="124467" ht="13.5" customHeight="1" x14ac:dyDescent="0.15"/>
    <row r="124469" ht="13.5" customHeight="1" x14ac:dyDescent="0.15"/>
    <row r="124471" ht="13.5" customHeight="1" x14ac:dyDescent="0.15"/>
    <row r="124473" ht="13.5" customHeight="1" x14ac:dyDescent="0.15"/>
    <row r="124475" ht="13.5" customHeight="1" x14ac:dyDescent="0.15"/>
    <row r="124477" ht="13.5" customHeight="1" x14ac:dyDescent="0.15"/>
    <row r="124479" ht="13.5" customHeight="1" x14ac:dyDescent="0.15"/>
    <row r="124481" ht="13.5" customHeight="1" x14ac:dyDescent="0.15"/>
    <row r="124483" ht="13.5" customHeight="1" x14ac:dyDescent="0.15"/>
    <row r="124485" ht="13.5" customHeight="1" x14ac:dyDescent="0.15"/>
    <row r="124487" ht="13.5" customHeight="1" x14ac:dyDescent="0.15"/>
    <row r="124489" ht="13.5" customHeight="1" x14ac:dyDescent="0.15"/>
    <row r="124491" ht="13.5" customHeight="1" x14ac:dyDescent="0.15"/>
    <row r="124493" ht="13.5" customHeight="1" x14ac:dyDescent="0.15"/>
    <row r="124495" ht="13.5" customHeight="1" x14ac:dyDescent="0.15"/>
    <row r="124497" ht="13.5" customHeight="1" x14ac:dyDescent="0.15"/>
    <row r="124499" ht="13.5" customHeight="1" x14ac:dyDescent="0.15"/>
    <row r="124501" ht="13.5" customHeight="1" x14ac:dyDescent="0.15"/>
    <row r="124503" ht="13.5" customHeight="1" x14ac:dyDescent="0.15"/>
    <row r="124505" ht="13.5" customHeight="1" x14ac:dyDescent="0.15"/>
    <row r="124507" ht="13.5" customHeight="1" x14ac:dyDescent="0.15"/>
    <row r="124509" ht="13.5" customHeight="1" x14ac:dyDescent="0.15"/>
    <row r="124511" ht="13.5" customHeight="1" x14ac:dyDescent="0.15"/>
    <row r="124513" ht="13.5" customHeight="1" x14ac:dyDescent="0.15"/>
    <row r="124515" ht="13.5" customHeight="1" x14ac:dyDescent="0.15"/>
    <row r="124517" ht="13.5" customHeight="1" x14ac:dyDescent="0.15"/>
    <row r="124519" ht="13.5" customHeight="1" x14ac:dyDescent="0.15"/>
    <row r="124521" ht="13.5" customHeight="1" x14ac:dyDescent="0.15"/>
    <row r="124523" ht="13.5" customHeight="1" x14ac:dyDescent="0.15"/>
    <row r="124525" ht="13.5" customHeight="1" x14ac:dyDescent="0.15"/>
    <row r="124527" ht="13.5" customHeight="1" x14ac:dyDescent="0.15"/>
    <row r="124529" ht="13.5" customHeight="1" x14ac:dyDescent="0.15"/>
    <row r="124531" ht="13.5" customHeight="1" x14ac:dyDescent="0.15"/>
    <row r="124533" ht="13.5" customHeight="1" x14ac:dyDescent="0.15"/>
    <row r="124535" ht="13.5" customHeight="1" x14ac:dyDescent="0.15"/>
    <row r="124537" ht="13.5" customHeight="1" x14ac:dyDescent="0.15"/>
    <row r="124539" ht="13.5" customHeight="1" x14ac:dyDescent="0.15"/>
    <row r="124541" ht="13.5" customHeight="1" x14ac:dyDescent="0.15"/>
    <row r="124543" ht="13.5" customHeight="1" x14ac:dyDescent="0.15"/>
    <row r="124545" ht="13.5" customHeight="1" x14ac:dyDescent="0.15"/>
    <row r="124547" ht="13.5" customHeight="1" x14ac:dyDescent="0.15"/>
    <row r="124549" ht="13.5" customHeight="1" x14ac:dyDescent="0.15"/>
    <row r="124551" ht="13.5" customHeight="1" x14ac:dyDescent="0.15"/>
    <row r="124553" ht="13.5" customHeight="1" x14ac:dyDescent="0.15"/>
    <row r="124555" ht="13.5" customHeight="1" x14ac:dyDescent="0.15"/>
    <row r="124557" ht="13.5" customHeight="1" x14ac:dyDescent="0.15"/>
    <row r="124559" ht="13.5" customHeight="1" x14ac:dyDescent="0.15"/>
    <row r="124561" ht="13.5" customHeight="1" x14ac:dyDescent="0.15"/>
    <row r="124563" ht="13.5" customHeight="1" x14ac:dyDescent="0.15"/>
    <row r="124565" ht="13.5" customHeight="1" x14ac:dyDescent="0.15"/>
    <row r="124567" ht="13.5" customHeight="1" x14ac:dyDescent="0.15"/>
    <row r="124569" ht="13.5" customHeight="1" x14ac:dyDescent="0.15"/>
    <row r="124571" ht="13.5" customHeight="1" x14ac:dyDescent="0.15"/>
    <row r="124573" ht="13.5" customHeight="1" x14ac:dyDescent="0.15"/>
    <row r="124575" ht="13.5" customHeight="1" x14ac:dyDescent="0.15"/>
    <row r="124577" ht="13.5" customHeight="1" x14ac:dyDescent="0.15"/>
    <row r="124579" ht="13.5" customHeight="1" x14ac:dyDescent="0.15"/>
    <row r="124581" ht="13.5" customHeight="1" x14ac:dyDescent="0.15"/>
    <row r="124583" ht="13.5" customHeight="1" x14ac:dyDescent="0.15"/>
    <row r="124585" ht="13.5" customHeight="1" x14ac:dyDescent="0.15"/>
    <row r="124587" ht="13.5" customHeight="1" x14ac:dyDescent="0.15"/>
    <row r="124589" ht="13.5" customHeight="1" x14ac:dyDescent="0.15"/>
    <row r="124591" ht="13.5" customHeight="1" x14ac:dyDescent="0.15"/>
    <row r="124593" ht="13.5" customHeight="1" x14ac:dyDescent="0.15"/>
    <row r="124595" ht="13.5" customHeight="1" x14ac:dyDescent="0.15"/>
    <row r="124597" ht="13.5" customHeight="1" x14ac:dyDescent="0.15"/>
    <row r="124599" ht="13.5" customHeight="1" x14ac:dyDescent="0.15"/>
    <row r="124601" ht="13.5" customHeight="1" x14ac:dyDescent="0.15"/>
    <row r="124603" ht="13.5" customHeight="1" x14ac:dyDescent="0.15"/>
    <row r="124605" ht="13.5" customHeight="1" x14ac:dyDescent="0.15"/>
    <row r="124607" ht="13.5" customHeight="1" x14ac:dyDescent="0.15"/>
    <row r="124609" ht="13.5" customHeight="1" x14ac:dyDescent="0.15"/>
    <row r="124611" ht="13.5" customHeight="1" x14ac:dyDescent="0.15"/>
    <row r="124613" ht="13.5" customHeight="1" x14ac:dyDescent="0.15"/>
    <row r="124615" ht="13.5" customHeight="1" x14ac:dyDescent="0.15"/>
    <row r="124617" ht="13.5" customHeight="1" x14ac:dyDescent="0.15"/>
    <row r="124619" ht="13.5" customHeight="1" x14ac:dyDescent="0.15"/>
    <row r="124621" ht="13.5" customHeight="1" x14ac:dyDescent="0.15"/>
    <row r="124623" ht="13.5" customHeight="1" x14ac:dyDescent="0.15"/>
    <row r="124625" ht="13.5" customHeight="1" x14ac:dyDescent="0.15"/>
    <row r="124627" ht="13.5" customHeight="1" x14ac:dyDescent="0.15"/>
    <row r="124629" ht="13.5" customHeight="1" x14ac:dyDescent="0.15"/>
    <row r="124631" ht="13.5" customHeight="1" x14ac:dyDescent="0.15"/>
    <row r="124633" ht="13.5" customHeight="1" x14ac:dyDescent="0.15"/>
    <row r="124635" ht="13.5" customHeight="1" x14ac:dyDescent="0.15"/>
    <row r="124637" ht="13.5" customHeight="1" x14ac:dyDescent="0.15"/>
    <row r="124639" ht="13.5" customHeight="1" x14ac:dyDescent="0.15"/>
    <row r="124641" ht="13.5" customHeight="1" x14ac:dyDescent="0.15"/>
    <row r="124643" ht="13.5" customHeight="1" x14ac:dyDescent="0.15"/>
    <row r="124645" ht="13.5" customHeight="1" x14ac:dyDescent="0.15"/>
    <row r="124647" ht="13.5" customHeight="1" x14ac:dyDescent="0.15"/>
    <row r="124649" ht="13.5" customHeight="1" x14ac:dyDescent="0.15"/>
    <row r="124651" ht="13.5" customHeight="1" x14ac:dyDescent="0.15"/>
    <row r="124653" ht="13.5" customHeight="1" x14ac:dyDescent="0.15"/>
    <row r="124655" ht="13.5" customHeight="1" x14ac:dyDescent="0.15"/>
    <row r="124657" ht="13.5" customHeight="1" x14ac:dyDescent="0.15"/>
    <row r="124659" ht="13.5" customHeight="1" x14ac:dyDescent="0.15"/>
    <row r="124661" ht="13.5" customHeight="1" x14ac:dyDescent="0.15"/>
    <row r="124663" ht="13.5" customHeight="1" x14ac:dyDescent="0.15"/>
    <row r="124665" ht="13.5" customHeight="1" x14ac:dyDescent="0.15"/>
    <row r="124667" ht="13.5" customHeight="1" x14ac:dyDescent="0.15"/>
    <row r="124669" ht="13.5" customHeight="1" x14ac:dyDescent="0.15"/>
    <row r="124671" ht="13.5" customHeight="1" x14ac:dyDescent="0.15"/>
    <row r="124673" ht="13.5" customHeight="1" x14ac:dyDescent="0.15"/>
    <row r="124675" ht="13.5" customHeight="1" x14ac:dyDescent="0.15"/>
    <row r="124677" ht="13.5" customHeight="1" x14ac:dyDescent="0.15"/>
    <row r="124679" ht="13.5" customHeight="1" x14ac:dyDescent="0.15"/>
    <row r="124681" ht="13.5" customHeight="1" x14ac:dyDescent="0.15"/>
    <row r="124683" ht="13.5" customHeight="1" x14ac:dyDescent="0.15"/>
    <row r="124685" ht="13.5" customHeight="1" x14ac:dyDescent="0.15"/>
    <row r="124687" ht="13.5" customHeight="1" x14ac:dyDescent="0.15"/>
    <row r="124689" ht="13.5" customHeight="1" x14ac:dyDescent="0.15"/>
    <row r="124691" ht="13.5" customHeight="1" x14ac:dyDescent="0.15"/>
    <row r="124693" ht="13.5" customHeight="1" x14ac:dyDescent="0.15"/>
    <row r="124695" ht="13.5" customHeight="1" x14ac:dyDescent="0.15"/>
    <row r="124697" ht="13.5" customHeight="1" x14ac:dyDescent="0.15"/>
    <row r="124699" ht="13.5" customHeight="1" x14ac:dyDescent="0.15"/>
    <row r="124701" ht="13.5" customHeight="1" x14ac:dyDescent="0.15"/>
    <row r="124703" ht="13.5" customHeight="1" x14ac:dyDescent="0.15"/>
    <row r="124705" ht="13.5" customHeight="1" x14ac:dyDescent="0.15"/>
    <row r="124707" ht="13.5" customHeight="1" x14ac:dyDescent="0.15"/>
    <row r="124709" ht="13.5" customHeight="1" x14ac:dyDescent="0.15"/>
    <row r="124711" ht="13.5" customHeight="1" x14ac:dyDescent="0.15"/>
    <row r="124713" ht="13.5" customHeight="1" x14ac:dyDescent="0.15"/>
    <row r="124715" ht="13.5" customHeight="1" x14ac:dyDescent="0.15"/>
    <row r="124717" ht="13.5" customHeight="1" x14ac:dyDescent="0.15"/>
    <row r="124719" ht="13.5" customHeight="1" x14ac:dyDescent="0.15"/>
    <row r="124721" ht="13.5" customHeight="1" x14ac:dyDescent="0.15"/>
    <row r="124723" ht="13.5" customHeight="1" x14ac:dyDescent="0.15"/>
    <row r="124725" ht="13.5" customHeight="1" x14ac:dyDescent="0.15"/>
    <row r="124727" ht="13.5" customHeight="1" x14ac:dyDescent="0.15"/>
    <row r="124729" ht="13.5" customHeight="1" x14ac:dyDescent="0.15"/>
    <row r="124731" ht="13.5" customHeight="1" x14ac:dyDescent="0.15"/>
    <row r="124733" ht="13.5" customHeight="1" x14ac:dyDescent="0.15"/>
    <row r="124735" ht="13.5" customHeight="1" x14ac:dyDescent="0.15"/>
    <row r="124737" ht="13.5" customHeight="1" x14ac:dyDescent="0.15"/>
    <row r="124739" ht="13.5" customHeight="1" x14ac:dyDescent="0.15"/>
    <row r="124741" ht="13.5" customHeight="1" x14ac:dyDescent="0.15"/>
    <row r="124743" ht="13.5" customHeight="1" x14ac:dyDescent="0.15"/>
    <row r="124745" ht="13.5" customHeight="1" x14ac:dyDescent="0.15"/>
    <row r="124747" ht="13.5" customHeight="1" x14ac:dyDescent="0.15"/>
    <row r="124749" ht="13.5" customHeight="1" x14ac:dyDescent="0.15"/>
    <row r="124751" ht="13.5" customHeight="1" x14ac:dyDescent="0.15"/>
    <row r="124753" ht="13.5" customHeight="1" x14ac:dyDescent="0.15"/>
    <row r="124755" ht="13.5" customHeight="1" x14ac:dyDescent="0.15"/>
    <row r="124757" ht="13.5" customHeight="1" x14ac:dyDescent="0.15"/>
    <row r="124759" ht="13.5" customHeight="1" x14ac:dyDescent="0.15"/>
    <row r="124761" ht="13.5" customHeight="1" x14ac:dyDescent="0.15"/>
    <row r="124763" ht="13.5" customHeight="1" x14ac:dyDescent="0.15"/>
    <row r="124765" ht="13.5" customHeight="1" x14ac:dyDescent="0.15"/>
    <row r="124767" ht="13.5" customHeight="1" x14ac:dyDescent="0.15"/>
    <row r="124769" ht="13.5" customHeight="1" x14ac:dyDescent="0.15"/>
    <row r="124771" ht="13.5" customHeight="1" x14ac:dyDescent="0.15"/>
    <row r="124773" ht="13.5" customHeight="1" x14ac:dyDescent="0.15"/>
    <row r="124775" ht="13.5" customHeight="1" x14ac:dyDescent="0.15"/>
    <row r="124777" ht="13.5" customHeight="1" x14ac:dyDescent="0.15"/>
    <row r="124779" ht="13.5" customHeight="1" x14ac:dyDescent="0.15"/>
    <row r="124781" ht="13.5" customHeight="1" x14ac:dyDescent="0.15"/>
    <row r="124783" ht="13.5" customHeight="1" x14ac:dyDescent="0.15"/>
    <row r="124785" ht="13.5" customHeight="1" x14ac:dyDescent="0.15"/>
    <row r="124787" ht="13.5" customHeight="1" x14ac:dyDescent="0.15"/>
    <row r="124789" ht="13.5" customHeight="1" x14ac:dyDescent="0.15"/>
    <row r="124791" ht="13.5" customHeight="1" x14ac:dyDescent="0.15"/>
    <row r="124793" ht="13.5" customHeight="1" x14ac:dyDescent="0.15"/>
    <row r="124795" ht="13.5" customHeight="1" x14ac:dyDescent="0.15"/>
    <row r="124797" ht="13.5" customHeight="1" x14ac:dyDescent="0.15"/>
    <row r="124799" ht="13.5" customHeight="1" x14ac:dyDescent="0.15"/>
    <row r="124801" ht="13.5" customHeight="1" x14ac:dyDescent="0.15"/>
    <row r="124803" ht="13.5" customHeight="1" x14ac:dyDescent="0.15"/>
    <row r="124805" ht="13.5" customHeight="1" x14ac:dyDescent="0.15"/>
    <row r="124807" ht="13.5" customHeight="1" x14ac:dyDescent="0.15"/>
    <row r="124809" ht="13.5" customHeight="1" x14ac:dyDescent="0.15"/>
    <row r="124811" ht="13.5" customHeight="1" x14ac:dyDescent="0.15"/>
    <row r="124813" ht="13.5" customHeight="1" x14ac:dyDescent="0.15"/>
    <row r="124815" ht="13.5" customHeight="1" x14ac:dyDescent="0.15"/>
    <row r="124817" ht="13.5" customHeight="1" x14ac:dyDescent="0.15"/>
    <row r="124819" ht="13.5" customHeight="1" x14ac:dyDescent="0.15"/>
    <row r="124821" ht="13.5" customHeight="1" x14ac:dyDescent="0.15"/>
    <row r="124823" ht="13.5" customHeight="1" x14ac:dyDescent="0.15"/>
    <row r="124825" ht="13.5" customHeight="1" x14ac:dyDescent="0.15"/>
    <row r="124827" ht="13.5" customHeight="1" x14ac:dyDescent="0.15"/>
    <row r="124829" ht="13.5" customHeight="1" x14ac:dyDescent="0.15"/>
    <row r="124831" ht="13.5" customHeight="1" x14ac:dyDescent="0.15"/>
    <row r="124833" ht="13.5" customHeight="1" x14ac:dyDescent="0.15"/>
    <row r="124835" ht="13.5" customHeight="1" x14ac:dyDescent="0.15"/>
    <row r="124837" ht="13.5" customHeight="1" x14ac:dyDescent="0.15"/>
    <row r="124839" ht="13.5" customHeight="1" x14ac:dyDescent="0.15"/>
    <row r="124841" ht="13.5" customHeight="1" x14ac:dyDescent="0.15"/>
    <row r="124843" ht="13.5" customHeight="1" x14ac:dyDescent="0.15"/>
    <row r="124845" ht="13.5" customHeight="1" x14ac:dyDescent="0.15"/>
    <row r="124847" ht="13.5" customHeight="1" x14ac:dyDescent="0.15"/>
    <row r="124849" ht="13.5" customHeight="1" x14ac:dyDescent="0.15"/>
    <row r="124851" ht="13.5" customHeight="1" x14ac:dyDescent="0.15"/>
    <row r="124853" ht="13.5" customHeight="1" x14ac:dyDescent="0.15"/>
    <row r="124855" ht="13.5" customHeight="1" x14ac:dyDescent="0.15"/>
    <row r="124857" ht="13.5" customHeight="1" x14ac:dyDescent="0.15"/>
    <row r="124859" ht="13.5" customHeight="1" x14ac:dyDescent="0.15"/>
    <row r="124861" ht="13.5" customHeight="1" x14ac:dyDescent="0.15"/>
    <row r="124863" ht="13.5" customHeight="1" x14ac:dyDescent="0.15"/>
    <row r="124865" ht="13.5" customHeight="1" x14ac:dyDescent="0.15"/>
    <row r="124867" ht="13.5" customHeight="1" x14ac:dyDescent="0.15"/>
    <row r="124869" ht="13.5" customHeight="1" x14ac:dyDescent="0.15"/>
    <row r="124871" ht="13.5" customHeight="1" x14ac:dyDescent="0.15"/>
    <row r="124873" ht="13.5" customHeight="1" x14ac:dyDescent="0.15"/>
    <row r="124875" ht="13.5" customHeight="1" x14ac:dyDescent="0.15"/>
    <row r="124877" ht="13.5" customHeight="1" x14ac:dyDescent="0.15"/>
    <row r="124879" ht="13.5" customHeight="1" x14ac:dyDescent="0.15"/>
    <row r="124881" ht="13.5" customHeight="1" x14ac:dyDescent="0.15"/>
    <row r="124883" ht="13.5" customHeight="1" x14ac:dyDescent="0.15"/>
    <row r="124885" ht="13.5" customHeight="1" x14ac:dyDescent="0.15"/>
    <row r="124887" ht="13.5" customHeight="1" x14ac:dyDescent="0.15"/>
    <row r="124889" ht="13.5" customHeight="1" x14ac:dyDescent="0.15"/>
    <row r="124891" ht="13.5" customHeight="1" x14ac:dyDescent="0.15"/>
    <row r="124893" ht="13.5" customHeight="1" x14ac:dyDescent="0.15"/>
    <row r="124895" ht="13.5" customHeight="1" x14ac:dyDescent="0.15"/>
    <row r="124897" ht="13.5" customHeight="1" x14ac:dyDescent="0.15"/>
    <row r="124899" ht="13.5" customHeight="1" x14ac:dyDescent="0.15"/>
    <row r="124901" ht="13.5" customHeight="1" x14ac:dyDescent="0.15"/>
    <row r="124903" ht="13.5" customHeight="1" x14ac:dyDescent="0.15"/>
    <row r="124905" ht="13.5" customHeight="1" x14ac:dyDescent="0.15"/>
    <row r="124907" ht="13.5" customHeight="1" x14ac:dyDescent="0.15"/>
    <row r="124909" ht="13.5" customHeight="1" x14ac:dyDescent="0.15"/>
    <row r="124911" ht="13.5" customHeight="1" x14ac:dyDescent="0.15"/>
    <row r="124913" ht="13.5" customHeight="1" x14ac:dyDescent="0.15"/>
    <row r="124915" ht="13.5" customHeight="1" x14ac:dyDescent="0.15"/>
    <row r="124917" ht="13.5" customHeight="1" x14ac:dyDescent="0.15"/>
    <row r="124919" ht="13.5" customHeight="1" x14ac:dyDescent="0.15"/>
    <row r="124921" ht="13.5" customHeight="1" x14ac:dyDescent="0.15"/>
    <row r="124923" ht="13.5" customHeight="1" x14ac:dyDescent="0.15"/>
    <row r="124925" ht="13.5" customHeight="1" x14ac:dyDescent="0.15"/>
    <row r="124927" ht="13.5" customHeight="1" x14ac:dyDescent="0.15"/>
    <row r="124929" ht="13.5" customHeight="1" x14ac:dyDescent="0.15"/>
    <row r="124931" ht="13.5" customHeight="1" x14ac:dyDescent="0.15"/>
    <row r="124933" ht="13.5" customHeight="1" x14ac:dyDescent="0.15"/>
    <row r="124935" ht="13.5" customHeight="1" x14ac:dyDescent="0.15"/>
    <row r="124937" ht="13.5" customHeight="1" x14ac:dyDescent="0.15"/>
    <row r="124939" ht="13.5" customHeight="1" x14ac:dyDescent="0.15"/>
    <row r="124941" ht="13.5" customHeight="1" x14ac:dyDescent="0.15"/>
    <row r="124943" ht="13.5" customHeight="1" x14ac:dyDescent="0.15"/>
    <row r="124945" ht="13.5" customHeight="1" x14ac:dyDescent="0.15"/>
    <row r="124947" ht="13.5" customHeight="1" x14ac:dyDescent="0.15"/>
    <row r="124949" ht="13.5" customHeight="1" x14ac:dyDescent="0.15"/>
    <row r="124951" ht="13.5" customHeight="1" x14ac:dyDescent="0.15"/>
    <row r="124953" ht="13.5" customHeight="1" x14ac:dyDescent="0.15"/>
    <row r="124955" ht="13.5" customHeight="1" x14ac:dyDescent="0.15"/>
    <row r="124957" ht="13.5" customHeight="1" x14ac:dyDescent="0.15"/>
    <row r="124959" ht="13.5" customHeight="1" x14ac:dyDescent="0.15"/>
    <row r="124961" ht="13.5" customHeight="1" x14ac:dyDescent="0.15"/>
    <row r="124963" ht="13.5" customHeight="1" x14ac:dyDescent="0.15"/>
    <row r="124965" ht="13.5" customHeight="1" x14ac:dyDescent="0.15"/>
    <row r="124967" ht="13.5" customHeight="1" x14ac:dyDescent="0.15"/>
    <row r="124969" ht="13.5" customHeight="1" x14ac:dyDescent="0.15"/>
    <row r="124971" ht="13.5" customHeight="1" x14ac:dyDescent="0.15"/>
    <row r="124973" ht="13.5" customHeight="1" x14ac:dyDescent="0.15"/>
    <row r="124975" ht="13.5" customHeight="1" x14ac:dyDescent="0.15"/>
    <row r="124977" ht="13.5" customHeight="1" x14ac:dyDescent="0.15"/>
    <row r="124979" ht="13.5" customHeight="1" x14ac:dyDescent="0.15"/>
    <row r="124981" ht="13.5" customHeight="1" x14ac:dyDescent="0.15"/>
    <row r="124983" ht="13.5" customHeight="1" x14ac:dyDescent="0.15"/>
    <row r="124985" ht="13.5" customHeight="1" x14ac:dyDescent="0.15"/>
    <row r="124987" ht="13.5" customHeight="1" x14ac:dyDescent="0.15"/>
    <row r="124989" ht="13.5" customHeight="1" x14ac:dyDescent="0.15"/>
    <row r="124991" ht="13.5" customHeight="1" x14ac:dyDescent="0.15"/>
    <row r="124993" ht="13.5" customHeight="1" x14ac:dyDescent="0.15"/>
    <row r="124995" ht="13.5" customHeight="1" x14ac:dyDescent="0.15"/>
    <row r="124997" ht="13.5" customHeight="1" x14ac:dyDescent="0.15"/>
    <row r="124999" ht="13.5" customHeight="1" x14ac:dyDescent="0.15"/>
    <row r="125001" ht="13.5" customHeight="1" x14ac:dyDescent="0.15"/>
    <row r="125003" ht="13.5" customHeight="1" x14ac:dyDescent="0.15"/>
    <row r="125005" ht="13.5" customHeight="1" x14ac:dyDescent="0.15"/>
    <row r="125007" ht="13.5" customHeight="1" x14ac:dyDescent="0.15"/>
    <row r="125009" ht="13.5" customHeight="1" x14ac:dyDescent="0.15"/>
    <row r="125011" ht="13.5" customHeight="1" x14ac:dyDescent="0.15"/>
    <row r="125013" ht="13.5" customHeight="1" x14ac:dyDescent="0.15"/>
    <row r="125015" ht="13.5" customHeight="1" x14ac:dyDescent="0.15"/>
    <row r="125017" ht="13.5" customHeight="1" x14ac:dyDescent="0.15"/>
    <row r="125019" ht="13.5" customHeight="1" x14ac:dyDescent="0.15"/>
    <row r="125021" ht="13.5" customHeight="1" x14ac:dyDescent="0.15"/>
    <row r="125023" ht="13.5" customHeight="1" x14ac:dyDescent="0.15"/>
    <row r="125025" ht="13.5" customHeight="1" x14ac:dyDescent="0.15"/>
    <row r="125027" ht="13.5" customHeight="1" x14ac:dyDescent="0.15"/>
    <row r="125029" ht="13.5" customHeight="1" x14ac:dyDescent="0.15"/>
    <row r="125031" ht="13.5" customHeight="1" x14ac:dyDescent="0.15"/>
    <row r="125033" ht="13.5" customHeight="1" x14ac:dyDescent="0.15"/>
    <row r="125035" ht="13.5" customHeight="1" x14ac:dyDescent="0.15"/>
    <row r="125037" ht="13.5" customHeight="1" x14ac:dyDescent="0.15"/>
    <row r="125039" ht="13.5" customHeight="1" x14ac:dyDescent="0.15"/>
    <row r="125041" ht="13.5" customHeight="1" x14ac:dyDescent="0.15"/>
    <row r="125043" ht="13.5" customHeight="1" x14ac:dyDescent="0.15"/>
    <row r="125045" ht="13.5" customHeight="1" x14ac:dyDescent="0.15"/>
    <row r="125047" ht="13.5" customHeight="1" x14ac:dyDescent="0.15"/>
    <row r="125049" ht="13.5" customHeight="1" x14ac:dyDescent="0.15"/>
    <row r="125051" ht="13.5" customHeight="1" x14ac:dyDescent="0.15"/>
    <row r="125053" ht="13.5" customHeight="1" x14ac:dyDescent="0.15"/>
    <row r="125055" ht="13.5" customHeight="1" x14ac:dyDescent="0.15"/>
    <row r="125057" ht="13.5" customHeight="1" x14ac:dyDescent="0.15"/>
    <row r="125059" ht="13.5" customHeight="1" x14ac:dyDescent="0.15"/>
    <row r="125061" ht="13.5" customHeight="1" x14ac:dyDescent="0.15"/>
    <row r="125063" ht="13.5" customHeight="1" x14ac:dyDescent="0.15"/>
    <row r="125065" ht="13.5" customHeight="1" x14ac:dyDescent="0.15"/>
    <row r="125067" ht="13.5" customHeight="1" x14ac:dyDescent="0.15"/>
    <row r="125069" ht="13.5" customHeight="1" x14ac:dyDescent="0.15"/>
    <row r="125071" ht="13.5" customHeight="1" x14ac:dyDescent="0.15"/>
    <row r="125073" ht="13.5" customHeight="1" x14ac:dyDescent="0.15"/>
    <row r="125075" ht="13.5" customHeight="1" x14ac:dyDescent="0.15"/>
    <row r="125077" ht="13.5" customHeight="1" x14ac:dyDescent="0.15"/>
    <row r="125079" ht="13.5" customHeight="1" x14ac:dyDescent="0.15"/>
    <row r="125081" ht="13.5" customHeight="1" x14ac:dyDescent="0.15"/>
    <row r="125083" ht="13.5" customHeight="1" x14ac:dyDescent="0.15"/>
    <row r="125085" ht="13.5" customHeight="1" x14ac:dyDescent="0.15"/>
    <row r="125087" ht="13.5" customHeight="1" x14ac:dyDescent="0.15"/>
    <row r="125089" ht="13.5" customHeight="1" x14ac:dyDescent="0.15"/>
    <row r="125091" ht="13.5" customHeight="1" x14ac:dyDescent="0.15"/>
    <row r="125093" ht="13.5" customHeight="1" x14ac:dyDescent="0.15"/>
    <row r="125095" ht="13.5" customHeight="1" x14ac:dyDescent="0.15"/>
    <row r="125097" ht="13.5" customHeight="1" x14ac:dyDescent="0.15"/>
    <row r="125099" ht="13.5" customHeight="1" x14ac:dyDescent="0.15"/>
    <row r="125101" ht="13.5" customHeight="1" x14ac:dyDescent="0.15"/>
    <row r="125103" ht="13.5" customHeight="1" x14ac:dyDescent="0.15"/>
    <row r="125105" ht="13.5" customHeight="1" x14ac:dyDescent="0.15"/>
    <row r="125107" ht="13.5" customHeight="1" x14ac:dyDescent="0.15"/>
    <row r="125109" ht="13.5" customHeight="1" x14ac:dyDescent="0.15"/>
    <row r="125111" ht="13.5" customHeight="1" x14ac:dyDescent="0.15"/>
    <row r="125113" ht="13.5" customHeight="1" x14ac:dyDescent="0.15"/>
    <row r="125115" ht="13.5" customHeight="1" x14ac:dyDescent="0.15"/>
    <row r="125117" ht="13.5" customHeight="1" x14ac:dyDescent="0.15"/>
    <row r="125119" ht="13.5" customHeight="1" x14ac:dyDescent="0.15"/>
    <row r="125121" ht="13.5" customHeight="1" x14ac:dyDescent="0.15"/>
    <row r="125123" ht="13.5" customHeight="1" x14ac:dyDescent="0.15"/>
    <row r="125125" ht="13.5" customHeight="1" x14ac:dyDescent="0.15"/>
    <row r="125127" ht="13.5" customHeight="1" x14ac:dyDescent="0.15"/>
    <row r="125129" ht="13.5" customHeight="1" x14ac:dyDescent="0.15"/>
    <row r="125131" ht="13.5" customHeight="1" x14ac:dyDescent="0.15"/>
    <row r="125133" ht="13.5" customHeight="1" x14ac:dyDescent="0.15"/>
    <row r="125135" ht="13.5" customHeight="1" x14ac:dyDescent="0.15"/>
    <row r="125137" ht="13.5" customHeight="1" x14ac:dyDescent="0.15"/>
    <row r="125139" ht="13.5" customHeight="1" x14ac:dyDescent="0.15"/>
    <row r="125141" ht="13.5" customHeight="1" x14ac:dyDescent="0.15"/>
    <row r="125143" ht="13.5" customHeight="1" x14ac:dyDescent="0.15"/>
    <row r="125145" ht="13.5" customHeight="1" x14ac:dyDescent="0.15"/>
    <row r="125147" ht="13.5" customHeight="1" x14ac:dyDescent="0.15"/>
    <row r="125149" ht="13.5" customHeight="1" x14ac:dyDescent="0.15"/>
    <row r="125151" ht="13.5" customHeight="1" x14ac:dyDescent="0.15"/>
    <row r="125153" ht="13.5" customHeight="1" x14ac:dyDescent="0.15"/>
    <row r="125155" ht="13.5" customHeight="1" x14ac:dyDescent="0.15"/>
    <row r="125157" ht="13.5" customHeight="1" x14ac:dyDescent="0.15"/>
    <row r="125159" ht="13.5" customHeight="1" x14ac:dyDescent="0.15"/>
    <row r="125161" ht="13.5" customHeight="1" x14ac:dyDescent="0.15"/>
    <row r="125163" ht="13.5" customHeight="1" x14ac:dyDescent="0.15"/>
    <row r="125165" ht="13.5" customHeight="1" x14ac:dyDescent="0.15"/>
    <row r="125167" ht="13.5" customHeight="1" x14ac:dyDescent="0.15"/>
    <row r="125169" ht="13.5" customHeight="1" x14ac:dyDescent="0.15"/>
    <row r="125171" ht="13.5" customHeight="1" x14ac:dyDescent="0.15"/>
    <row r="125173" ht="13.5" customHeight="1" x14ac:dyDescent="0.15"/>
    <row r="125175" ht="13.5" customHeight="1" x14ac:dyDescent="0.15"/>
    <row r="125177" ht="13.5" customHeight="1" x14ac:dyDescent="0.15"/>
    <row r="125179" ht="13.5" customHeight="1" x14ac:dyDescent="0.15"/>
    <row r="125181" ht="13.5" customHeight="1" x14ac:dyDescent="0.15"/>
    <row r="125183" ht="13.5" customHeight="1" x14ac:dyDescent="0.15"/>
    <row r="125185" ht="13.5" customHeight="1" x14ac:dyDescent="0.15"/>
    <row r="125187" ht="13.5" customHeight="1" x14ac:dyDescent="0.15"/>
    <row r="125189" ht="13.5" customHeight="1" x14ac:dyDescent="0.15"/>
    <row r="125191" ht="13.5" customHeight="1" x14ac:dyDescent="0.15"/>
    <row r="125193" ht="13.5" customHeight="1" x14ac:dyDescent="0.15"/>
    <row r="125195" ht="13.5" customHeight="1" x14ac:dyDescent="0.15"/>
    <row r="125197" ht="13.5" customHeight="1" x14ac:dyDescent="0.15"/>
    <row r="125199" ht="13.5" customHeight="1" x14ac:dyDescent="0.15"/>
    <row r="125201" ht="13.5" customHeight="1" x14ac:dyDescent="0.15"/>
    <row r="125203" ht="13.5" customHeight="1" x14ac:dyDescent="0.15"/>
    <row r="125205" ht="13.5" customHeight="1" x14ac:dyDescent="0.15"/>
    <row r="125207" ht="13.5" customHeight="1" x14ac:dyDescent="0.15"/>
    <row r="125209" ht="13.5" customHeight="1" x14ac:dyDescent="0.15"/>
    <row r="125211" ht="13.5" customHeight="1" x14ac:dyDescent="0.15"/>
    <row r="125213" ht="13.5" customHeight="1" x14ac:dyDescent="0.15"/>
    <row r="125215" ht="13.5" customHeight="1" x14ac:dyDescent="0.15"/>
    <row r="125217" ht="13.5" customHeight="1" x14ac:dyDescent="0.15"/>
    <row r="125219" ht="13.5" customHeight="1" x14ac:dyDescent="0.15"/>
    <row r="125221" ht="13.5" customHeight="1" x14ac:dyDescent="0.15"/>
    <row r="125223" ht="13.5" customHeight="1" x14ac:dyDescent="0.15"/>
    <row r="125225" ht="13.5" customHeight="1" x14ac:dyDescent="0.15"/>
    <row r="125227" ht="13.5" customHeight="1" x14ac:dyDescent="0.15"/>
    <row r="125229" ht="13.5" customHeight="1" x14ac:dyDescent="0.15"/>
    <row r="125231" ht="13.5" customHeight="1" x14ac:dyDescent="0.15"/>
    <row r="125233" ht="13.5" customHeight="1" x14ac:dyDescent="0.15"/>
    <row r="125235" ht="13.5" customHeight="1" x14ac:dyDescent="0.15"/>
    <row r="125237" ht="13.5" customHeight="1" x14ac:dyDescent="0.15"/>
    <row r="125239" ht="13.5" customHeight="1" x14ac:dyDescent="0.15"/>
    <row r="125241" ht="13.5" customHeight="1" x14ac:dyDescent="0.15"/>
    <row r="125243" ht="13.5" customHeight="1" x14ac:dyDescent="0.15"/>
    <row r="125245" ht="13.5" customHeight="1" x14ac:dyDescent="0.15"/>
    <row r="125247" ht="13.5" customHeight="1" x14ac:dyDescent="0.15"/>
    <row r="125249" ht="13.5" customHeight="1" x14ac:dyDescent="0.15"/>
    <row r="125251" ht="13.5" customHeight="1" x14ac:dyDescent="0.15"/>
    <row r="125253" ht="13.5" customHeight="1" x14ac:dyDescent="0.15"/>
    <row r="125255" ht="13.5" customHeight="1" x14ac:dyDescent="0.15"/>
    <row r="125257" ht="13.5" customHeight="1" x14ac:dyDescent="0.15"/>
    <row r="125259" ht="13.5" customHeight="1" x14ac:dyDescent="0.15"/>
    <row r="125261" ht="13.5" customHeight="1" x14ac:dyDescent="0.15"/>
    <row r="125263" ht="13.5" customHeight="1" x14ac:dyDescent="0.15"/>
    <row r="125265" ht="13.5" customHeight="1" x14ac:dyDescent="0.15"/>
    <row r="125267" ht="13.5" customHeight="1" x14ac:dyDescent="0.15"/>
    <row r="125269" ht="13.5" customHeight="1" x14ac:dyDescent="0.15"/>
    <row r="125271" ht="13.5" customHeight="1" x14ac:dyDescent="0.15"/>
    <row r="125273" ht="13.5" customHeight="1" x14ac:dyDescent="0.15"/>
    <row r="125275" ht="13.5" customHeight="1" x14ac:dyDescent="0.15"/>
    <row r="125277" ht="13.5" customHeight="1" x14ac:dyDescent="0.15"/>
    <row r="125279" ht="13.5" customHeight="1" x14ac:dyDescent="0.15"/>
    <row r="125281" ht="13.5" customHeight="1" x14ac:dyDescent="0.15"/>
    <row r="125283" ht="13.5" customHeight="1" x14ac:dyDescent="0.15"/>
    <row r="125285" ht="13.5" customHeight="1" x14ac:dyDescent="0.15"/>
    <row r="125287" ht="13.5" customHeight="1" x14ac:dyDescent="0.15"/>
    <row r="125289" ht="13.5" customHeight="1" x14ac:dyDescent="0.15"/>
    <row r="125291" ht="13.5" customHeight="1" x14ac:dyDescent="0.15"/>
    <row r="125293" ht="13.5" customHeight="1" x14ac:dyDescent="0.15"/>
    <row r="125295" ht="13.5" customHeight="1" x14ac:dyDescent="0.15"/>
    <row r="125297" ht="13.5" customHeight="1" x14ac:dyDescent="0.15"/>
    <row r="125299" ht="13.5" customHeight="1" x14ac:dyDescent="0.15"/>
    <row r="125301" ht="13.5" customHeight="1" x14ac:dyDescent="0.15"/>
    <row r="125303" ht="13.5" customHeight="1" x14ac:dyDescent="0.15"/>
    <row r="125305" ht="13.5" customHeight="1" x14ac:dyDescent="0.15"/>
    <row r="125307" ht="13.5" customHeight="1" x14ac:dyDescent="0.15"/>
    <row r="125309" ht="13.5" customHeight="1" x14ac:dyDescent="0.15"/>
    <row r="125311" ht="13.5" customHeight="1" x14ac:dyDescent="0.15"/>
    <row r="125313" ht="13.5" customHeight="1" x14ac:dyDescent="0.15"/>
    <row r="125315" ht="13.5" customHeight="1" x14ac:dyDescent="0.15"/>
    <row r="125317" ht="13.5" customHeight="1" x14ac:dyDescent="0.15"/>
    <row r="125319" ht="13.5" customHeight="1" x14ac:dyDescent="0.15"/>
    <row r="125321" ht="13.5" customHeight="1" x14ac:dyDescent="0.15"/>
    <row r="125323" ht="13.5" customHeight="1" x14ac:dyDescent="0.15"/>
    <row r="125325" ht="13.5" customHeight="1" x14ac:dyDescent="0.15"/>
    <row r="125327" ht="13.5" customHeight="1" x14ac:dyDescent="0.15"/>
    <row r="125329" ht="13.5" customHeight="1" x14ac:dyDescent="0.15"/>
    <row r="125331" ht="13.5" customHeight="1" x14ac:dyDescent="0.15"/>
    <row r="125333" ht="13.5" customHeight="1" x14ac:dyDescent="0.15"/>
    <row r="125335" ht="13.5" customHeight="1" x14ac:dyDescent="0.15"/>
    <row r="125337" ht="13.5" customHeight="1" x14ac:dyDescent="0.15"/>
    <row r="125339" ht="13.5" customHeight="1" x14ac:dyDescent="0.15"/>
    <row r="125341" ht="13.5" customHeight="1" x14ac:dyDescent="0.15"/>
    <row r="125343" ht="13.5" customHeight="1" x14ac:dyDescent="0.15"/>
    <row r="125345" ht="13.5" customHeight="1" x14ac:dyDescent="0.15"/>
    <row r="125347" ht="13.5" customHeight="1" x14ac:dyDescent="0.15"/>
    <row r="125349" ht="13.5" customHeight="1" x14ac:dyDescent="0.15"/>
    <row r="125351" ht="13.5" customHeight="1" x14ac:dyDescent="0.15"/>
    <row r="125353" ht="13.5" customHeight="1" x14ac:dyDescent="0.15"/>
    <row r="125355" ht="13.5" customHeight="1" x14ac:dyDescent="0.15"/>
    <row r="125357" ht="13.5" customHeight="1" x14ac:dyDescent="0.15"/>
    <row r="125359" ht="13.5" customHeight="1" x14ac:dyDescent="0.15"/>
    <row r="125361" ht="13.5" customHeight="1" x14ac:dyDescent="0.15"/>
    <row r="125363" ht="13.5" customHeight="1" x14ac:dyDescent="0.15"/>
    <row r="125365" ht="13.5" customHeight="1" x14ac:dyDescent="0.15"/>
    <row r="125367" ht="13.5" customHeight="1" x14ac:dyDescent="0.15"/>
    <row r="125369" ht="13.5" customHeight="1" x14ac:dyDescent="0.15"/>
    <row r="125371" ht="13.5" customHeight="1" x14ac:dyDescent="0.15"/>
    <row r="125373" ht="13.5" customHeight="1" x14ac:dyDescent="0.15"/>
    <row r="125375" ht="13.5" customHeight="1" x14ac:dyDescent="0.15"/>
    <row r="125377" ht="13.5" customHeight="1" x14ac:dyDescent="0.15"/>
    <row r="125379" ht="13.5" customHeight="1" x14ac:dyDescent="0.15"/>
    <row r="125381" ht="13.5" customHeight="1" x14ac:dyDescent="0.15"/>
    <row r="125383" ht="13.5" customHeight="1" x14ac:dyDescent="0.15"/>
    <row r="125385" ht="13.5" customHeight="1" x14ac:dyDescent="0.15"/>
    <row r="125387" ht="13.5" customHeight="1" x14ac:dyDescent="0.15"/>
    <row r="125389" ht="13.5" customHeight="1" x14ac:dyDescent="0.15"/>
    <row r="125391" ht="13.5" customHeight="1" x14ac:dyDescent="0.15"/>
    <row r="125393" ht="13.5" customHeight="1" x14ac:dyDescent="0.15"/>
    <row r="125395" ht="13.5" customHeight="1" x14ac:dyDescent="0.15"/>
    <row r="125397" ht="13.5" customHeight="1" x14ac:dyDescent="0.15"/>
    <row r="125399" ht="13.5" customHeight="1" x14ac:dyDescent="0.15"/>
    <row r="125401" ht="13.5" customHeight="1" x14ac:dyDescent="0.15"/>
    <row r="125403" ht="13.5" customHeight="1" x14ac:dyDescent="0.15"/>
    <row r="125405" ht="13.5" customHeight="1" x14ac:dyDescent="0.15"/>
    <row r="125407" ht="13.5" customHeight="1" x14ac:dyDescent="0.15"/>
    <row r="125409" ht="13.5" customHeight="1" x14ac:dyDescent="0.15"/>
    <row r="125411" ht="13.5" customHeight="1" x14ac:dyDescent="0.15"/>
    <row r="125413" ht="13.5" customHeight="1" x14ac:dyDescent="0.15"/>
    <row r="125415" ht="13.5" customHeight="1" x14ac:dyDescent="0.15"/>
    <row r="125417" ht="13.5" customHeight="1" x14ac:dyDescent="0.15"/>
    <row r="125419" ht="13.5" customHeight="1" x14ac:dyDescent="0.15"/>
    <row r="125421" ht="13.5" customHeight="1" x14ac:dyDescent="0.15"/>
    <row r="125423" ht="13.5" customHeight="1" x14ac:dyDescent="0.15"/>
    <row r="125425" ht="13.5" customHeight="1" x14ac:dyDescent="0.15"/>
    <row r="125427" ht="13.5" customHeight="1" x14ac:dyDescent="0.15"/>
    <row r="125429" ht="13.5" customHeight="1" x14ac:dyDescent="0.15"/>
    <row r="125431" ht="13.5" customHeight="1" x14ac:dyDescent="0.15"/>
    <row r="125433" ht="13.5" customHeight="1" x14ac:dyDescent="0.15"/>
    <row r="125435" ht="13.5" customHeight="1" x14ac:dyDescent="0.15"/>
    <row r="125437" ht="13.5" customHeight="1" x14ac:dyDescent="0.15"/>
    <row r="125439" ht="13.5" customHeight="1" x14ac:dyDescent="0.15"/>
    <row r="125441" ht="13.5" customHeight="1" x14ac:dyDescent="0.15"/>
    <row r="125443" ht="13.5" customHeight="1" x14ac:dyDescent="0.15"/>
    <row r="125445" ht="13.5" customHeight="1" x14ac:dyDescent="0.15"/>
    <row r="125447" ht="13.5" customHeight="1" x14ac:dyDescent="0.15"/>
    <row r="125449" ht="13.5" customHeight="1" x14ac:dyDescent="0.15"/>
    <row r="125451" ht="13.5" customHeight="1" x14ac:dyDescent="0.15"/>
    <row r="125453" ht="13.5" customHeight="1" x14ac:dyDescent="0.15"/>
    <row r="125455" ht="13.5" customHeight="1" x14ac:dyDescent="0.15"/>
    <row r="125457" ht="13.5" customHeight="1" x14ac:dyDescent="0.15"/>
    <row r="125459" ht="13.5" customHeight="1" x14ac:dyDescent="0.15"/>
    <row r="125461" ht="13.5" customHeight="1" x14ac:dyDescent="0.15"/>
    <row r="125463" ht="13.5" customHeight="1" x14ac:dyDescent="0.15"/>
    <row r="125465" ht="13.5" customHeight="1" x14ac:dyDescent="0.15"/>
    <row r="125467" ht="13.5" customHeight="1" x14ac:dyDescent="0.15"/>
    <row r="125469" ht="13.5" customHeight="1" x14ac:dyDescent="0.15"/>
    <row r="125471" ht="13.5" customHeight="1" x14ac:dyDescent="0.15"/>
    <row r="125473" ht="13.5" customHeight="1" x14ac:dyDescent="0.15"/>
    <row r="125475" ht="13.5" customHeight="1" x14ac:dyDescent="0.15"/>
    <row r="125477" ht="13.5" customHeight="1" x14ac:dyDescent="0.15"/>
    <row r="125479" ht="13.5" customHeight="1" x14ac:dyDescent="0.15"/>
    <row r="125481" ht="13.5" customHeight="1" x14ac:dyDescent="0.15"/>
    <row r="125483" ht="13.5" customHeight="1" x14ac:dyDescent="0.15"/>
    <row r="125485" ht="13.5" customHeight="1" x14ac:dyDescent="0.15"/>
    <row r="125487" ht="13.5" customHeight="1" x14ac:dyDescent="0.15"/>
    <row r="125489" ht="13.5" customHeight="1" x14ac:dyDescent="0.15"/>
    <row r="125491" ht="13.5" customHeight="1" x14ac:dyDescent="0.15"/>
    <row r="125493" ht="13.5" customHeight="1" x14ac:dyDescent="0.15"/>
    <row r="125495" ht="13.5" customHeight="1" x14ac:dyDescent="0.15"/>
    <row r="125497" ht="13.5" customHeight="1" x14ac:dyDescent="0.15"/>
    <row r="125499" ht="13.5" customHeight="1" x14ac:dyDescent="0.15"/>
    <row r="125501" ht="13.5" customHeight="1" x14ac:dyDescent="0.15"/>
    <row r="125503" ht="13.5" customHeight="1" x14ac:dyDescent="0.15"/>
    <row r="125505" ht="13.5" customHeight="1" x14ac:dyDescent="0.15"/>
    <row r="125507" ht="13.5" customHeight="1" x14ac:dyDescent="0.15"/>
    <row r="125509" ht="13.5" customHeight="1" x14ac:dyDescent="0.15"/>
    <row r="125511" ht="13.5" customHeight="1" x14ac:dyDescent="0.15"/>
    <row r="125513" ht="13.5" customHeight="1" x14ac:dyDescent="0.15"/>
    <row r="125515" ht="13.5" customHeight="1" x14ac:dyDescent="0.15"/>
    <row r="125517" ht="13.5" customHeight="1" x14ac:dyDescent="0.15"/>
    <row r="125519" ht="13.5" customHeight="1" x14ac:dyDescent="0.15"/>
    <row r="125521" ht="13.5" customHeight="1" x14ac:dyDescent="0.15"/>
    <row r="125523" ht="13.5" customHeight="1" x14ac:dyDescent="0.15"/>
    <row r="125525" ht="13.5" customHeight="1" x14ac:dyDescent="0.15"/>
    <row r="125527" ht="13.5" customHeight="1" x14ac:dyDescent="0.15"/>
    <row r="125529" ht="13.5" customHeight="1" x14ac:dyDescent="0.15"/>
    <row r="125531" ht="13.5" customHeight="1" x14ac:dyDescent="0.15"/>
    <row r="125533" ht="13.5" customHeight="1" x14ac:dyDescent="0.15"/>
    <row r="125535" ht="13.5" customHeight="1" x14ac:dyDescent="0.15"/>
    <row r="125537" ht="13.5" customHeight="1" x14ac:dyDescent="0.15"/>
    <row r="125539" ht="13.5" customHeight="1" x14ac:dyDescent="0.15"/>
    <row r="125541" ht="13.5" customHeight="1" x14ac:dyDescent="0.15"/>
    <row r="125543" ht="13.5" customHeight="1" x14ac:dyDescent="0.15"/>
    <row r="125545" ht="13.5" customHeight="1" x14ac:dyDescent="0.15"/>
    <row r="125547" ht="13.5" customHeight="1" x14ac:dyDescent="0.15"/>
    <row r="125549" ht="13.5" customHeight="1" x14ac:dyDescent="0.15"/>
    <row r="125551" ht="13.5" customHeight="1" x14ac:dyDescent="0.15"/>
    <row r="125553" ht="13.5" customHeight="1" x14ac:dyDescent="0.15"/>
    <row r="125555" ht="13.5" customHeight="1" x14ac:dyDescent="0.15"/>
    <row r="125557" ht="13.5" customHeight="1" x14ac:dyDescent="0.15"/>
    <row r="125559" ht="13.5" customHeight="1" x14ac:dyDescent="0.15"/>
    <row r="125561" ht="13.5" customHeight="1" x14ac:dyDescent="0.15"/>
    <row r="125563" ht="13.5" customHeight="1" x14ac:dyDescent="0.15"/>
    <row r="125565" ht="13.5" customHeight="1" x14ac:dyDescent="0.15"/>
    <row r="125567" ht="13.5" customHeight="1" x14ac:dyDescent="0.15"/>
    <row r="125569" ht="13.5" customHeight="1" x14ac:dyDescent="0.15"/>
    <row r="125571" ht="13.5" customHeight="1" x14ac:dyDescent="0.15"/>
    <row r="125573" ht="13.5" customHeight="1" x14ac:dyDescent="0.15"/>
    <row r="125575" ht="13.5" customHeight="1" x14ac:dyDescent="0.15"/>
    <row r="125577" ht="13.5" customHeight="1" x14ac:dyDescent="0.15"/>
    <row r="125579" ht="13.5" customHeight="1" x14ac:dyDescent="0.15"/>
    <row r="125581" ht="13.5" customHeight="1" x14ac:dyDescent="0.15"/>
    <row r="125583" ht="13.5" customHeight="1" x14ac:dyDescent="0.15"/>
    <row r="125585" ht="13.5" customHeight="1" x14ac:dyDescent="0.15"/>
    <row r="125587" ht="13.5" customHeight="1" x14ac:dyDescent="0.15"/>
    <row r="125589" ht="13.5" customHeight="1" x14ac:dyDescent="0.15"/>
    <row r="125591" ht="13.5" customHeight="1" x14ac:dyDescent="0.15"/>
    <row r="125593" ht="13.5" customHeight="1" x14ac:dyDescent="0.15"/>
    <row r="125595" ht="13.5" customHeight="1" x14ac:dyDescent="0.15"/>
    <row r="125597" ht="13.5" customHeight="1" x14ac:dyDescent="0.15"/>
    <row r="125599" ht="13.5" customHeight="1" x14ac:dyDescent="0.15"/>
    <row r="125601" ht="13.5" customHeight="1" x14ac:dyDescent="0.15"/>
    <row r="125603" ht="13.5" customHeight="1" x14ac:dyDescent="0.15"/>
    <row r="125605" ht="13.5" customHeight="1" x14ac:dyDescent="0.15"/>
    <row r="125607" ht="13.5" customHeight="1" x14ac:dyDescent="0.15"/>
    <row r="125609" ht="13.5" customHeight="1" x14ac:dyDescent="0.15"/>
    <row r="125611" ht="13.5" customHeight="1" x14ac:dyDescent="0.15"/>
    <row r="125613" ht="13.5" customHeight="1" x14ac:dyDescent="0.15"/>
    <row r="125615" ht="13.5" customHeight="1" x14ac:dyDescent="0.15"/>
    <row r="125617" ht="13.5" customHeight="1" x14ac:dyDescent="0.15"/>
    <row r="125619" ht="13.5" customHeight="1" x14ac:dyDescent="0.15"/>
    <row r="125621" ht="13.5" customHeight="1" x14ac:dyDescent="0.15"/>
    <row r="125623" ht="13.5" customHeight="1" x14ac:dyDescent="0.15"/>
    <row r="125625" ht="13.5" customHeight="1" x14ac:dyDescent="0.15"/>
    <row r="125627" ht="13.5" customHeight="1" x14ac:dyDescent="0.15"/>
    <row r="125629" ht="13.5" customHeight="1" x14ac:dyDescent="0.15"/>
    <row r="125631" ht="13.5" customHeight="1" x14ac:dyDescent="0.15"/>
    <row r="125633" ht="13.5" customHeight="1" x14ac:dyDescent="0.15"/>
    <row r="125635" ht="13.5" customHeight="1" x14ac:dyDescent="0.15"/>
    <row r="125637" ht="13.5" customHeight="1" x14ac:dyDescent="0.15"/>
    <row r="125639" ht="13.5" customHeight="1" x14ac:dyDescent="0.15"/>
    <row r="125641" ht="13.5" customHeight="1" x14ac:dyDescent="0.15"/>
    <row r="125643" ht="13.5" customHeight="1" x14ac:dyDescent="0.15"/>
    <row r="125645" ht="13.5" customHeight="1" x14ac:dyDescent="0.15"/>
    <row r="125647" ht="13.5" customHeight="1" x14ac:dyDescent="0.15"/>
    <row r="125649" ht="13.5" customHeight="1" x14ac:dyDescent="0.15"/>
    <row r="125651" ht="13.5" customHeight="1" x14ac:dyDescent="0.15"/>
    <row r="125653" ht="13.5" customHeight="1" x14ac:dyDescent="0.15"/>
    <row r="125655" ht="13.5" customHeight="1" x14ac:dyDescent="0.15"/>
    <row r="125657" ht="13.5" customHeight="1" x14ac:dyDescent="0.15"/>
    <row r="125659" ht="13.5" customHeight="1" x14ac:dyDescent="0.15"/>
    <row r="125661" ht="13.5" customHeight="1" x14ac:dyDescent="0.15"/>
    <row r="125663" ht="13.5" customHeight="1" x14ac:dyDescent="0.15"/>
    <row r="125665" ht="13.5" customHeight="1" x14ac:dyDescent="0.15"/>
    <row r="125667" ht="13.5" customHeight="1" x14ac:dyDescent="0.15"/>
    <row r="125669" ht="13.5" customHeight="1" x14ac:dyDescent="0.15"/>
    <row r="125671" ht="13.5" customHeight="1" x14ac:dyDescent="0.15"/>
    <row r="125673" ht="13.5" customHeight="1" x14ac:dyDescent="0.15"/>
    <row r="125675" ht="13.5" customHeight="1" x14ac:dyDescent="0.15"/>
    <row r="125677" ht="13.5" customHeight="1" x14ac:dyDescent="0.15"/>
    <row r="125679" ht="13.5" customHeight="1" x14ac:dyDescent="0.15"/>
    <row r="125681" ht="13.5" customHeight="1" x14ac:dyDescent="0.15"/>
    <row r="125683" ht="13.5" customHeight="1" x14ac:dyDescent="0.15"/>
    <row r="125685" ht="13.5" customHeight="1" x14ac:dyDescent="0.15"/>
    <row r="125687" ht="13.5" customHeight="1" x14ac:dyDescent="0.15"/>
    <row r="125689" ht="13.5" customHeight="1" x14ac:dyDescent="0.15"/>
    <row r="125691" ht="13.5" customHeight="1" x14ac:dyDescent="0.15"/>
    <row r="125693" ht="13.5" customHeight="1" x14ac:dyDescent="0.15"/>
    <row r="125695" ht="13.5" customHeight="1" x14ac:dyDescent="0.15"/>
    <row r="125697" ht="13.5" customHeight="1" x14ac:dyDescent="0.15"/>
    <row r="125699" ht="13.5" customHeight="1" x14ac:dyDescent="0.15"/>
    <row r="125701" ht="13.5" customHeight="1" x14ac:dyDescent="0.15"/>
    <row r="125703" ht="13.5" customHeight="1" x14ac:dyDescent="0.15"/>
    <row r="125705" ht="13.5" customHeight="1" x14ac:dyDescent="0.15"/>
    <row r="125707" ht="13.5" customHeight="1" x14ac:dyDescent="0.15"/>
    <row r="125709" ht="13.5" customHeight="1" x14ac:dyDescent="0.15"/>
    <row r="125711" ht="13.5" customHeight="1" x14ac:dyDescent="0.15"/>
    <row r="125713" ht="13.5" customHeight="1" x14ac:dyDescent="0.15"/>
    <row r="125715" ht="13.5" customHeight="1" x14ac:dyDescent="0.15"/>
    <row r="125717" ht="13.5" customHeight="1" x14ac:dyDescent="0.15"/>
    <row r="125719" ht="13.5" customHeight="1" x14ac:dyDescent="0.15"/>
    <row r="125721" ht="13.5" customHeight="1" x14ac:dyDescent="0.15"/>
    <row r="125723" ht="13.5" customHeight="1" x14ac:dyDescent="0.15"/>
    <row r="125725" ht="13.5" customHeight="1" x14ac:dyDescent="0.15"/>
    <row r="125727" ht="13.5" customHeight="1" x14ac:dyDescent="0.15"/>
    <row r="125729" ht="13.5" customHeight="1" x14ac:dyDescent="0.15"/>
    <row r="125731" ht="13.5" customHeight="1" x14ac:dyDescent="0.15"/>
    <row r="125733" ht="13.5" customHeight="1" x14ac:dyDescent="0.15"/>
    <row r="125735" ht="13.5" customHeight="1" x14ac:dyDescent="0.15"/>
    <row r="125737" ht="13.5" customHeight="1" x14ac:dyDescent="0.15"/>
    <row r="125739" ht="13.5" customHeight="1" x14ac:dyDescent="0.15"/>
    <row r="125741" ht="13.5" customHeight="1" x14ac:dyDescent="0.15"/>
    <row r="125743" ht="13.5" customHeight="1" x14ac:dyDescent="0.15"/>
    <row r="125745" ht="13.5" customHeight="1" x14ac:dyDescent="0.15"/>
    <row r="125747" ht="13.5" customHeight="1" x14ac:dyDescent="0.15"/>
    <row r="125749" ht="13.5" customHeight="1" x14ac:dyDescent="0.15"/>
    <row r="125751" ht="13.5" customHeight="1" x14ac:dyDescent="0.15"/>
    <row r="125753" ht="13.5" customHeight="1" x14ac:dyDescent="0.15"/>
    <row r="125755" ht="13.5" customHeight="1" x14ac:dyDescent="0.15"/>
    <row r="125757" ht="13.5" customHeight="1" x14ac:dyDescent="0.15"/>
    <row r="125759" ht="13.5" customHeight="1" x14ac:dyDescent="0.15"/>
    <row r="125761" ht="13.5" customHeight="1" x14ac:dyDescent="0.15"/>
    <row r="125763" ht="13.5" customHeight="1" x14ac:dyDescent="0.15"/>
    <row r="125765" ht="13.5" customHeight="1" x14ac:dyDescent="0.15"/>
    <row r="125767" ht="13.5" customHeight="1" x14ac:dyDescent="0.15"/>
    <row r="125769" ht="13.5" customHeight="1" x14ac:dyDescent="0.15"/>
    <row r="125771" ht="13.5" customHeight="1" x14ac:dyDescent="0.15"/>
    <row r="125773" ht="13.5" customHeight="1" x14ac:dyDescent="0.15"/>
    <row r="125775" ht="13.5" customHeight="1" x14ac:dyDescent="0.15"/>
    <row r="125777" ht="13.5" customHeight="1" x14ac:dyDescent="0.15"/>
    <row r="125779" ht="13.5" customHeight="1" x14ac:dyDescent="0.15"/>
    <row r="125781" ht="13.5" customHeight="1" x14ac:dyDescent="0.15"/>
    <row r="125783" ht="13.5" customHeight="1" x14ac:dyDescent="0.15"/>
    <row r="125785" ht="13.5" customHeight="1" x14ac:dyDescent="0.15"/>
    <row r="125787" ht="13.5" customHeight="1" x14ac:dyDescent="0.15"/>
    <row r="125789" ht="13.5" customHeight="1" x14ac:dyDescent="0.15"/>
    <row r="125791" ht="13.5" customHeight="1" x14ac:dyDescent="0.15"/>
    <row r="125793" ht="13.5" customHeight="1" x14ac:dyDescent="0.15"/>
    <row r="125795" ht="13.5" customHeight="1" x14ac:dyDescent="0.15"/>
    <row r="125797" ht="13.5" customHeight="1" x14ac:dyDescent="0.15"/>
    <row r="125799" ht="13.5" customHeight="1" x14ac:dyDescent="0.15"/>
    <row r="125801" ht="13.5" customHeight="1" x14ac:dyDescent="0.15"/>
    <row r="125803" ht="13.5" customHeight="1" x14ac:dyDescent="0.15"/>
    <row r="125805" ht="13.5" customHeight="1" x14ac:dyDescent="0.15"/>
    <row r="125807" ht="13.5" customHeight="1" x14ac:dyDescent="0.15"/>
    <row r="125809" ht="13.5" customHeight="1" x14ac:dyDescent="0.15"/>
    <row r="125811" ht="13.5" customHeight="1" x14ac:dyDescent="0.15"/>
    <row r="125813" ht="13.5" customHeight="1" x14ac:dyDescent="0.15"/>
    <row r="125815" ht="13.5" customHeight="1" x14ac:dyDescent="0.15"/>
    <row r="125817" ht="13.5" customHeight="1" x14ac:dyDescent="0.15"/>
    <row r="125819" ht="13.5" customHeight="1" x14ac:dyDescent="0.15"/>
    <row r="125821" ht="13.5" customHeight="1" x14ac:dyDescent="0.15"/>
    <row r="125823" ht="13.5" customHeight="1" x14ac:dyDescent="0.15"/>
    <row r="125825" ht="13.5" customHeight="1" x14ac:dyDescent="0.15"/>
    <row r="125827" ht="13.5" customHeight="1" x14ac:dyDescent="0.15"/>
    <row r="125829" ht="13.5" customHeight="1" x14ac:dyDescent="0.15"/>
    <row r="125831" ht="13.5" customHeight="1" x14ac:dyDescent="0.15"/>
    <row r="125833" ht="13.5" customHeight="1" x14ac:dyDescent="0.15"/>
    <row r="125835" ht="13.5" customHeight="1" x14ac:dyDescent="0.15"/>
    <row r="125837" ht="13.5" customHeight="1" x14ac:dyDescent="0.15"/>
    <row r="125839" ht="13.5" customHeight="1" x14ac:dyDescent="0.15"/>
    <row r="125841" ht="13.5" customHeight="1" x14ac:dyDescent="0.15"/>
    <row r="125843" ht="13.5" customHeight="1" x14ac:dyDescent="0.15"/>
    <row r="125845" ht="13.5" customHeight="1" x14ac:dyDescent="0.15"/>
    <row r="125847" ht="13.5" customHeight="1" x14ac:dyDescent="0.15"/>
    <row r="125849" ht="13.5" customHeight="1" x14ac:dyDescent="0.15"/>
    <row r="125851" ht="13.5" customHeight="1" x14ac:dyDescent="0.15"/>
    <row r="125853" ht="13.5" customHeight="1" x14ac:dyDescent="0.15"/>
    <row r="125855" ht="13.5" customHeight="1" x14ac:dyDescent="0.15"/>
    <row r="125857" ht="13.5" customHeight="1" x14ac:dyDescent="0.15"/>
    <row r="125859" ht="13.5" customHeight="1" x14ac:dyDescent="0.15"/>
    <row r="125861" ht="13.5" customHeight="1" x14ac:dyDescent="0.15"/>
    <row r="125863" ht="13.5" customHeight="1" x14ac:dyDescent="0.15"/>
    <row r="125865" ht="13.5" customHeight="1" x14ac:dyDescent="0.15"/>
    <row r="125867" ht="13.5" customHeight="1" x14ac:dyDescent="0.15"/>
    <row r="125869" ht="13.5" customHeight="1" x14ac:dyDescent="0.15"/>
    <row r="125871" ht="13.5" customHeight="1" x14ac:dyDescent="0.15"/>
    <row r="125873" ht="13.5" customHeight="1" x14ac:dyDescent="0.15"/>
    <row r="125875" ht="13.5" customHeight="1" x14ac:dyDescent="0.15"/>
    <row r="125877" ht="13.5" customHeight="1" x14ac:dyDescent="0.15"/>
    <row r="125879" ht="13.5" customHeight="1" x14ac:dyDescent="0.15"/>
    <row r="125881" ht="13.5" customHeight="1" x14ac:dyDescent="0.15"/>
    <row r="125883" ht="13.5" customHeight="1" x14ac:dyDescent="0.15"/>
    <row r="125885" ht="13.5" customHeight="1" x14ac:dyDescent="0.15"/>
    <row r="125887" ht="13.5" customHeight="1" x14ac:dyDescent="0.15"/>
    <row r="125889" ht="13.5" customHeight="1" x14ac:dyDescent="0.15"/>
    <row r="125891" ht="13.5" customHeight="1" x14ac:dyDescent="0.15"/>
    <row r="125893" ht="13.5" customHeight="1" x14ac:dyDescent="0.15"/>
    <row r="125895" ht="13.5" customHeight="1" x14ac:dyDescent="0.15"/>
    <row r="125897" ht="13.5" customHeight="1" x14ac:dyDescent="0.15"/>
    <row r="125899" ht="13.5" customHeight="1" x14ac:dyDescent="0.15"/>
    <row r="125901" ht="13.5" customHeight="1" x14ac:dyDescent="0.15"/>
    <row r="125903" ht="13.5" customHeight="1" x14ac:dyDescent="0.15"/>
    <row r="125905" ht="13.5" customHeight="1" x14ac:dyDescent="0.15"/>
    <row r="125907" ht="13.5" customHeight="1" x14ac:dyDescent="0.15"/>
    <row r="125909" ht="13.5" customHeight="1" x14ac:dyDescent="0.15"/>
    <row r="125911" ht="13.5" customHeight="1" x14ac:dyDescent="0.15"/>
    <row r="125913" ht="13.5" customHeight="1" x14ac:dyDescent="0.15"/>
    <row r="125915" ht="13.5" customHeight="1" x14ac:dyDescent="0.15"/>
    <row r="125917" ht="13.5" customHeight="1" x14ac:dyDescent="0.15"/>
    <row r="125919" ht="13.5" customHeight="1" x14ac:dyDescent="0.15"/>
    <row r="125921" ht="13.5" customHeight="1" x14ac:dyDescent="0.15"/>
    <row r="125923" ht="13.5" customHeight="1" x14ac:dyDescent="0.15"/>
    <row r="125925" ht="13.5" customHeight="1" x14ac:dyDescent="0.15"/>
    <row r="125927" ht="13.5" customHeight="1" x14ac:dyDescent="0.15"/>
    <row r="125929" ht="13.5" customHeight="1" x14ac:dyDescent="0.15"/>
    <row r="125931" ht="13.5" customHeight="1" x14ac:dyDescent="0.15"/>
    <row r="125933" ht="13.5" customHeight="1" x14ac:dyDescent="0.15"/>
    <row r="125935" ht="13.5" customHeight="1" x14ac:dyDescent="0.15"/>
    <row r="125937" ht="13.5" customHeight="1" x14ac:dyDescent="0.15"/>
    <row r="125939" ht="13.5" customHeight="1" x14ac:dyDescent="0.15"/>
    <row r="125941" ht="13.5" customHeight="1" x14ac:dyDescent="0.15"/>
    <row r="125943" ht="13.5" customHeight="1" x14ac:dyDescent="0.15"/>
    <row r="125945" ht="13.5" customHeight="1" x14ac:dyDescent="0.15"/>
    <row r="125947" ht="13.5" customHeight="1" x14ac:dyDescent="0.15"/>
    <row r="125949" ht="13.5" customHeight="1" x14ac:dyDescent="0.15"/>
    <row r="125951" ht="13.5" customHeight="1" x14ac:dyDescent="0.15"/>
    <row r="125953" ht="13.5" customHeight="1" x14ac:dyDescent="0.15"/>
    <row r="125955" ht="13.5" customHeight="1" x14ac:dyDescent="0.15"/>
    <row r="125957" ht="13.5" customHeight="1" x14ac:dyDescent="0.15"/>
    <row r="125959" ht="13.5" customHeight="1" x14ac:dyDescent="0.15"/>
    <row r="125961" ht="13.5" customHeight="1" x14ac:dyDescent="0.15"/>
    <row r="125963" ht="13.5" customHeight="1" x14ac:dyDescent="0.15"/>
    <row r="125965" ht="13.5" customHeight="1" x14ac:dyDescent="0.15"/>
    <row r="125967" ht="13.5" customHeight="1" x14ac:dyDescent="0.15"/>
    <row r="125969" ht="13.5" customHeight="1" x14ac:dyDescent="0.15"/>
    <row r="125971" ht="13.5" customHeight="1" x14ac:dyDescent="0.15"/>
    <row r="125973" ht="13.5" customHeight="1" x14ac:dyDescent="0.15"/>
    <row r="125975" ht="13.5" customHeight="1" x14ac:dyDescent="0.15"/>
    <row r="125977" ht="13.5" customHeight="1" x14ac:dyDescent="0.15"/>
    <row r="125979" ht="13.5" customHeight="1" x14ac:dyDescent="0.15"/>
    <row r="125981" ht="13.5" customHeight="1" x14ac:dyDescent="0.15"/>
    <row r="125983" ht="13.5" customHeight="1" x14ac:dyDescent="0.15"/>
    <row r="125985" ht="13.5" customHeight="1" x14ac:dyDescent="0.15"/>
    <row r="125987" ht="13.5" customHeight="1" x14ac:dyDescent="0.15"/>
    <row r="125989" ht="13.5" customHeight="1" x14ac:dyDescent="0.15"/>
    <row r="125991" ht="13.5" customHeight="1" x14ac:dyDescent="0.15"/>
    <row r="125993" ht="13.5" customHeight="1" x14ac:dyDescent="0.15"/>
    <row r="125995" ht="13.5" customHeight="1" x14ac:dyDescent="0.15"/>
    <row r="125997" ht="13.5" customHeight="1" x14ac:dyDescent="0.15"/>
    <row r="125999" ht="13.5" customHeight="1" x14ac:dyDescent="0.15"/>
    <row r="126001" ht="13.5" customHeight="1" x14ac:dyDescent="0.15"/>
    <row r="126003" ht="13.5" customHeight="1" x14ac:dyDescent="0.15"/>
    <row r="126005" ht="13.5" customHeight="1" x14ac:dyDescent="0.15"/>
    <row r="126007" ht="13.5" customHeight="1" x14ac:dyDescent="0.15"/>
    <row r="126009" ht="13.5" customHeight="1" x14ac:dyDescent="0.15"/>
    <row r="126011" ht="13.5" customHeight="1" x14ac:dyDescent="0.15"/>
    <row r="126013" ht="13.5" customHeight="1" x14ac:dyDescent="0.15"/>
    <row r="126015" ht="13.5" customHeight="1" x14ac:dyDescent="0.15"/>
    <row r="126017" ht="13.5" customHeight="1" x14ac:dyDescent="0.15"/>
    <row r="126019" ht="13.5" customHeight="1" x14ac:dyDescent="0.15"/>
    <row r="126021" ht="13.5" customHeight="1" x14ac:dyDescent="0.15"/>
    <row r="126023" ht="13.5" customHeight="1" x14ac:dyDescent="0.15"/>
    <row r="126025" ht="13.5" customHeight="1" x14ac:dyDescent="0.15"/>
    <row r="126027" ht="13.5" customHeight="1" x14ac:dyDescent="0.15"/>
    <row r="126029" ht="13.5" customHeight="1" x14ac:dyDescent="0.15"/>
    <row r="126031" ht="13.5" customHeight="1" x14ac:dyDescent="0.15"/>
    <row r="126033" ht="13.5" customHeight="1" x14ac:dyDescent="0.15"/>
    <row r="126035" ht="13.5" customHeight="1" x14ac:dyDescent="0.15"/>
    <row r="126037" ht="13.5" customHeight="1" x14ac:dyDescent="0.15"/>
    <row r="126039" ht="13.5" customHeight="1" x14ac:dyDescent="0.15"/>
    <row r="126041" ht="13.5" customHeight="1" x14ac:dyDescent="0.15"/>
    <row r="126043" ht="13.5" customHeight="1" x14ac:dyDescent="0.15"/>
    <row r="126045" ht="13.5" customHeight="1" x14ac:dyDescent="0.15"/>
    <row r="126047" ht="13.5" customHeight="1" x14ac:dyDescent="0.15"/>
    <row r="126049" ht="13.5" customHeight="1" x14ac:dyDescent="0.15"/>
    <row r="126051" ht="13.5" customHeight="1" x14ac:dyDescent="0.15"/>
    <row r="126053" ht="13.5" customHeight="1" x14ac:dyDescent="0.15"/>
    <row r="126055" ht="13.5" customHeight="1" x14ac:dyDescent="0.15"/>
    <row r="126057" ht="13.5" customHeight="1" x14ac:dyDescent="0.15"/>
    <row r="126059" ht="13.5" customHeight="1" x14ac:dyDescent="0.15"/>
    <row r="126061" ht="13.5" customHeight="1" x14ac:dyDescent="0.15"/>
    <row r="126063" ht="13.5" customHeight="1" x14ac:dyDescent="0.15"/>
    <row r="126065" ht="13.5" customHeight="1" x14ac:dyDescent="0.15"/>
    <row r="126067" ht="13.5" customHeight="1" x14ac:dyDescent="0.15"/>
    <row r="126069" ht="13.5" customHeight="1" x14ac:dyDescent="0.15"/>
    <row r="126071" ht="13.5" customHeight="1" x14ac:dyDescent="0.15"/>
    <row r="126073" ht="13.5" customHeight="1" x14ac:dyDescent="0.15"/>
    <row r="126075" ht="13.5" customHeight="1" x14ac:dyDescent="0.15"/>
    <row r="126077" ht="13.5" customHeight="1" x14ac:dyDescent="0.15"/>
    <row r="126079" ht="13.5" customHeight="1" x14ac:dyDescent="0.15"/>
    <row r="126081" ht="13.5" customHeight="1" x14ac:dyDescent="0.15"/>
    <row r="126083" ht="13.5" customHeight="1" x14ac:dyDescent="0.15"/>
    <row r="126085" ht="13.5" customHeight="1" x14ac:dyDescent="0.15"/>
    <row r="126087" ht="13.5" customHeight="1" x14ac:dyDescent="0.15"/>
    <row r="126089" ht="13.5" customHeight="1" x14ac:dyDescent="0.15"/>
    <row r="126091" ht="13.5" customHeight="1" x14ac:dyDescent="0.15"/>
    <row r="126093" ht="13.5" customHeight="1" x14ac:dyDescent="0.15"/>
    <row r="126095" ht="13.5" customHeight="1" x14ac:dyDescent="0.15"/>
    <row r="126097" ht="13.5" customHeight="1" x14ac:dyDescent="0.15"/>
    <row r="126099" ht="13.5" customHeight="1" x14ac:dyDescent="0.15"/>
    <row r="126101" ht="13.5" customHeight="1" x14ac:dyDescent="0.15"/>
    <row r="126103" ht="13.5" customHeight="1" x14ac:dyDescent="0.15"/>
    <row r="126105" ht="13.5" customHeight="1" x14ac:dyDescent="0.15"/>
    <row r="126107" ht="13.5" customHeight="1" x14ac:dyDescent="0.15"/>
    <row r="126109" ht="13.5" customHeight="1" x14ac:dyDescent="0.15"/>
    <row r="126111" ht="13.5" customHeight="1" x14ac:dyDescent="0.15"/>
    <row r="126113" ht="13.5" customHeight="1" x14ac:dyDescent="0.15"/>
    <row r="126115" ht="13.5" customHeight="1" x14ac:dyDescent="0.15"/>
    <row r="126117" ht="13.5" customHeight="1" x14ac:dyDescent="0.15"/>
    <row r="126119" ht="13.5" customHeight="1" x14ac:dyDescent="0.15"/>
    <row r="126121" ht="13.5" customHeight="1" x14ac:dyDescent="0.15"/>
    <row r="126123" ht="13.5" customHeight="1" x14ac:dyDescent="0.15"/>
    <row r="126125" ht="13.5" customHeight="1" x14ac:dyDescent="0.15"/>
    <row r="126127" ht="13.5" customHeight="1" x14ac:dyDescent="0.15"/>
    <row r="126129" ht="13.5" customHeight="1" x14ac:dyDescent="0.15"/>
    <row r="126131" ht="13.5" customHeight="1" x14ac:dyDescent="0.15"/>
    <row r="126133" ht="13.5" customHeight="1" x14ac:dyDescent="0.15"/>
    <row r="126135" ht="13.5" customHeight="1" x14ac:dyDescent="0.15"/>
    <row r="126137" ht="13.5" customHeight="1" x14ac:dyDescent="0.15"/>
    <row r="126139" ht="13.5" customHeight="1" x14ac:dyDescent="0.15"/>
    <row r="126141" ht="13.5" customHeight="1" x14ac:dyDescent="0.15"/>
    <row r="126143" ht="13.5" customHeight="1" x14ac:dyDescent="0.15"/>
    <row r="126145" ht="13.5" customHeight="1" x14ac:dyDescent="0.15"/>
    <row r="126147" ht="13.5" customHeight="1" x14ac:dyDescent="0.15"/>
    <row r="126149" ht="13.5" customHeight="1" x14ac:dyDescent="0.15"/>
    <row r="126151" ht="13.5" customHeight="1" x14ac:dyDescent="0.15"/>
    <row r="126153" ht="13.5" customHeight="1" x14ac:dyDescent="0.15"/>
    <row r="126155" ht="13.5" customHeight="1" x14ac:dyDescent="0.15"/>
    <row r="126157" ht="13.5" customHeight="1" x14ac:dyDescent="0.15"/>
    <row r="126159" ht="13.5" customHeight="1" x14ac:dyDescent="0.15"/>
    <row r="126161" ht="13.5" customHeight="1" x14ac:dyDescent="0.15"/>
    <row r="126163" ht="13.5" customHeight="1" x14ac:dyDescent="0.15"/>
    <row r="126165" ht="13.5" customHeight="1" x14ac:dyDescent="0.15"/>
    <row r="126167" ht="13.5" customHeight="1" x14ac:dyDescent="0.15"/>
    <row r="126169" ht="13.5" customHeight="1" x14ac:dyDescent="0.15"/>
    <row r="126171" ht="13.5" customHeight="1" x14ac:dyDescent="0.15"/>
    <row r="126173" ht="13.5" customHeight="1" x14ac:dyDescent="0.15"/>
    <row r="126175" ht="13.5" customHeight="1" x14ac:dyDescent="0.15"/>
    <row r="126177" ht="13.5" customHeight="1" x14ac:dyDescent="0.15"/>
    <row r="126179" ht="13.5" customHeight="1" x14ac:dyDescent="0.15"/>
    <row r="126181" ht="13.5" customHeight="1" x14ac:dyDescent="0.15"/>
    <row r="126183" ht="13.5" customHeight="1" x14ac:dyDescent="0.15"/>
    <row r="126185" ht="13.5" customHeight="1" x14ac:dyDescent="0.15"/>
    <row r="126187" ht="13.5" customHeight="1" x14ac:dyDescent="0.15"/>
    <row r="126189" ht="13.5" customHeight="1" x14ac:dyDescent="0.15"/>
    <row r="126191" ht="13.5" customHeight="1" x14ac:dyDescent="0.15"/>
    <row r="126193" ht="13.5" customHeight="1" x14ac:dyDescent="0.15"/>
    <row r="126195" ht="13.5" customHeight="1" x14ac:dyDescent="0.15"/>
    <row r="126197" ht="13.5" customHeight="1" x14ac:dyDescent="0.15"/>
    <row r="126199" ht="13.5" customHeight="1" x14ac:dyDescent="0.15"/>
    <row r="126201" ht="13.5" customHeight="1" x14ac:dyDescent="0.15"/>
    <row r="126203" ht="13.5" customHeight="1" x14ac:dyDescent="0.15"/>
    <row r="126205" ht="13.5" customHeight="1" x14ac:dyDescent="0.15"/>
    <row r="126207" ht="13.5" customHeight="1" x14ac:dyDescent="0.15"/>
    <row r="126209" ht="13.5" customHeight="1" x14ac:dyDescent="0.15"/>
    <row r="126211" ht="13.5" customHeight="1" x14ac:dyDescent="0.15"/>
    <row r="126213" ht="13.5" customHeight="1" x14ac:dyDescent="0.15"/>
    <row r="126215" ht="13.5" customHeight="1" x14ac:dyDescent="0.15"/>
    <row r="126217" ht="13.5" customHeight="1" x14ac:dyDescent="0.15"/>
    <row r="126219" ht="13.5" customHeight="1" x14ac:dyDescent="0.15"/>
    <row r="126221" ht="13.5" customHeight="1" x14ac:dyDescent="0.15"/>
    <row r="126223" ht="13.5" customHeight="1" x14ac:dyDescent="0.15"/>
    <row r="126225" ht="13.5" customHeight="1" x14ac:dyDescent="0.15"/>
    <row r="126227" ht="13.5" customHeight="1" x14ac:dyDescent="0.15"/>
    <row r="126229" ht="13.5" customHeight="1" x14ac:dyDescent="0.15"/>
    <row r="126231" ht="13.5" customHeight="1" x14ac:dyDescent="0.15"/>
    <row r="126233" ht="13.5" customHeight="1" x14ac:dyDescent="0.15"/>
    <row r="126235" ht="13.5" customHeight="1" x14ac:dyDescent="0.15"/>
    <row r="126237" ht="13.5" customHeight="1" x14ac:dyDescent="0.15"/>
    <row r="126239" ht="13.5" customHeight="1" x14ac:dyDescent="0.15"/>
    <row r="126241" ht="13.5" customHeight="1" x14ac:dyDescent="0.15"/>
    <row r="126243" ht="13.5" customHeight="1" x14ac:dyDescent="0.15"/>
    <row r="126245" ht="13.5" customHeight="1" x14ac:dyDescent="0.15"/>
    <row r="126247" ht="13.5" customHeight="1" x14ac:dyDescent="0.15"/>
    <row r="126249" ht="13.5" customHeight="1" x14ac:dyDescent="0.15"/>
    <row r="126251" ht="13.5" customHeight="1" x14ac:dyDescent="0.15"/>
    <row r="126253" ht="13.5" customHeight="1" x14ac:dyDescent="0.15"/>
    <row r="126255" ht="13.5" customHeight="1" x14ac:dyDescent="0.15"/>
    <row r="126257" ht="13.5" customHeight="1" x14ac:dyDescent="0.15"/>
    <row r="126259" ht="13.5" customHeight="1" x14ac:dyDescent="0.15"/>
    <row r="126261" ht="13.5" customHeight="1" x14ac:dyDescent="0.15"/>
    <row r="126263" ht="13.5" customHeight="1" x14ac:dyDescent="0.15"/>
    <row r="126265" ht="13.5" customHeight="1" x14ac:dyDescent="0.15"/>
    <row r="126267" ht="13.5" customHeight="1" x14ac:dyDescent="0.15"/>
    <row r="126269" ht="13.5" customHeight="1" x14ac:dyDescent="0.15"/>
    <row r="126271" ht="13.5" customHeight="1" x14ac:dyDescent="0.15"/>
    <row r="126273" ht="13.5" customHeight="1" x14ac:dyDescent="0.15"/>
    <row r="126275" ht="13.5" customHeight="1" x14ac:dyDescent="0.15"/>
    <row r="126277" ht="13.5" customHeight="1" x14ac:dyDescent="0.15"/>
    <row r="126279" ht="13.5" customHeight="1" x14ac:dyDescent="0.15"/>
    <row r="126281" ht="13.5" customHeight="1" x14ac:dyDescent="0.15"/>
    <row r="126283" ht="13.5" customHeight="1" x14ac:dyDescent="0.15"/>
    <row r="126285" ht="13.5" customHeight="1" x14ac:dyDescent="0.15"/>
    <row r="126287" ht="13.5" customHeight="1" x14ac:dyDescent="0.15"/>
    <row r="126289" ht="13.5" customHeight="1" x14ac:dyDescent="0.15"/>
    <row r="126291" ht="13.5" customHeight="1" x14ac:dyDescent="0.15"/>
    <row r="126293" ht="13.5" customHeight="1" x14ac:dyDescent="0.15"/>
    <row r="126295" ht="13.5" customHeight="1" x14ac:dyDescent="0.15"/>
    <row r="126297" ht="13.5" customHeight="1" x14ac:dyDescent="0.15"/>
    <row r="126299" ht="13.5" customHeight="1" x14ac:dyDescent="0.15"/>
    <row r="126301" ht="13.5" customHeight="1" x14ac:dyDescent="0.15"/>
    <row r="126303" ht="13.5" customHeight="1" x14ac:dyDescent="0.15"/>
    <row r="126305" ht="13.5" customHeight="1" x14ac:dyDescent="0.15"/>
    <row r="126307" ht="13.5" customHeight="1" x14ac:dyDescent="0.15"/>
    <row r="126309" ht="13.5" customHeight="1" x14ac:dyDescent="0.15"/>
    <row r="126311" ht="13.5" customHeight="1" x14ac:dyDescent="0.15"/>
    <row r="126313" ht="13.5" customHeight="1" x14ac:dyDescent="0.15"/>
    <row r="126315" ht="13.5" customHeight="1" x14ac:dyDescent="0.15"/>
    <row r="126317" ht="13.5" customHeight="1" x14ac:dyDescent="0.15"/>
    <row r="126319" ht="13.5" customHeight="1" x14ac:dyDescent="0.15"/>
    <row r="126321" ht="13.5" customHeight="1" x14ac:dyDescent="0.15"/>
    <row r="126323" ht="13.5" customHeight="1" x14ac:dyDescent="0.15"/>
    <row r="126325" ht="13.5" customHeight="1" x14ac:dyDescent="0.15"/>
    <row r="126327" ht="13.5" customHeight="1" x14ac:dyDescent="0.15"/>
    <row r="126329" ht="13.5" customHeight="1" x14ac:dyDescent="0.15"/>
    <row r="126331" ht="13.5" customHeight="1" x14ac:dyDescent="0.15"/>
    <row r="126333" ht="13.5" customHeight="1" x14ac:dyDescent="0.15"/>
    <row r="126335" ht="13.5" customHeight="1" x14ac:dyDescent="0.15"/>
    <row r="126337" ht="13.5" customHeight="1" x14ac:dyDescent="0.15"/>
    <row r="126339" ht="13.5" customHeight="1" x14ac:dyDescent="0.15"/>
    <row r="126341" ht="13.5" customHeight="1" x14ac:dyDescent="0.15"/>
    <row r="126343" ht="13.5" customHeight="1" x14ac:dyDescent="0.15"/>
    <row r="126345" ht="13.5" customHeight="1" x14ac:dyDescent="0.15"/>
    <row r="126347" ht="13.5" customHeight="1" x14ac:dyDescent="0.15"/>
    <row r="126349" ht="13.5" customHeight="1" x14ac:dyDescent="0.15"/>
    <row r="126351" ht="13.5" customHeight="1" x14ac:dyDescent="0.15"/>
    <row r="126353" ht="13.5" customHeight="1" x14ac:dyDescent="0.15"/>
    <row r="126355" ht="13.5" customHeight="1" x14ac:dyDescent="0.15"/>
    <row r="126357" ht="13.5" customHeight="1" x14ac:dyDescent="0.15"/>
    <row r="126359" ht="13.5" customHeight="1" x14ac:dyDescent="0.15"/>
    <row r="126361" ht="13.5" customHeight="1" x14ac:dyDescent="0.15"/>
    <row r="126363" ht="13.5" customHeight="1" x14ac:dyDescent="0.15"/>
    <row r="126365" ht="13.5" customHeight="1" x14ac:dyDescent="0.15"/>
    <row r="126367" ht="13.5" customHeight="1" x14ac:dyDescent="0.15"/>
    <row r="126369" ht="13.5" customHeight="1" x14ac:dyDescent="0.15"/>
    <row r="126371" ht="13.5" customHeight="1" x14ac:dyDescent="0.15"/>
    <row r="126373" ht="13.5" customHeight="1" x14ac:dyDescent="0.15"/>
    <row r="126375" ht="13.5" customHeight="1" x14ac:dyDescent="0.15"/>
    <row r="126377" ht="13.5" customHeight="1" x14ac:dyDescent="0.15"/>
    <row r="126379" ht="13.5" customHeight="1" x14ac:dyDescent="0.15"/>
    <row r="126381" ht="13.5" customHeight="1" x14ac:dyDescent="0.15"/>
    <row r="126383" ht="13.5" customHeight="1" x14ac:dyDescent="0.15"/>
    <row r="126385" ht="13.5" customHeight="1" x14ac:dyDescent="0.15"/>
    <row r="126387" ht="13.5" customHeight="1" x14ac:dyDescent="0.15"/>
    <row r="126389" ht="13.5" customHeight="1" x14ac:dyDescent="0.15"/>
    <row r="126391" ht="13.5" customHeight="1" x14ac:dyDescent="0.15"/>
    <row r="126393" ht="13.5" customHeight="1" x14ac:dyDescent="0.15"/>
    <row r="126395" ht="13.5" customHeight="1" x14ac:dyDescent="0.15"/>
    <row r="126397" ht="13.5" customHeight="1" x14ac:dyDescent="0.15"/>
    <row r="126399" ht="13.5" customHeight="1" x14ac:dyDescent="0.15"/>
    <row r="126401" ht="13.5" customHeight="1" x14ac:dyDescent="0.15"/>
    <row r="126403" ht="13.5" customHeight="1" x14ac:dyDescent="0.15"/>
    <row r="126405" ht="13.5" customHeight="1" x14ac:dyDescent="0.15"/>
    <row r="126407" ht="13.5" customHeight="1" x14ac:dyDescent="0.15"/>
    <row r="126409" ht="13.5" customHeight="1" x14ac:dyDescent="0.15"/>
    <row r="126411" ht="13.5" customHeight="1" x14ac:dyDescent="0.15"/>
    <row r="126413" ht="13.5" customHeight="1" x14ac:dyDescent="0.15"/>
    <row r="126415" ht="13.5" customHeight="1" x14ac:dyDescent="0.15"/>
    <row r="126417" ht="13.5" customHeight="1" x14ac:dyDescent="0.15"/>
    <row r="126419" ht="13.5" customHeight="1" x14ac:dyDescent="0.15"/>
    <row r="126421" ht="13.5" customHeight="1" x14ac:dyDescent="0.15"/>
    <row r="126423" ht="13.5" customHeight="1" x14ac:dyDescent="0.15"/>
    <row r="126425" ht="13.5" customHeight="1" x14ac:dyDescent="0.15"/>
    <row r="126427" ht="13.5" customHeight="1" x14ac:dyDescent="0.15"/>
    <row r="126429" ht="13.5" customHeight="1" x14ac:dyDescent="0.15"/>
    <row r="126431" ht="13.5" customHeight="1" x14ac:dyDescent="0.15"/>
    <row r="126433" ht="13.5" customHeight="1" x14ac:dyDescent="0.15"/>
    <row r="126435" ht="13.5" customHeight="1" x14ac:dyDescent="0.15"/>
    <row r="126437" ht="13.5" customHeight="1" x14ac:dyDescent="0.15"/>
    <row r="126439" ht="13.5" customHeight="1" x14ac:dyDescent="0.15"/>
    <row r="126441" ht="13.5" customHeight="1" x14ac:dyDescent="0.15"/>
    <row r="126443" ht="13.5" customHeight="1" x14ac:dyDescent="0.15"/>
    <row r="126445" ht="13.5" customHeight="1" x14ac:dyDescent="0.15"/>
    <row r="126447" ht="13.5" customHeight="1" x14ac:dyDescent="0.15"/>
    <row r="126449" ht="13.5" customHeight="1" x14ac:dyDescent="0.15"/>
    <row r="126451" ht="13.5" customHeight="1" x14ac:dyDescent="0.15"/>
    <row r="126453" ht="13.5" customHeight="1" x14ac:dyDescent="0.15"/>
    <row r="126455" ht="13.5" customHeight="1" x14ac:dyDescent="0.15"/>
    <row r="126457" ht="13.5" customHeight="1" x14ac:dyDescent="0.15"/>
    <row r="126459" ht="13.5" customHeight="1" x14ac:dyDescent="0.15"/>
    <row r="126461" ht="13.5" customHeight="1" x14ac:dyDescent="0.15"/>
    <row r="126463" ht="13.5" customHeight="1" x14ac:dyDescent="0.15"/>
    <row r="126465" ht="13.5" customHeight="1" x14ac:dyDescent="0.15"/>
    <row r="126467" ht="13.5" customHeight="1" x14ac:dyDescent="0.15"/>
    <row r="126469" ht="13.5" customHeight="1" x14ac:dyDescent="0.15"/>
    <row r="126471" ht="13.5" customHeight="1" x14ac:dyDescent="0.15"/>
    <row r="126473" ht="13.5" customHeight="1" x14ac:dyDescent="0.15"/>
    <row r="126475" ht="13.5" customHeight="1" x14ac:dyDescent="0.15"/>
    <row r="126477" ht="13.5" customHeight="1" x14ac:dyDescent="0.15"/>
    <row r="126479" ht="13.5" customHeight="1" x14ac:dyDescent="0.15"/>
    <row r="126481" ht="13.5" customHeight="1" x14ac:dyDescent="0.15"/>
    <row r="126483" ht="13.5" customHeight="1" x14ac:dyDescent="0.15"/>
    <row r="126485" ht="13.5" customHeight="1" x14ac:dyDescent="0.15"/>
    <row r="126487" ht="13.5" customHeight="1" x14ac:dyDescent="0.15"/>
    <row r="126489" ht="13.5" customHeight="1" x14ac:dyDescent="0.15"/>
    <row r="126491" ht="13.5" customHeight="1" x14ac:dyDescent="0.15"/>
    <row r="126493" ht="13.5" customHeight="1" x14ac:dyDescent="0.15"/>
    <row r="126495" ht="13.5" customHeight="1" x14ac:dyDescent="0.15"/>
    <row r="126497" ht="13.5" customHeight="1" x14ac:dyDescent="0.15"/>
    <row r="126499" ht="13.5" customHeight="1" x14ac:dyDescent="0.15"/>
    <row r="126501" ht="13.5" customHeight="1" x14ac:dyDescent="0.15"/>
    <row r="126503" ht="13.5" customHeight="1" x14ac:dyDescent="0.15"/>
    <row r="126505" ht="13.5" customHeight="1" x14ac:dyDescent="0.15"/>
    <row r="126507" ht="13.5" customHeight="1" x14ac:dyDescent="0.15"/>
    <row r="126509" ht="13.5" customHeight="1" x14ac:dyDescent="0.15"/>
    <row r="126511" ht="13.5" customHeight="1" x14ac:dyDescent="0.15"/>
    <row r="126513" ht="13.5" customHeight="1" x14ac:dyDescent="0.15"/>
    <row r="126515" ht="13.5" customHeight="1" x14ac:dyDescent="0.15"/>
    <row r="126517" ht="13.5" customHeight="1" x14ac:dyDescent="0.15"/>
    <row r="126519" ht="13.5" customHeight="1" x14ac:dyDescent="0.15"/>
    <row r="126521" ht="13.5" customHeight="1" x14ac:dyDescent="0.15"/>
    <row r="126523" ht="13.5" customHeight="1" x14ac:dyDescent="0.15"/>
    <row r="126525" ht="13.5" customHeight="1" x14ac:dyDescent="0.15"/>
    <row r="126527" ht="13.5" customHeight="1" x14ac:dyDescent="0.15"/>
    <row r="126529" ht="13.5" customHeight="1" x14ac:dyDescent="0.15"/>
    <row r="126531" ht="13.5" customHeight="1" x14ac:dyDescent="0.15"/>
    <row r="126533" ht="13.5" customHeight="1" x14ac:dyDescent="0.15"/>
    <row r="126535" ht="13.5" customHeight="1" x14ac:dyDescent="0.15"/>
    <row r="126537" ht="13.5" customHeight="1" x14ac:dyDescent="0.15"/>
    <row r="126539" ht="13.5" customHeight="1" x14ac:dyDescent="0.15"/>
    <row r="126541" ht="13.5" customHeight="1" x14ac:dyDescent="0.15"/>
    <row r="126543" ht="13.5" customHeight="1" x14ac:dyDescent="0.15"/>
    <row r="126545" ht="13.5" customHeight="1" x14ac:dyDescent="0.15"/>
    <row r="126547" ht="13.5" customHeight="1" x14ac:dyDescent="0.15"/>
    <row r="126549" ht="13.5" customHeight="1" x14ac:dyDescent="0.15"/>
    <row r="126551" ht="13.5" customHeight="1" x14ac:dyDescent="0.15"/>
    <row r="126553" ht="13.5" customHeight="1" x14ac:dyDescent="0.15"/>
    <row r="126555" ht="13.5" customHeight="1" x14ac:dyDescent="0.15"/>
    <row r="126557" ht="13.5" customHeight="1" x14ac:dyDescent="0.15"/>
    <row r="126559" ht="13.5" customHeight="1" x14ac:dyDescent="0.15"/>
    <row r="126561" ht="13.5" customHeight="1" x14ac:dyDescent="0.15"/>
    <row r="126563" ht="13.5" customHeight="1" x14ac:dyDescent="0.15"/>
    <row r="126565" ht="13.5" customHeight="1" x14ac:dyDescent="0.15"/>
    <row r="126567" ht="13.5" customHeight="1" x14ac:dyDescent="0.15"/>
    <row r="126569" ht="13.5" customHeight="1" x14ac:dyDescent="0.15"/>
    <row r="126571" ht="13.5" customHeight="1" x14ac:dyDescent="0.15"/>
    <row r="126573" ht="13.5" customHeight="1" x14ac:dyDescent="0.15"/>
    <row r="126575" ht="13.5" customHeight="1" x14ac:dyDescent="0.15"/>
    <row r="126577" ht="13.5" customHeight="1" x14ac:dyDescent="0.15"/>
    <row r="126579" ht="13.5" customHeight="1" x14ac:dyDescent="0.15"/>
    <row r="126581" ht="13.5" customHeight="1" x14ac:dyDescent="0.15"/>
    <row r="126583" ht="13.5" customHeight="1" x14ac:dyDescent="0.15"/>
    <row r="126585" ht="13.5" customHeight="1" x14ac:dyDescent="0.15"/>
    <row r="126587" ht="13.5" customHeight="1" x14ac:dyDescent="0.15"/>
    <row r="126589" ht="13.5" customHeight="1" x14ac:dyDescent="0.15"/>
    <row r="126591" ht="13.5" customHeight="1" x14ac:dyDescent="0.15"/>
    <row r="126593" ht="13.5" customHeight="1" x14ac:dyDescent="0.15"/>
    <row r="126595" ht="13.5" customHeight="1" x14ac:dyDescent="0.15"/>
    <row r="126597" ht="13.5" customHeight="1" x14ac:dyDescent="0.15"/>
    <row r="126599" ht="13.5" customHeight="1" x14ac:dyDescent="0.15"/>
    <row r="126601" ht="13.5" customHeight="1" x14ac:dyDescent="0.15"/>
    <row r="126603" ht="13.5" customHeight="1" x14ac:dyDescent="0.15"/>
    <row r="126605" ht="13.5" customHeight="1" x14ac:dyDescent="0.15"/>
    <row r="126607" ht="13.5" customHeight="1" x14ac:dyDescent="0.15"/>
    <row r="126609" ht="13.5" customHeight="1" x14ac:dyDescent="0.15"/>
    <row r="126611" ht="13.5" customHeight="1" x14ac:dyDescent="0.15"/>
    <row r="126613" ht="13.5" customHeight="1" x14ac:dyDescent="0.15"/>
    <row r="126615" ht="13.5" customHeight="1" x14ac:dyDescent="0.15"/>
    <row r="126617" ht="13.5" customHeight="1" x14ac:dyDescent="0.15"/>
    <row r="126619" ht="13.5" customHeight="1" x14ac:dyDescent="0.15"/>
    <row r="126621" ht="13.5" customHeight="1" x14ac:dyDescent="0.15"/>
    <row r="126623" ht="13.5" customHeight="1" x14ac:dyDescent="0.15"/>
    <row r="126625" ht="13.5" customHeight="1" x14ac:dyDescent="0.15"/>
    <row r="126627" ht="13.5" customHeight="1" x14ac:dyDescent="0.15"/>
    <row r="126629" ht="13.5" customHeight="1" x14ac:dyDescent="0.15"/>
    <row r="126631" ht="13.5" customHeight="1" x14ac:dyDescent="0.15"/>
    <row r="126633" ht="13.5" customHeight="1" x14ac:dyDescent="0.15"/>
    <row r="126635" ht="13.5" customHeight="1" x14ac:dyDescent="0.15"/>
    <row r="126637" ht="13.5" customHeight="1" x14ac:dyDescent="0.15"/>
    <row r="126639" ht="13.5" customHeight="1" x14ac:dyDescent="0.15"/>
    <row r="126641" ht="13.5" customHeight="1" x14ac:dyDescent="0.15"/>
    <row r="126643" ht="13.5" customHeight="1" x14ac:dyDescent="0.15"/>
    <row r="126645" ht="13.5" customHeight="1" x14ac:dyDescent="0.15"/>
    <row r="126647" ht="13.5" customHeight="1" x14ac:dyDescent="0.15"/>
    <row r="126649" ht="13.5" customHeight="1" x14ac:dyDescent="0.15"/>
    <row r="126651" ht="13.5" customHeight="1" x14ac:dyDescent="0.15"/>
    <row r="126653" ht="13.5" customHeight="1" x14ac:dyDescent="0.15"/>
    <row r="126655" ht="13.5" customHeight="1" x14ac:dyDescent="0.15"/>
    <row r="126657" ht="13.5" customHeight="1" x14ac:dyDescent="0.15"/>
    <row r="126659" ht="13.5" customHeight="1" x14ac:dyDescent="0.15"/>
    <row r="126661" ht="13.5" customHeight="1" x14ac:dyDescent="0.15"/>
    <row r="126663" ht="13.5" customHeight="1" x14ac:dyDescent="0.15"/>
    <row r="126665" ht="13.5" customHeight="1" x14ac:dyDescent="0.15"/>
    <row r="126667" ht="13.5" customHeight="1" x14ac:dyDescent="0.15"/>
    <row r="126669" ht="13.5" customHeight="1" x14ac:dyDescent="0.15"/>
    <row r="126671" ht="13.5" customHeight="1" x14ac:dyDescent="0.15"/>
    <row r="126673" ht="13.5" customHeight="1" x14ac:dyDescent="0.15"/>
    <row r="126675" ht="13.5" customHeight="1" x14ac:dyDescent="0.15"/>
    <row r="126677" ht="13.5" customHeight="1" x14ac:dyDescent="0.15"/>
    <row r="126679" ht="13.5" customHeight="1" x14ac:dyDescent="0.15"/>
    <row r="126681" ht="13.5" customHeight="1" x14ac:dyDescent="0.15"/>
    <row r="126683" ht="13.5" customHeight="1" x14ac:dyDescent="0.15"/>
    <row r="126685" ht="13.5" customHeight="1" x14ac:dyDescent="0.15"/>
    <row r="126687" ht="13.5" customHeight="1" x14ac:dyDescent="0.15"/>
    <row r="126689" ht="13.5" customHeight="1" x14ac:dyDescent="0.15"/>
    <row r="126691" ht="13.5" customHeight="1" x14ac:dyDescent="0.15"/>
    <row r="126693" ht="13.5" customHeight="1" x14ac:dyDescent="0.15"/>
    <row r="126695" ht="13.5" customHeight="1" x14ac:dyDescent="0.15"/>
    <row r="126697" ht="13.5" customHeight="1" x14ac:dyDescent="0.15"/>
    <row r="126699" ht="13.5" customHeight="1" x14ac:dyDescent="0.15"/>
    <row r="126701" ht="13.5" customHeight="1" x14ac:dyDescent="0.15"/>
    <row r="126703" ht="13.5" customHeight="1" x14ac:dyDescent="0.15"/>
    <row r="126705" ht="13.5" customHeight="1" x14ac:dyDescent="0.15"/>
    <row r="126707" ht="13.5" customHeight="1" x14ac:dyDescent="0.15"/>
    <row r="126709" ht="13.5" customHeight="1" x14ac:dyDescent="0.15"/>
    <row r="126711" ht="13.5" customHeight="1" x14ac:dyDescent="0.15"/>
    <row r="126713" ht="13.5" customHeight="1" x14ac:dyDescent="0.15"/>
    <row r="126715" ht="13.5" customHeight="1" x14ac:dyDescent="0.15"/>
    <row r="126717" ht="13.5" customHeight="1" x14ac:dyDescent="0.15"/>
    <row r="126719" ht="13.5" customHeight="1" x14ac:dyDescent="0.15"/>
    <row r="126721" ht="13.5" customHeight="1" x14ac:dyDescent="0.15"/>
    <row r="126723" ht="13.5" customHeight="1" x14ac:dyDescent="0.15"/>
    <row r="126725" ht="13.5" customHeight="1" x14ac:dyDescent="0.15"/>
    <row r="126727" ht="13.5" customHeight="1" x14ac:dyDescent="0.15"/>
    <row r="126729" ht="13.5" customHeight="1" x14ac:dyDescent="0.15"/>
    <row r="126731" ht="13.5" customHeight="1" x14ac:dyDescent="0.15"/>
    <row r="126733" ht="13.5" customHeight="1" x14ac:dyDescent="0.15"/>
    <row r="126735" ht="13.5" customHeight="1" x14ac:dyDescent="0.15"/>
    <row r="126737" ht="13.5" customHeight="1" x14ac:dyDescent="0.15"/>
    <row r="126739" ht="13.5" customHeight="1" x14ac:dyDescent="0.15"/>
    <row r="126741" ht="13.5" customHeight="1" x14ac:dyDescent="0.15"/>
    <row r="126743" ht="13.5" customHeight="1" x14ac:dyDescent="0.15"/>
    <row r="126745" ht="13.5" customHeight="1" x14ac:dyDescent="0.15"/>
    <row r="126747" ht="13.5" customHeight="1" x14ac:dyDescent="0.15"/>
    <row r="126749" ht="13.5" customHeight="1" x14ac:dyDescent="0.15"/>
    <row r="126751" ht="13.5" customHeight="1" x14ac:dyDescent="0.15"/>
    <row r="126753" ht="13.5" customHeight="1" x14ac:dyDescent="0.15"/>
    <row r="126755" ht="13.5" customHeight="1" x14ac:dyDescent="0.15"/>
    <row r="126757" ht="13.5" customHeight="1" x14ac:dyDescent="0.15"/>
    <row r="126759" ht="13.5" customHeight="1" x14ac:dyDescent="0.15"/>
    <row r="126761" ht="13.5" customHeight="1" x14ac:dyDescent="0.15"/>
    <row r="126763" ht="13.5" customHeight="1" x14ac:dyDescent="0.15"/>
    <row r="126765" ht="13.5" customHeight="1" x14ac:dyDescent="0.15"/>
    <row r="126767" ht="13.5" customHeight="1" x14ac:dyDescent="0.15"/>
    <row r="126769" ht="13.5" customHeight="1" x14ac:dyDescent="0.15"/>
    <row r="126771" ht="13.5" customHeight="1" x14ac:dyDescent="0.15"/>
    <row r="126773" ht="13.5" customHeight="1" x14ac:dyDescent="0.15"/>
    <row r="126775" ht="13.5" customHeight="1" x14ac:dyDescent="0.15"/>
    <row r="126777" ht="13.5" customHeight="1" x14ac:dyDescent="0.15"/>
    <row r="126779" ht="13.5" customHeight="1" x14ac:dyDescent="0.15"/>
    <row r="126781" ht="13.5" customHeight="1" x14ac:dyDescent="0.15"/>
    <row r="126783" ht="13.5" customHeight="1" x14ac:dyDescent="0.15"/>
    <row r="126785" ht="13.5" customHeight="1" x14ac:dyDescent="0.15"/>
    <row r="126787" ht="13.5" customHeight="1" x14ac:dyDescent="0.15"/>
    <row r="126789" ht="13.5" customHeight="1" x14ac:dyDescent="0.15"/>
    <row r="126791" ht="13.5" customHeight="1" x14ac:dyDescent="0.15"/>
    <row r="126793" ht="13.5" customHeight="1" x14ac:dyDescent="0.15"/>
    <row r="126795" ht="13.5" customHeight="1" x14ac:dyDescent="0.15"/>
    <row r="126797" ht="13.5" customHeight="1" x14ac:dyDescent="0.15"/>
    <row r="126799" ht="13.5" customHeight="1" x14ac:dyDescent="0.15"/>
    <row r="126801" ht="13.5" customHeight="1" x14ac:dyDescent="0.15"/>
    <row r="126803" ht="13.5" customHeight="1" x14ac:dyDescent="0.15"/>
    <row r="126805" ht="13.5" customHeight="1" x14ac:dyDescent="0.15"/>
    <row r="126807" ht="13.5" customHeight="1" x14ac:dyDescent="0.15"/>
    <row r="126809" ht="13.5" customHeight="1" x14ac:dyDescent="0.15"/>
    <row r="126811" ht="13.5" customHeight="1" x14ac:dyDescent="0.15"/>
    <row r="126813" ht="13.5" customHeight="1" x14ac:dyDescent="0.15"/>
    <row r="126815" ht="13.5" customHeight="1" x14ac:dyDescent="0.15"/>
    <row r="126817" ht="13.5" customHeight="1" x14ac:dyDescent="0.15"/>
    <row r="126819" ht="13.5" customHeight="1" x14ac:dyDescent="0.15"/>
    <row r="126821" ht="13.5" customHeight="1" x14ac:dyDescent="0.15"/>
    <row r="126823" ht="13.5" customHeight="1" x14ac:dyDescent="0.15"/>
    <row r="126825" ht="13.5" customHeight="1" x14ac:dyDescent="0.15"/>
    <row r="126827" ht="13.5" customHeight="1" x14ac:dyDescent="0.15"/>
    <row r="126829" ht="13.5" customHeight="1" x14ac:dyDescent="0.15"/>
    <row r="126831" ht="13.5" customHeight="1" x14ac:dyDescent="0.15"/>
    <row r="126833" ht="13.5" customHeight="1" x14ac:dyDescent="0.15"/>
    <row r="126835" ht="13.5" customHeight="1" x14ac:dyDescent="0.15"/>
    <row r="126837" ht="13.5" customHeight="1" x14ac:dyDescent="0.15"/>
    <row r="126839" ht="13.5" customHeight="1" x14ac:dyDescent="0.15"/>
    <row r="126841" ht="13.5" customHeight="1" x14ac:dyDescent="0.15"/>
    <row r="126843" ht="13.5" customHeight="1" x14ac:dyDescent="0.15"/>
    <row r="126845" ht="13.5" customHeight="1" x14ac:dyDescent="0.15"/>
    <row r="126847" ht="13.5" customHeight="1" x14ac:dyDescent="0.15"/>
    <row r="126849" ht="13.5" customHeight="1" x14ac:dyDescent="0.15"/>
    <row r="126851" ht="13.5" customHeight="1" x14ac:dyDescent="0.15"/>
    <row r="126853" ht="13.5" customHeight="1" x14ac:dyDescent="0.15"/>
    <row r="126855" ht="13.5" customHeight="1" x14ac:dyDescent="0.15"/>
    <row r="126857" ht="13.5" customHeight="1" x14ac:dyDescent="0.15"/>
    <row r="126859" ht="13.5" customHeight="1" x14ac:dyDescent="0.15"/>
    <row r="126861" ht="13.5" customHeight="1" x14ac:dyDescent="0.15"/>
    <row r="126863" ht="13.5" customHeight="1" x14ac:dyDescent="0.15"/>
    <row r="126865" ht="13.5" customHeight="1" x14ac:dyDescent="0.15"/>
    <row r="126867" ht="13.5" customHeight="1" x14ac:dyDescent="0.15"/>
    <row r="126869" ht="13.5" customHeight="1" x14ac:dyDescent="0.15"/>
    <row r="126871" ht="13.5" customHeight="1" x14ac:dyDescent="0.15"/>
    <row r="126873" ht="13.5" customHeight="1" x14ac:dyDescent="0.15"/>
    <row r="126875" ht="13.5" customHeight="1" x14ac:dyDescent="0.15"/>
    <row r="126877" ht="13.5" customHeight="1" x14ac:dyDescent="0.15"/>
    <row r="126879" ht="13.5" customHeight="1" x14ac:dyDescent="0.15"/>
    <row r="126881" ht="13.5" customHeight="1" x14ac:dyDescent="0.15"/>
    <row r="126883" ht="13.5" customHeight="1" x14ac:dyDescent="0.15"/>
    <row r="126885" ht="13.5" customHeight="1" x14ac:dyDescent="0.15"/>
    <row r="126887" ht="13.5" customHeight="1" x14ac:dyDescent="0.15"/>
    <row r="126889" ht="13.5" customHeight="1" x14ac:dyDescent="0.15"/>
    <row r="126891" ht="13.5" customHeight="1" x14ac:dyDescent="0.15"/>
    <row r="126893" ht="13.5" customHeight="1" x14ac:dyDescent="0.15"/>
    <row r="126895" ht="13.5" customHeight="1" x14ac:dyDescent="0.15"/>
    <row r="126897" ht="13.5" customHeight="1" x14ac:dyDescent="0.15"/>
    <row r="126899" ht="13.5" customHeight="1" x14ac:dyDescent="0.15"/>
    <row r="126901" ht="13.5" customHeight="1" x14ac:dyDescent="0.15"/>
    <row r="126903" ht="13.5" customHeight="1" x14ac:dyDescent="0.15"/>
    <row r="126905" ht="13.5" customHeight="1" x14ac:dyDescent="0.15"/>
    <row r="126907" ht="13.5" customHeight="1" x14ac:dyDescent="0.15"/>
    <row r="126909" ht="13.5" customHeight="1" x14ac:dyDescent="0.15"/>
    <row r="126911" ht="13.5" customHeight="1" x14ac:dyDescent="0.15"/>
    <row r="126913" ht="13.5" customHeight="1" x14ac:dyDescent="0.15"/>
    <row r="126915" ht="13.5" customHeight="1" x14ac:dyDescent="0.15"/>
    <row r="126917" ht="13.5" customHeight="1" x14ac:dyDescent="0.15"/>
    <row r="126919" ht="13.5" customHeight="1" x14ac:dyDescent="0.15"/>
    <row r="126921" ht="13.5" customHeight="1" x14ac:dyDescent="0.15"/>
    <row r="126923" ht="13.5" customHeight="1" x14ac:dyDescent="0.15"/>
    <row r="126925" ht="13.5" customHeight="1" x14ac:dyDescent="0.15"/>
    <row r="126927" ht="13.5" customHeight="1" x14ac:dyDescent="0.15"/>
    <row r="126929" ht="13.5" customHeight="1" x14ac:dyDescent="0.15"/>
    <row r="126931" ht="13.5" customHeight="1" x14ac:dyDescent="0.15"/>
    <row r="126933" ht="13.5" customHeight="1" x14ac:dyDescent="0.15"/>
    <row r="126935" ht="13.5" customHeight="1" x14ac:dyDescent="0.15"/>
    <row r="126937" ht="13.5" customHeight="1" x14ac:dyDescent="0.15"/>
    <row r="126939" ht="13.5" customHeight="1" x14ac:dyDescent="0.15"/>
    <row r="126941" ht="13.5" customHeight="1" x14ac:dyDescent="0.15"/>
    <row r="126943" ht="13.5" customHeight="1" x14ac:dyDescent="0.15"/>
    <row r="126945" ht="13.5" customHeight="1" x14ac:dyDescent="0.15"/>
    <row r="126947" ht="13.5" customHeight="1" x14ac:dyDescent="0.15"/>
    <row r="126949" ht="13.5" customHeight="1" x14ac:dyDescent="0.15"/>
    <row r="126951" ht="13.5" customHeight="1" x14ac:dyDescent="0.15"/>
    <row r="126953" ht="13.5" customHeight="1" x14ac:dyDescent="0.15"/>
    <row r="126955" ht="13.5" customHeight="1" x14ac:dyDescent="0.15"/>
    <row r="126957" ht="13.5" customHeight="1" x14ac:dyDescent="0.15"/>
    <row r="126959" ht="13.5" customHeight="1" x14ac:dyDescent="0.15"/>
    <row r="126961" ht="13.5" customHeight="1" x14ac:dyDescent="0.15"/>
    <row r="126963" ht="13.5" customHeight="1" x14ac:dyDescent="0.15"/>
    <row r="126965" ht="13.5" customHeight="1" x14ac:dyDescent="0.15"/>
    <row r="126967" ht="13.5" customHeight="1" x14ac:dyDescent="0.15"/>
    <row r="126969" ht="13.5" customHeight="1" x14ac:dyDescent="0.15"/>
    <row r="126971" ht="13.5" customHeight="1" x14ac:dyDescent="0.15"/>
    <row r="126973" ht="13.5" customHeight="1" x14ac:dyDescent="0.15"/>
    <row r="126975" ht="13.5" customHeight="1" x14ac:dyDescent="0.15"/>
    <row r="126977" ht="13.5" customHeight="1" x14ac:dyDescent="0.15"/>
    <row r="126979" ht="13.5" customHeight="1" x14ac:dyDescent="0.15"/>
    <row r="126981" ht="13.5" customHeight="1" x14ac:dyDescent="0.15"/>
    <row r="126983" ht="13.5" customHeight="1" x14ac:dyDescent="0.15"/>
    <row r="126985" ht="13.5" customHeight="1" x14ac:dyDescent="0.15"/>
    <row r="126987" ht="13.5" customHeight="1" x14ac:dyDescent="0.15"/>
    <row r="126989" ht="13.5" customHeight="1" x14ac:dyDescent="0.15"/>
    <row r="126991" ht="13.5" customHeight="1" x14ac:dyDescent="0.15"/>
    <row r="126993" ht="13.5" customHeight="1" x14ac:dyDescent="0.15"/>
    <row r="126995" ht="13.5" customHeight="1" x14ac:dyDescent="0.15"/>
    <row r="126997" ht="13.5" customHeight="1" x14ac:dyDescent="0.15"/>
    <row r="126999" ht="13.5" customHeight="1" x14ac:dyDescent="0.15"/>
    <row r="127001" ht="13.5" customHeight="1" x14ac:dyDescent="0.15"/>
    <row r="127003" ht="13.5" customHeight="1" x14ac:dyDescent="0.15"/>
    <row r="127005" ht="13.5" customHeight="1" x14ac:dyDescent="0.15"/>
    <row r="127007" ht="13.5" customHeight="1" x14ac:dyDescent="0.15"/>
    <row r="127009" ht="13.5" customHeight="1" x14ac:dyDescent="0.15"/>
    <row r="127011" ht="13.5" customHeight="1" x14ac:dyDescent="0.15"/>
    <row r="127013" ht="13.5" customHeight="1" x14ac:dyDescent="0.15"/>
    <row r="127015" ht="13.5" customHeight="1" x14ac:dyDescent="0.15"/>
    <row r="127017" ht="13.5" customHeight="1" x14ac:dyDescent="0.15"/>
    <row r="127019" ht="13.5" customHeight="1" x14ac:dyDescent="0.15"/>
    <row r="127021" ht="13.5" customHeight="1" x14ac:dyDescent="0.15"/>
    <row r="127023" ht="13.5" customHeight="1" x14ac:dyDescent="0.15"/>
    <row r="127025" ht="13.5" customHeight="1" x14ac:dyDescent="0.15"/>
    <row r="127027" ht="13.5" customHeight="1" x14ac:dyDescent="0.15"/>
    <row r="127029" ht="13.5" customHeight="1" x14ac:dyDescent="0.15"/>
    <row r="127031" ht="13.5" customHeight="1" x14ac:dyDescent="0.15"/>
    <row r="127033" ht="13.5" customHeight="1" x14ac:dyDescent="0.15"/>
    <row r="127035" ht="13.5" customHeight="1" x14ac:dyDescent="0.15"/>
    <row r="127037" ht="13.5" customHeight="1" x14ac:dyDescent="0.15"/>
    <row r="127039" ht="13.5" customHeight="1" x14ac:dyDescent="0.15"/>
    <row r="127041" ht="13.5" customHeight="1" x14ac:dyDescent="0.15"/>
    <row r="127043" ht="13.5" customHeight="1" x14ac:dyDescent="0.15"/>
    <row r="127045" ht="13.5" customHeight="1" x14ac:dyDescent="0.15"/>
    <row r="127047" ht="13.5" customHeight="1" x14ac:dyDescent="0.15"/>
    <row r="127049" ht="13.5" customHeight="1" x14ac:dyDescent="0.15"/>
    <row r="127051" ht="13.5" customHeight="1" x14ac:dyDescent="0.15"/>
    <row r="127053" ht="13.5" customHeight="1" x14ac:dyDescent="0.15"/>
    <row r="127055" ht="13.5" customHeight="1" x14ac:dyDescent="0.15"/>
    <row r="127057" ht="13.5" customHeight="1" x14ac:dyDescent="0.15"/>
    <row r="127059" ht="13.5" customHeight="1" x14ac:dyDescent="0.15"/>
    <row r="127061" ht="13.5" customHeight="1" x14ac:dyDescent="0.15"/>
    <row r="127063" ht="13.5" customHeight="1" x14ac:dyDescent="0.15"/>
    <row r="127065" ht="13.5" customHeight="1" x14ac:dyDescent="0.15"/>
    <row r="127067" ht="13.5" customHeight="1" x14ac:dyDescent="0.15"/>
    <row r="127069" ht="13.5" customHeight="1" x14ac:dyDescent="0.15"/>
    <row r="127071" ht="13.5" customHeight="1" x14ac:dyDescent="0.15"/>
    <row r="127073" ht="13.5" customHeight="1" x14ac:dyDescent="0.15"/>
    <row r="127075" ht="13.5" customHeight="1" x14ac:dyDescent="0.15"/>
    <row r="127077" ht="13.5" customHeight="1" x14ac:dyDescent="0.15"/>
    <row r="127079" ht="13.5" customHeight="1" x14ac:dyDescent="0.15"/>
    <row r="127081" ht="13.5" customHeight="1" x14ac:dyDescent="0.15"/>
    <row r="127083" ht="13.5" customHeight="1" x14ac:dyDescent="0.15"/>
    <row r="127085" ht="13.5" customHeight="1" x14ac:dyDescent="0.15"/>
    <row r="127087" ht="13.5" customHeight="1" x14ac:dyDescent="0.15"/>
    <row r="127089" ht="13.5" customHeight="1" x14ac:dyDescent="0.15"/>
    <row r="127091" ht="13.5" customHeight="1" x14ac:dyDescent="0.15"/>
    <row r="127093" ht="13.5" customHeight="1" x14ac:dyDescent="0.15"/>
    <row r="127095" ht="13.5" customHeight="1" x14ac:dyDescent="0.15"/>
    <row r="127097" ht="13.5" customHeight="1" x14ac:dyDescent="0.15"/>
    <row r="127099" ht="13.5" customHeight="1" x14ac:dyDescent="0.15"/>
    <row r="127101" ht="13.5" customHeight="1" x14ac:dyDescent="0.15"/>
    <row r="127103" ht="13.5" customHeight="1" x14ac:dyDescent="0.15"/>
    <row r="127105" ht="13.5" customHeight="1" x14ac:dyDescent="0.15"/>
    <row r="127107" ht="13.5" customHeight="1" x14ac:dyDescent="0.15"/>
    <row r="127109" ht="13.5" customHeight="1" x14ac:dyDescent="0.15"/>
    <row r="127111" ht="13.5" customHeight="1" x14ac:dyDescent="0.15"/>
    <row r="127113" ht="13.5" customHeight="1" x14ac:dyDescent="0.15"/>
    <row r="127115" ht="13.5" customHeight="1" x14ac:dyDescent="0.15"/>
    <row r="127117" ht="13.5" customHeight="1" x14ac:dyDescent="0.15"/>
    <row r="127119" ht="13.5" customHeight="1" x14ac:dyDescent="0.15"/>
    <row r="127121" ht="13.5" customHeight="1" x14ac:dyDescent="0.15"/>
    <row r="127123" ht="13.5" customHeight="1" x14ac:dyDescent="0.15"/>
    <row r="127125" ht="13.5" customHeight="1" x14ac:dyDescent="0.15"/>
    <row r="127127" ht="13.5" customHeight="1" x14ac:dyDescent="0.15"/>
    <row r="127129" ht="13.5" customHeight="1" x14ac:dyDescent="0.15"/>
    <row r="127131" ht="13.5" customHeight="1" x14ac:dyDescent="0.15"/>
    <row r="127133" ht="13.5" customHeight="1" x14ac:dyDescent="0.15"/>
    <row r="127135" ht="13.5" customHeight="1" x14ac:dyDescent="0.15"/>
    <row r="127137" ht="13.5" customHeight="1" x14ac:dyDescent="0.15"/>
    <row r="127139" ht="13.5" customHeight="1" x14ac:dyDescent="0.15"/>
    <row r="127141" ht="13.5" customHeight="1" x14ac:dyDescent="0.15"/>
    <row r="127143" ht="13.5" customHeight="1" x14ac:dyDescent="0.15"/>
    <row r="127145" ht="13.5" customHeight="1" x14ac:dyDescent="0.15"/>
    <row r="127147" ht="13.5" customHeight="1" x14ac:dyDescent="0.15"/>
    <row r="127149" ht="13.5" customHeight="1" x14ac:dyDescent="0.15"/>
    <row r="127151" ht="13.5" customHeight="1" x14ac:dyDescent="0.15"/>
    <row r="127153" ht="13.5" customHeight="1" x14ac:dyDescent="0.15"/>
    <row r="127155" ht="13.5" customHeight="1" x14ac:dyDescent="0.15"/>
    <row r="127157" ht="13.5" customHeight="1" x14ac:dyDescent="0.15"/>
    <row r="127159" ht="13.5" customHeight="1" x14ac:dyDescent="0.15"/>
    <row r="127161" ht="13.5" customHeight="1" x14ac:dyDescent="0.15"/>
    <row r="127163" ht="13.5" customHeight="1" x14ac:dyDescent="0.15"/>
    <row r="127165" ht="13.5" customHeight="1" x14ac:dyDescent="0.15"/>
    <row r="127167" ht="13.5" customHeight="1" x14ac:dyDescent="0.15"/>
    <row r="127169" ht="13.5" customHeight="1" x14ac:dyDescent="0.15"/>
    <row r="127171" ht="13.5" customHeight="1" x14ac:dyDescent="0.15"/>
    <row r="127173" ht="13.5" customHeight="1" x14ac:dyDescent="0.15"/>
    <row r="127175" ht="13.5" customHeight="1" x14ac:dyDescent="0.15"/>
    <row r="127177" ht="13.5" customHeight="1" x14ac:dyDescent="0.15"/>
    <row r="127179" ht="13.5" customHeight="1" x14ac:dyDescent="0.15"/>
    <row r="127181" ht="13.5" customHeight="1" x14ac:dyDescent="0.15"/>
    <row r="127183" ht="13.5" customHeight="1" x14ac:dyDescent="0.15"/>
    <row r="127185" ht="13.5" customHeight="1" x14ac:dyDescent="0.15"/>
    <row r="127187" ht="13.5" customHeight="1" x14ac:dyDescent="0.15"/>
    <row r="127189" ht="13.5" customHeight="1" x14ac:dyDescent="0.15"/>
    <row r="127191" ht="13.5" customHeight="1" x14ac:dyDescent="0.15"/>
    <row r="127193" ht="13.5" customHeight="1" x14ac:dyDescent="0.15"/>
    <row r="127195" ht="13.5" customHeight="1" x14ac:dyDescent="0.15"/>
    <row r="127197" ht="13.5" customHeight="1" x14ac:dyDescent="0.15"/>
    <row r="127199" ht="13.5" customHeight="1" x14ac:dyDescent="0.15"/>
    <row r="127201" ht="13.5" customHeight="1" x14ac:dyDescent="0.15"/>
    <row r="127203" ht="13.5" customHeight="1" x14ac:dyDescent="0.15"/>
    <row r="127205" ht="13.5" customHeight="1" x14ac:dyDescent="0.15"/>
    <row r="127207" ht="13.5" customHeight="1" x14ac:dyDescent="0.15"/>
    <row r="127209" ht="13.5" customHeight="1" x14ac:dyDescent="0.15"/>
    <row r="127211" ht="13.5" customHeight="1" x14ac:dyDescent="0.15"/>
    <row r="127213" ht="13.5" customHeight="1" x14ac:dyDescent="0.15"/>
    <row r="127215" ht="13.5" customHeight="1" x14ac:dyDescent="0.15"/>
    <row r="127217" ht="13.5" customHeight="1" x14ac:dyDescent="0.15"/>
    <row r="127219" ht="13.5" customHeight="1" x14ac:dyDescent="0.15"/>
    <row r="127221" ht="13.5" customHeight="1" x14ac:dyDescent="0.15"/>
    <row r="127223" ht="13.5" customHeight="1" x14ac:dyDescent="0.15"/>
    <row r="127225" ht="13.5" customHeight="1" x14ac:dyDescent="0.15"/>
    <row r="127227" ht="13.5" customHeight="1" x14ac:dyDescent="0.15"/>
    <row r="127229" ht="13.5" customHeight="1" x14ac:dyDescent="0.15"/>
    <row r="127231" ht="13.5" customHeight="1" x14ac:dyDescent="0.15"/>
    <row r="127233" ht="13.5" customHeight="1" x14ac:dyDescent="0.15"/>
    <row r="127235" ht="13.5" customHeight="1" x14ac:dyDescent="0.15"/>
    <row r="127237" ht="13.5" customHeight="1" x14ac:dyDescent="0.15"/>
    <row r="127239" ht="13.5" customHeight="1" x14ac:dyDescent="0.15"/>
    <row r="127241" ht="13.5" customHeight="1" x14ac:dyDescent="0.15"/>
    <row r="127243" ht="13.5" customHeight="1" x14ac:dyDescent="0.15"/>
    <row r="127245" ht="13.5" customHeight="1" x14ac:dyDescent="0.15"/>
    <row r="127247" ht="13.5" customHeight="1" x14ac:dyDescent="0.15"/>
    <row r="127249" ht="13.5" customHeight="1" x14ac:dyDescent="0.15"/>
    <row r="127251" ht="13.5" customHeight="1" x14ac:dyDescent="0.15"/>
    <row r="127253" ht="13.5" customHeight="1" x14ac:dyDescent="0.15"/>
    <row r="127255" ht="13.5" customHeight="1" x14ac:dyDescent="0.15"/>
    <row r="127257" ht="13.5" customHeight="1" x14ac:dyDescent="0.15"/>
    <row r="127259" ht="13.5" customHeight="1" x14ac:dyDescent="0.15"/>
    <row r="127261" ht="13.5" customHeight="1" x14ac:dyDescent="0.15"/>
    <row r="127263" ht="13.5" customHeight="1" x14ac:dyDescent="0.15"/>
    <row r="127265" ht="13.5" customHeight="1" x14ac:dyDescent="0.15"/>
    <row r="127267" ht="13.5" customHeight="1" x14ac:dyDescent="0.15"/>
    <row r="127269" ht="13.5" customHeight="1" x14ac:dyDescent="0.15"/>
    <row r="127271" ht="13.5" customHeight="1" x14ac:dyDescent="0.15"/>
    <row r="127273" ht="13.5" customHeight="1" x14ac:dyDescent="0.15"/>
    <row r="127275" ht="13.5" customHeight="1" x14ac:dyDescent="0.15"/>
    <row r="127277" ht="13.5" customHeight="1" x14ac:dyDescent="0.15"/>
    <row r="127279" ht="13.5" customHeight="1" x14ac:dyDescent="0.15"/>
    <row r="127281" ht="13.5" customHeight="1" x14ac:dyDescent="0.15"/>
    <row r="127283" ht="13.5" customHeight="1" x14ac:dyDescent="0.15"/>
    <row r="127285" ht="13.5" customHeight="1" x14ac:dyDescent="0.15"/>
    <row r="127287" ht="13.5" customHeight="1" x14ac:dyDescent="0.15"/>
    <row r="127289" ht="13.5" customHeight="1" x14ac:dyDescent="0.15"/>
    <row r="127291" ht="13.5" customHeight="1" x14ac:dyDescent="0.15"/>
    <row r="127293" ht="13.5" customHeight="1" x14ac:dyDescent="0.15"/>
    <row r="127295" ht="13.5" customHeight="1" x14ac:dyDescent="0.15"/>
    <row r="127297" ht="13.5" customHeight="1" x14ac:dyDescent="0.15"/>
    <row r="127299" ht="13.5" customHeight="1" x14ac:dyDescent="0.15"/>
    <row r="127301" ht="13.5" customHeight="1" x14ac:dyDescent="0.15"/>
    <row r="127303" ht="13.5" customHeight="1" x14ac:dyDescent="0.15"/>
    <row r="127305" ht="13.5" customHeight="1" x14ac:dyDescent="0.15"/>
    <row r="127307" ht="13.5" customHeight="1" x14ac:dyDescent="0.15"/>
    <row r="127309" ht="13.5" customHeight="1" x14ac:dyDescent="0.15"/>
    <row r="127311" ht="13.5" customHeight="1" x14ac:dyDescent="0.15"/>
    <row r="127313" ht="13.5" customHeight="1" x14ac:dyDescent="0.15"/>
    <row r="127315" ht="13.5" customHeight="1" x14ac:dyDescent="0.15"/>
    <row r="127317" ht="13.5" customHeight="1" x14ac:dyDescent="0.15"/>
    <row r="127319" ht="13.5" customHeight="1" x14ac:dyDescent="0.15"/>
    <row r="127321" ht="13.5" customHeight="1" x14ac:dyDescent="0.15"/>
    <row r="127323" ht="13.5" customHeight="1" x14ac:dyDescent="0.15"/>
    <row r="127325" ht="13.5" customHeight="1" x14ac:dyDescent="0.15"/>
    <row r="127327" ht="13.5" customHeight="1" x14ac:dyDescent="0.15"/>
    <row r="127329" ht="13.5" customHeight="1" x14ac:dyDescent="0.15"/>
    <row r="127331" ht="13.5" customHeight="1" x14ac:dyDescent="0.15"/>
    <row r="127333" ht="13.5" customHeight="1" x14ac:dyDescent="0.15"/>
    <row r="127335" ht="13.5" customHeight="1" x14ac:dyDescent="0.15"/>
    <row r="127337" ht="13.5" customHeight="1" x14ac:dyDescent="0.15"/>
    <row r="127339" ht="13.5" customHeight="1" x14ac:dyDescent="0.15"/>
    <row r="127341" ht="13.5" customHeight="1" x14ac:dyDescent="0.15"/>
    <row r="127343" ht="13.5" customHeight="1" x14ac:dyDescent="0.15"/>
    <row r="127345" ht="13.5" customHeight="1" x14ac:dyDescent="0.15"/>
    <row r="127347" ht="13.5" customHeight="1" x14ac:dyDescent="0.15"/>
    <row r="127349" ht="13.5" customHeight="1" x14ac:dyDescent="0.15"/>
    <row r="127351" ht="13.5" customHeight="1" x14ac:dyDescent="0.15"/>
    <row r="127353" ht="13.5" customHeight="1" x14ac:dyDescent="0.15"/>
    <row r="127355" ht="13.5" customHeight="1" x14ac:dyDescent="0.15"/>
    <row r="127357" ht="13.5" customHeight="1" x14ac:dyDescent="0.15"/>
    <row r="127359" ht="13.5" customHeight="1" x14ac:dyDescent="0.15"/>
    <row r="127361" ht="13.5" customHeight="1" x14ac:dyDescent="0.15"/>
    <row r="127363" ht="13.5" customHeight="1" x14ac:dyDescent="0.15"/>
    <row r="127365" ht="13.5" customHeight="1" x14ac:dyDescent="0.15"/>
    <row r="127367" ht="13.5" customHeight="1" x14ac:dyDescent="0.15"/>
    <row r="127369" ht="13.5" customHeight="1" x14ac:dyDescent="0.15"/>
    <row r="127371" ht="13.5" customHeight="1" x14ac:dyDescent="0.15"/>
    <row r="127373" ht="13.5" customHeight="1" x14ac:dyDescent="0.15"/>
    <row r="127375" ht="13.5" customHeight="1" x14ac:dyDescent="0.15"/>
    <row r="127377" ht="13.5" customHeight="1" x14ac:dyDescent="0.15"/>
    <row r="127379" ht="13.5" customHeight="1" x14ac:dyDescent="0.15"/>
    <row r="127381" ht="13.5" customHeight="1" x14ac:dyDescent="0.15"/>
    <row r="127383" ht="13.5" customHeight="1" x14ac:dyDescent="0.15"/>
    <row r="127385" ht="13.5" customHeight="1" x14ac:dyDescent="0.15"/>
    <row r="127387" ht="13.5" customHeight="1" x14ac:dyDescent="0.15"/>
    <row r="127389" ht="13.5" customHeight="1" x14ac:dyDescent="0.15"/>
    <row r="127391" ht="13.5" customHeight="1" x14ac:dyDescent="0.15"/>
    <row r="127393" ht="13.5" customHeight="1" x14ac:dyDescent="0.15"/>
    <row r="127395" ht="13.5" customHeight="1" x14ac:dyDescent="0.15"/>
    <row r="127397" ht="13.5" customHeight="1" x14ac:dyDescent="0.15"/>
    <row r="127399" ht="13.5" customHeight="1" x14ac:dyDescent="0.15"/>
    <row r="127401" ht="13.5" customHeight="1" x14ac:dyDescent="0.15"/>
    <row r="127403" ht="13.5" customHeight="1" x14ac:dyDescent="0.15"/>
    <row r="127405" ht="13.5" customHeight="1" x14ac:dyDescent="0.15"/>
    <row r="127407" ht="13.5" customHeight="1" x14ac:dyDescent="0.15"/>
    <row r="127409" ht="13.5" customHeight="1" x14ac:dyDescent="0.15"/>
    <row r="127411" ht="13.5" customHeight="1" x14ac:dyDescent="0.15"/>
    <row r="127413" ht="13.5" customHeight="1" x14ac:dyDescent="0.15"/>
    <row r="127415" ht="13.5" customHeight="1" x14ac:dyDescent="0.15"/>
    <row r="127417" ht="13.5" customHeight="1" x14ac:dyDescent="0.15"/>
    <row r="127419" ht="13.5" customHeight="1" x14ac:dyDescent="0.15"/>
    <row r="127421" ht="13.5" customHeight="1" x14ac:dyDescent="0.15"/>
    <row r="127423" ht="13.5" customHeight="1" x14ac:dyDescent="0.15"/>
    <row r="127425" ht="13.5" customHeight="1" x14ac:dyDescent="0.15"/>
    <row r="127427" ht="13.5" customHeight="1" x14ac:dyDescent="0.15"/>
    <row r="127429" ht="13.5" customHeight="1" x14ac:dyDescent="0.15"/>
    <row r="127431" ht="13.5" customHeight="1" x14ac:dyDescent="0.15"/>
    <row r="127433" ht="13.5" customHeight="1" x14ac:dyDescent="0.15"/>
    <row r="127435" ht="13.5" customHeight="1" x14ac:dyDescent="0.15"/>
    <row r="127437" ht="13.5" customHeight="1" x14ac:dyDescent="0.15"/>
    <row r="127439" ht="13.5" customHeight="1" x14ac:dyDescent="0.15"/>
    <row r="127441" ht="13.5" customHeight="1" x14ac:dyDescent="0.15"/>
    <row r="127443" ht="13.5" customHeight="1" x14ac:dyDescent="0.15"/>
    <row r="127445" ht="13.5" customHeight="1" x14ac:dyDescent="0.15"/>
    <row r="127447" ht="13.5" customHeight="1" x14ac:dyDescent="0.15"/>
    <row r="127449" ht="13.5" customHeight="1" x14ac:dyDescent="0.15"/>
    <row r="127451" ht="13.5" customHeight="1" x14ac:dyDescent="0.15"/>
    <row r="127453" ht="13.5" customHeight="1" x14ac:dyDescent="0.15"/>
    <row r="127455" ht="13.5" customHeight="1" x14ac:dyDescent="0.15"/>
    <row r="127457" ht="13.5" customHeight="1" x14ac:dyDescent="0.15"/>
    <row r="127459" ht="13.5" customHeight="1" x14ac:dyDescent="0.15"/>
    <row r="127461" ht="13.5" customHeight="1" x14ac:dyDescent="0.15"/>
    <row r="127463" ht="13.5" customHeight="1" x14ac:dyDescent="0.15"/>
    <row r="127465" ht="13.5" customHeight="1" x14ac:dyDescent="0.15"/>
    <row r="127467" ht="13.5" customHeight="1" x14ac:dyDescent="0.15"/>
    <row r="127469" ht="13.5" customHeight="1" x14ac:dyDescent="0.15"/>
    <row r="127471" ht="13.5" customHeight="1" x14ac:dyDescent="0.15"/>
    <row r="127473" ht="13.5" customHeight="1" x14ac:dyDescent="0.15"/>
    <row r="127475" ht="13.5" customHeight="1" x14ac:dyDescent="0.15"/>
    <row r="127477" ht="13.5" customHeight="1" x14ac:dyDescent="0.15"/>
    <row r="127479" ht="13.5" customHeight="1" x14ac:dyDescent="0.15"/>
    <row r="127481" ht="13.5" customHeight="1" x14ac:dyDescent="0.15"/>
    <row r="127483" ht="13.5" customHeight="1" x14ac:dyDescent="0.15"/>
    <row r="127485" ht="13.5" customHeight="1" x14ac:dyDescent="0.15"/>
    <row r="127487" ht="13.5" customHeight="1" x14ac:dyDescent="0.15"/>
    <row r="127489" ht="13.5" customHeight="1" x14ac:dyDescent="0.15"/>
    <row r="127491" ht="13.5" customHeight="1" x14ac:dyDescent="0.15"/>
    <row r="127493" ht="13.5" customHeight="1" x14ac:dyDescent="0.15"/>
    <row r="127495" ht="13.5" customHeight="1" x14ac:dyDescent="0.15"/>
    <row r="127497" ht="13.5" customHeight="1" x14ac:dyDescent="0.15"/>
    <row r="127499" ht="13.5" customHeight="1" x14ac:dyDescent="0.15"/>
    <row r="127501" ht="13.5" customHeight="1" x14ac:dyDescent="0.15"/>
    <row r="127503" ht="13.5" customHeight="1" x14ac:dyDescent="0.15"/>
    <row r="127505" ht="13.5" customHeight="1" x14ac:dyDescent="0.15"/>
    <row r="127507" ht="13.5" customHeight="1" x14ac:dyDescent="0.15"/>
    <row r="127509" ht="13.5" customHeight="1" x14ac:dyDescent="0.15"/>
    <row r="127511" ht="13.5" customHeight="1" x14ac:dyDescent="0.15"/>
    <row r="127513" ht="13.5" customHeight="1" x14ac:dyDescent="0.15"/>
    <row r="127515" ht="13.5" customHeight="1" x14ac:dyDescent="0.15"/>
    <row r="127517" ht="13.5" customHeight="1" x14ac:dyDescent="0.15"/>
    <row r="127519" ht="13.5" customHeight="1" x14ac:dyDescent="0.15"/>
    <row r="127521" ht="13.5" customHeight="1" x14ac:dyDescent="0.15"/>
    <row r="127523" ht="13.5" customHeight="1" x14ac:dyDescent="0.15"/>
    <row r="127525" ht="13.5" customHeight="1" x14ac:dyDescent="0.15"/>
    <row r="127527" ht="13.5" customHeight="1" x14ac:dyDescent="0.15"/>
    <row r="127529" ht="13.5" customHeight="1" x14ac:dyDescent="0.15"/>
    <row r="127531" ht="13.5" customHeight="1" x14ac:dyDescent="0.15"/>
    <row r="127533" ht="13.5" customHeight="1" x14ac:dyDescent="0.15"/>
    <row r="127535" ht="13.5" customHeight="1" x14ac:dyDescent="0.15"/>
    <row r="127537" ht="13.5" customHeight="1" x14ac:dyDescent="0.15"/>
    <row r="127539" ht="13.5" customHeight="1" x14ac:dyDescent="0.15"/>
    <row r="127541" ht="13.5" customHeight="1" x14ac:dyDescent="0.15"/>
    <row r="127543" ht="13.5" customHeight="1" x14ac:dyDescent="0.15"/>
    <row r="127545" ht="13.5" customHeight="1" x14ac:dyDescent="0.15"/>
    <row r="127547" ht="13.5" customHeight="1" x14ac:dyDescent="0.15"/>
    <row r="127549" ht="13.5" customHeight="1" x14ac:dyDescent="0.15"/>
    <row r="127551" ht="13.5" customHeight="1" x14ac:dyDescent="0.15"/>
    <row r="127553" ht="13.5" customHeight="1" x14ac:dyDescent="0.15"/>
    <row r="127555" ht="13.5" customHeight="1" x14ac:dyDescent="0.15"/>
    <row r="127557" ht="13.5" customHeight="1" x14ac:dyDescent="0.15"/>
    <row r="127559" ht="13.5" customHeight="1" x14ac:dyDescent="0.15"/>
    <row r="127561" ht="13.5" customHeight="1" x14ac:dyDescent="0.15"/>
    <row r="127563" ht="13.5" customHeight="1" x14ac:dyDescent="0.15"/>
    <row r="127565" ht="13.5" customHeight="1" x14ac:dyDescent="0.15"/>
    <row r="127567" ht="13.5" customHeight="1" x14ac:dyDescent="0.15"/>
    <row r="127569" ht="13.5" customHeight="1" x14ac:dyDescent="0.15"/>
    <row r="127571" ht="13.5" customHeight="1" x14ac:dyDescent="0.15"/>
    <row r="127573" ht="13.5" customHeight="1" x14ac:dyDescent="0.15"/>
    <row r="127575" ht="13.5" customHeight="1" x14ac:dyDescent="0.15"/>
    <row r="127577" ht="13.5" customHeight="1" x14ac:dyDescent="0.15"/>
    <row r="127579" ht="13.5" customHeight="1" x14ac:dyDescent="0.15"/>
    <row r="127581" ht="13.5" customHeight="1" x14ac:dyDescent="0.15"/>
    <row r="127583" ht="13.5" customHeight="1" x14ac:dyDescent="0.15"/>
    <row r="127585" ht="13.5" customHeight="1" x14ac:dyDescent="0.15"/>
    <row r="127587" ht="13.5" customHeight="1" x14ac:dyDescent="0.15"/>
    <row r="127589" ht="13.5" customHeight="1" x14ac:dyDescent="0.15"/>
    <row r="127591" ht="13.5" customHeight="1" x14ac:dyDescent="0.15"/>
    <row r="127593" ht="13.5" customHeight="1" x14ac:dyDescent="0.15"/>
    <row r="127595" ht="13.5" customHeight="1" x14ac:dyDescent="0.15"/>
    <row r="127597" ht="13.5" customHeight="1" x14ac:dyDescent="0.15"/>
    <row r="127599" ht="13.5" customHeight="1" x14ac:dyDescent="0.15"/>
    <row r="127601" ht="13.5" customHeight="1" x14ac:dyDescent="0.15"/>
    <row r="127603" ht="13.5" customHeight="1" x14ac:dyDescent="0.15"/>
    <row r="127605" ht="13.5" customHeight="1" x14ac:dyDescent="0.15"/>
    <row r="127607" ht="13.5" customHeight="1" x14ac:dyDescent="0.15"/>
    <row r="127609" ht="13.5" customHeight="1" x14ac:dyDescent="0.15"/>
    <row r="127611" ht="13.5" customHeight="1" x14ac:dyDescent="0.15"/>
    <row r="127613" ht="13.5" customHeight="1" x14ac:dyDescent="0.15"/>
    <row r="127615" ht="13.5" customHeight="1" x14ac:dyDescent="0.15"/>
    <row r="127617" ht="13.5" customHeight="1" x14ac:dyDescent="0.15"/>
    <row r="127619" ht="13.5" customHeight="1" x14ac:dyDescent="0.15"/>
    <row r="127621" ht="13.5" customHeight="1" x14ac:dyDescent="0.15"/>
    <row r="127623" ht="13.5" customHeight="1" x14ac:dyDescent="0.15"/>
    <row r="127625" ht="13.5" customHeight="1" x14ac:dyDescent="0.15"/>
    <row r="127627" ht="13.5" customHeight="1" x14ac:dyDescent="0.15"/>
    <row r="127629" ht="13.5" customHeight="1" x14ac:dyDescent="0.15"/>
    <row r="127631" ht="13.5" customHeight="1" x14ac:dyDescent="0.15"/>
    <row r="127633" ht="13.5" customHeight="1" x14ac:dyDescent="0.15"/>
    <row r="127635" ht="13.5" customHeight="1" x14ac:dyDescent="0.15"/>
    <row r="127637" ht="13.5" customHeight="1" x14ac:dyDescent="0.15"/>
    <row r="127639" ht="13.5" customHeight="1" x14ac:dyDescent="0.15"/>
    <row r="127641" ht="13.5" customHeight="1" x14ac:dyDescent="0.15"/>
    <row r="127643" ht="13.5" customHeight="1" x14ac:dyDescent="0.15"/>
    <row r="127645" ht="13.5" customHeight="1" x14ac:dyDescent="0.15"/>
    <row r="127647" ht="13.5" customHeight="1" x14ac:dyDescent="0.15"/>
    <row r="127649" ht="13.5" customHeight="1" x14ac:dyDescent="0.15"/>
    <row r="127651" ht="13.5" customHeight="1" x14ac:dyDescent="0.15"/>
    <row r="127653" ht="13.5" customHeight="1" x14ac:dyDescent="0.15"/>
    <row r="127655" ht="13.5" customHeight="1" x14ac:dyDescent="0.15"/>
    <row r="127657" ht="13.5" customHeight="1" x14ac:dyDescent="0.15"/>
    <row r="127659" ht="13.5" customHeight="1" x14ac:dyDescent="0.15"/>
    <row r="127661" ht="13.5" customHeight="1" x14ac:dyDescent="0.15"/>
    <row r="127663" ht="13.5" customHeight="1" x14ac:dyDescent="0.15"/>
    <row r="127665" ht="13.5" customHeight="1" x14ac:dyDescent="0.15"/>
    <row r="127667" ht="13.5" customHeight="1" x14ac:dyDescent="0.15"/>
    <row r="127669" ht="13.5" customHeight="1" x14ac:dyDescent="0.15"/>
    <row r="127671" ht="13.5" customHeight="1" x14ac:dyDescent="0.15"/>
    <row r="127673" ht="13.5" customHeight="1" x14ac:dyDescent="0.15"/>
    <row r="127675" ht="13.5" customHeight="1" x14ac:dyDescent="0.15"/>
    <row r="127677" ht="13.5" customHeight="1" x14ac:dyDescent="0.15"/>
    <row r="127679" ht="13.5" customHeight="1" x14ac:dyDescent="0.15"/>
    <row r="127681" ht="13.5" customHeight="1" x14ac:dyDescent="0.15"/>
    <row r="127683" ht="13.5" customHeight="1" x14ac:dyDescent="0.15"/>
    <row r="127685" ht="13.5" customHeight="1" x14ac:dyDescent="0.15"/>
    <row r="127687" ht="13.5" customHeight="1" x14ac:dyDescent="0.15"/>
    <row r="127689" ht="13.5" customHeight="1" x14ac:dyDescent="0.15"/>
    <row r="127691" ht="13.5" customHeight="1" x14ac:dyDescent="0.15"/>
    <row r="127693" ht="13.5" customHeight="1" x14ac:dyDescent="0.15"/>
    <row r="127695" ht="13.5" customHeight="1" x14ac:dyDescent="0.15"/>
    <row r="127697" ht="13.5" customHeight="1" x14ac:dyDescent="0.15"/>
    <row r="127699" ht="13.5" customHeight="1" x14ac:dyDescent="0.15"/>
    <row r="127701" ht="13.5" customHeight="1" x14ac:dyDescent="0.15"/>
    <row r="127703" ht="13.5" customHeight="1" x14ac:dyDescent="0.15"/>
    <row r="127705" ht="13.5" customHeight="1" x14ac:dyDescent="0.15"/>
    <row r="127707" ht="13.5" customHeight="1" x14ac:dyDescent="0.15"/>
    <row r="127709" ht="13.5" customHeight="1" x14ac:dyDescent="0.15"/>
    <row r="127711" ht="13.5" customHeight="1" x14ac:dyDescent="0.15"/>
    <row r="127713" ht="13.5" customHeight="1" x14ac:dyDescent="0.15"/>
    <row r="127715" ht="13.5" customHeight="1" x14ac:dyDescent="0.15"/>
    <row r="127717" ht="13.5" customHeight="1" x14ac:dyDescent="0.15"/>
    <row r="127719" ht="13.5" customHeight="1" x14ac:dyDescent="0.15"/>
    <row r="127721" ht="13.5" customHeight="1" x14ac:dyDescent="0.15"/>
    <row r="127723" ht="13.5" customHeight="1" x14ac:dyDescent="0.15"/>
    <row r="127725" ht="13.5" customHeight="1" x14ac:dyDescent="0.15"/>
    <row r="127727" ht="13.5" customHeight="1" x14ac:dyDescent="0.15"/>
    <row r="127729" ht="13.5" customHeight="1" x14ac:dyDescent="0.15"/>
    <row r="127731" ht="13.5" customHeight="1" x14ac:dyDescent="0.15"/>
    <row r="127733" ht="13.5" customHeight="1" x14ac:dyDescent="0.15"/>
    <row r="127735" ht="13.5" customHeight="1" x14ac:dyDescent="0.15"/>
    <row r="127737" ht="13.5" customHeight="1" x14ac:dyDescent="0.15"/>
    <row r="127739" ht="13.5" customHeight="1" x14ac:dyDescent="0.15"/>
    <row r="127741" ht="13.5" customHeight="1" x14ac:dyDescent="0.15"/>
    <row r="127743" ht="13.5" customHeight="1" x14ac:dyDescent="0.15"/>
    <row r="127745" ht="13.5" customHeight="1" x14ac:dyDescent="0.15"/>
    <row r="127747" ht="13.5" customHeight="1" x14ac:dyDescent="0.15"/>
    <row r="127749" ht="13.5" customHeight="1" x14ac:dyDescent="0.15"/>
    <row r="127751" ht="13.5" customHeight="1" x14ac:dyDescent="0.15"/>
    <row r="127753" ht="13.5" customHeight="1" x14ac:dyDescent="0.15"/>
    <row r="127755" ht="13.5" customHeight="1" x14ac:dyDescent="0.15"/>
    <row r="127757" ht="13.5" customHeight="1" x14ac:dyDescent="0.15"/>
    <row r="127759" ht="13.5" customHeight="1" x14ac:dyDescent="0.15"/>
    <row r="127761" ht="13.5" customHeight="1" x14ac:dyDescent="0.15"/>
    <row r="127763" ht="13.5" customHeight="1" x14ac:dyDescent="0.15"/>
    <row r="127765" ht="13.5" customHeight="1" x14ac:dyDescent="0.15"/>
    <row r="127767" ht="13.5" customHeight="1" x14ac:dyDescent="0.15"/>
    <row r="127769" ht="13.5" customHeight="1" x14ac:dyDescent="0.15"/>
    <row r="127771" ht="13.5" customHeight="1" x14ac:dyDescent="0.15"/>
    <row r="127773" ht="13.5" customHeight="1" x14ac:dyDescent="0.15"/>
    <row r="127775" ht="13.5" customHeight="1" x14ac:dyDescent="0.15"/>
    <row r="127777" ht="13.5" customHeight="1" x14ac:dyDescent="0.15"/>
    <row r="127779" ht="13.5" customHeight="1" x14ac:dyDescent="0.15"/>
    <row r="127781" ht="13.5" customHeight="1" x14ac:dyDescent="0.15"/>
    <row r="127783" ht="13.5" customHeight="1" x14ac:dyDescent="0.15"/>
    <row r="127785" ht="13.5" customHeight="1" x14ac:dyDescent="0.15"/>
    <row r="127787" ht="13.5" customHeight="1" x14ac:dyDescent="0.15"/>
    <row r="127789" ht="13.5" customHeight="1" x14ac:dyDescent="0.15"/>
    <row r="127791" ht="13.5" customHeight="1" x14ac:dyDescent="0.15"/>
    <row r="127793" ht="13.5" customHeight="1" x14ac:dyDescent="0.15"/>
    <row r="127795" ht="13.5" customHeight="1" x14ac:dyDescent="0.15"/>
    <row r="127797" ht="13.5" customHeight="1" x14ac:dyDescent="0.15"/>
    <row r="127799" ht="13.5" customHeight="1" x14ac:dyDescent="0.15"/>
    <row r="127801" ht="13.5" customHeight="1" x14ac:dyDescent="0.15"/>
    <row r="127803" ht="13.5" customHeight="1" x14ac:dyDescent="0.15"/>
    <row r="127805" ht="13.5" customHeight="1" x14ac:dyDescent="0.15"/>
    <row r="127807" ht="13.5" customHeight="1" x14ac:dyDescent="0.15"/>
    <row r="127809" ht="13.5" customHeight="1" x14ac:dyDescent="0.15"/>
    <row r="127811" ht="13.5" customHeight="1" x14ac:dyDescent="0.15"/>
    <row r="127813" ht="13.5" customHeight="1" x14ac:dyDescent="0.15"/>
    <row r="127815" ht="13.5" customHeight="1" x14ac:dyDescent="0.15"/>
    <row r="127817" ht="13.5" customHeight="1" x14ac:dyDescent="0.15"/>
    <row r="127819" ht="13.5" customHeight="1" x14ac:dyDescent="0.15"/>
    <row r="127821" ht="13.5" customHeight="1" x14ac:dyDescent="0.15"/>
    <row r="127823" ht="13.5" customHeight="1" x14ac:dyDescent="0.15"/>
    <row r="127825" ht="13.5" customHeight="1" x14ac:dyDescent="0.15"/>
    <row r="127827" ht="13.5" customHeight="1" x14ac:dyDescent="0.15"/>
    <row r="127829" ht="13.5" customHeight="1" x14ac:dyDescent="0.15"/>
    <row r="127831" ht="13.5" customHeight="1" x14ac:dyDescent="0.15"/>
    <row r="127833" ht="13.5" customHeight="1" x14ac:dyDescent="0.15"/>
    <row r="127835" ht="13.5" customHeight="1" x14ac:dyDescent="0.15"/>
    <row r="127837" ht="13.5" customHeight="1" x14ac:dyDescent="0.15"/>
    <row r="127839" ht="13.5" customHeight="1" x14ac:dyDescent="0.15"/>
    <row r="127841" ht="13.5" customHeight="1" x14ac:dyDescent="0.15"/>
    <row r="127843" ht="13.5" customHeight="1" x14ac:dyDescent="0.15"/>
    <row r="127845" ht="13.5" customHeight="1" x14ac:dyDescent="0.15"/>
    <row r="127847" ht="13.5" customHeight="1" x14ac:dyDescent="0.15"/>
    <row r="127849" ht="13.5" customHeight="1" x14ac:dyDescent="0.15"/>
    <row r="127851" ht="13.5" customHeight="1" x14ac:dyDescent="0.15"/>
    <row r="127853" ht="13.5" customHeight="1" x14ac:dyDescent="0.15"/>
    <row r="127855" ht="13.5" customHeight="1" x14ac:dyDescent="0.15"/>
    <row r="127857" ht="13.5" customHeight="1" x14ac:dyDescent="0.15"/>
    <row r="127859" ht="13.5" customHeight="1" x14ac:dyDescent="0.15"/>
    <row r="127861" ht="13.5" customHeight="1" x14ac:dyDescent="0.15"/>
    <row r="127863" ht="13.5" customHeight="1" x14ac:dyDescent="0.15"/>
    <row r="127865" ht="13.5" customHeight="1" x14ac:dyDescent="0.15"/>
    <row r="127867" ht="13.5" customHeight="1" x14ac:dyDescent="0.15"/>
    <row r="127869" ht="13.5" customHeight="1" x14ac:dyDescent="0.15"/>
    <row r="127871" ht="13.5" customHeight="1" x14ac:dyDescent="0.15"/>
    <row r="127873" ht="13.5" customHeight="1" x14ac:dyDescent="0.15"/>
    <row r="127875" ht="13.5" customHeight="1" x14ac:dyDescent="0.15"/>
    <row r="127877" ht="13.5" customHeight="1" x14ac:dyDescent="0.15"/>
    <row r="127879" ht="13.5" customHeight="1" x14ac:dyDescent="0.15"/>
    <row r="127881" ht="13.5" customHeight="1" x14ac:dyDescent="0.15"/>
    <row r="127883" ht="13.5" customHeight="1" x14ac:dyDescent="0.15"/>
    <row r="127885" ht="13.5" customHeight="1" x14ac:dyDescent="0.15"/>
    <row r="127887" ht="13.5" customHeight="1" x14ac:dyDescent="0.15"/>
    <row r="127889" ht="13.5" customHeight="1" x14ac:dyDescent="0.15"/>
    <row r="127891" ht="13.5" customHeight="1" x14ac:dyDescent="0.15"/>
    <row r="127893" ht="13.5" customHeight="1" x14ac:dyDescent="0.15"/>
    <row r="127895" ht="13.5" customHeight="1" x14ac:dyDescent="0.15"/>
    <row r="127897" ht="13.5" customHeight="1" x14ac:dyDescent="0.15"/>
    <row r="127899" ht="13.5" customHeight="1" x14ac:dyDescent="0.15"/>
    <row r="127901" ht="13.5" customHeight="1" x14ac:dyDescent="0.15"/>
    <row r="127903" ht="13.5" customHeight="1" x14ac:dyDescent="0.15"/>
    <row r="127905" ht="13.5" customHeight="1" x14ac:dyDescent="0.15"/>
    <row r="127907" ht="13.5" customHeight="1" x14ac:dyDescent="0.15"/>
    <row r="127909" ht="13.5" customHeight="1" x14ac:dyDescent="0.15"/>
    <row r="127911" ht="13.5" customHeight="1" x14ac:dyDescent="0.15"/>
    <row r="127913" ht="13.5" customHeight="1" x14ac:dyDescent="0.15"/>
    <row r="127915" ht="13.5" customHeight="1" x14ac:dyDescent="0.15"/>
    <row r="127917" ht="13.5" customHeight="1" x14ac:dyDescent="0.15"/>
    <row r="127919" ht="13.5" customHeight="1" x14ac:dyDescent="0.15"/>
    <row r="127921" ht="13.5" customHeight="1" x14ac:dyDescent="0.15"/>
    <row r="127923" ht="13.5" customHeight="1" x14ac:dyDescent="0.15"/>
    <row r="127925" ht="13.5" customHeight="1" x14ac:dyDescent="0.15"/>
    <row r="127927" ht="13.5" customHeight="1" x14ac:dyDescent="0.15"/>
    <row r="127929" ht="13.5" customHeight="1" x14ac:dyDescent="0.15"/>
    <row r="127931" ht="13.5" customHeight="1" x14ac:dyDescent="0.15"/>
    <row r="127933" ht="13.5" customHeight="1" x14ac:dyDescent="0.15"/>
    <row r="127935" ht="13.5" customHeight="1" x14ac:dyDescent="0.15"/>
    <row r="127937" ht="13.5" customHeight="1" x14ac:dyDescent="0.15"/>
    <row r="127939" ht="13.5" customHeight="1" x14ac:dyDescent="0.15"/>
    <row r="127941" ht="13.5" customHeight="1" x14ac:dyDescent="0.15"/>
    <row r="127943" ht="13.5" customHeight="1" x14ac:dyDescent="0.15"/>
    <row r="127945" ht="13.5" customHeight="1" x14ac:dyDescent="0.15"/>
    <row r="127947" ht="13.5" customHeight="1" x14ac:dyDescent="0.15"/>
    <row r="127949" ht="13.5" customHeight="1" x14ac:dyDescent="0.15"/>
    <row r="127951" ht="13.5" customHeight="1" x14ac:dyDescent="0.15"/>
    <row r="127953" ht="13.5" customHeight="1" x14ac:dyDescent="0.15"/>
    <row r="127955" ht="13.5" customHeight="1" x14ac:dyDescent="0.15"/>
    <row r="127957" ht="13.5" customHeight="1" x14ac:dyDescent="0.15"/>
    <row r="127959" ht="13.5" customHeight="1" x14ac:dyDescent="0.15"/>
    <row r="127961" ht="13.5" customHeight="1" x14ac:dyDescent="0.15"/>
    <row r="127963" ht="13.5" customHeight="1" x14ac:dyDescent="0.15"/>
    <row r="127965" ht="13.5" customHeight="1" x14ac:dyDescent="0.15"/>
    <row r="127967" ht="13.5" customHeight="1" x14ac:dyDescent="0.15"/>
    <row r="127969" ht="13.5" customHeight="1" x14ac:dyDescent="0.15"/>
    <row r="127971" ht="13.5" customHeight="1" x14ac:dyDescent="0.15"/>
    <row r="127973" ht="13.5" customHeight="1" x14ac:dyDescent="0.15"/>
    <row r="127975" ht="13.5" customHeight="1" x14ac:dyDescent="0.15"/>
    <row r="127977" ht="13.5" customHeight="1" x14ac:dyDescent="0.15"/>
    <row r="127979" ht="13.5" customHeight="1" x14ac:dyDescent="0.15"/>
    <row r="127981" ht="13.5" customHeight="1" x14ac:dyDescent="0.15"/>
    <row r="127983" ht="13.5" customHeight="1" x14ac:dyDescent="0.15"/>
    <row r="127985" ht="13.5" customHeight="1" x14ac:dyDescent="0.15"/>
    <row r="127987" ht="13.5" customHeight="1" x14ac:dyDescent="0.15"/>
    <row r="127989" ht="13.5" customHeight="1" x14ac:dyDescent="0.15"/>
    <row r="127991" ht="13.5" customHeight="1" x14ac:dyDescent="0.15"/>
    <row r="127993" ht="13.5" customHeight="1" x14ac:dyDescent="0.15"/>
    <row r="127995" ht="13.5" customHeight="1" x14ac:dyDescent="0.15"/>
    <row r="127997" ht="13.5" customHeight="1" x14ac:dyDescent="0.15"/>
    <row r="127999" ht="13.5" customHeight="1" x14ac:dyDescent="0.15"/>
    <row r="128001" ht="13.5" customHeight="1" x14ac:dyDescent="0.15"/>
    <row r="128003" ht="13.5" customHeight="1" x14ac:dyDescent="0.15"/>
    <row r="128005" ht="13.5" customHeight="1" x14ac:dyDescent="0.15"/>
    <row r="128007" ht="13.5" customHeight="1" x14ac:dyDescent="0.15"/>
    <row r="128009" ht="13.5" customHeight="1" x14ac:dyDescent="0.15"/>
    <row r="128011" ht="13.5" customHeight="1" x14ac:dyDescent="0.15"/>
    <row r="128013" ht="13.5" customHeight="1" x14ac:dyDescent="0.15"/>
    <row r="128015" ht="13.5" customHeight="1" x14ac:dyDescent="0.15"/>
    <row r="128017" ht="13.5" customHeight="1" x14ac:dyDescent="0.15"/>
    <row r="128019" ht="13.5" customHeight="1" x14ac:dyDescent="0.15"/>
    <row r="128021" ht="13.5" customHeight="1" x14ac:dyDescent="0.15"/>
    <row r="128023" ht="13.5" customHeight="1" x14ac:dyDescent="0.15"/>
    <row r="128025" ht="13.5" customHeight="1" x14ac:dyDescent="0.15"/>
    <row r="128027" ht="13.5" customHeight="1" x14ac:dyDescent="0.15"/>
    <row r="128029" ht="13.5" customHeight="1" x14ac:dyDescent="0.15"/>
    <row r="128031" ht="13.5" customHeight="1" x14ac:dyDescent="0.15"/>
    <row r="128033" ht="13.5" customHeight="1" x14ac:dyDescent="0.15"/>
    <row r="128035" ht="13.5" customHeight="1" x14ac:dyDescent="0.15"/>
    <row r="128037" ht="13.5" customHeight="1" x14ac:dyDescent="0.15"/>
    <row r="128039" ht="13.5" customHeight="1" x14ac:dyDescent="0.15"/>
    <row r="128041" ht="13.5" customHeight="1" x14ac:dyDescent="0.15"/>
    <row r="128043" ht="13.5" customHeight="1" x14ac:dyDescent="0.15"/>
    <row r="128045" ht="13.5" customHeight="1" x14ac:dyDescent="0.15"/>
    <row r="128047" ht="13.5" customHeight="1" x14ac:dyDescent="0.15"/>
    <row r="128049" ht="13.5" customHeight="1" x14ac:dyDescent="0.15"/>
    <row r="128051" ht="13.5" customHeight="1" x14ac:dyDescent="0.15"/>
    <row r="128053" ht="13.5" customHeight="1" x14ac:dyDescent="0.15"/>
    <row r="128055" ht="13.5" customHeight="1" x14ac:dyDescent="0.15"/>
    <row r="128057" ht="13.5" customHeight="1" x14ac:dyDescent="0.15"/>
    <row r="128059" ht="13.5" customHeight="1" x14ac:dyDescent="0.15"/>
    <row r="128061" ht="13.5" customHeight="1" x14ac:dyDescent="0.15"/>
    <row r="128063" ht="13.5" customHeight="1" x14ac:dyDescent="0.15"/>
    <row r="128065" ht="13.5" customHeight="1" x14ac:dyDescent="0.15"/>
    <row r="128067" ht="13.5" customHeight="1" x14ac:dyDescent="0.15"/>
    <row r="128069" ht="13.5" customHeight="1" x14ac:dyDescent="0.15"/>
    <row r="128071" ht="13.5" customHeight="1" x14ac:dyDescent="0.15"/>
    <row r="128073" ht="13.5" customHeight="1" x14ac:dyDescent="0.15"/>
    <row r="128075" ht="13.5" customHeight="1" x14ac:dyDescent="0.15"/>
    <row r="128077" ht="13.5" customHeight="1" x14ac:dyDescent="0.15"/>
    <row r="128079" ht="13.5" customHeight="1" x14ac:dyDescent="0.15"/>
    <row r="128081" ht="13.5" customHeight="1" x14ac:dyDescent="0.15"/>
    <row r="128083" ht="13.5" customHeight="1" x14ac:dyDescent="0.15"/>
    <row r="128085" ht="13.5" customHeight="1" x14ac:dyDescent="0.15"/>
    <row r="128087" ht="13.5" customHeight="1" x14ac:dyDescent="0.15"/>
    <row r="128089" ht="13.5" customHeight="1" x14ac:dyDescent="0.15"/>
    <row r="128091" ht="13.5" customHeight="1" x14ac:dyDescent="0.15"/>
    <row r="128093" ht="13.5" customHeight="1" x14ac:dyDescent="0.15"/>
    <row r="128095" ht="13.5" customHeight="1" x14ac:dyDescent="0.15"/>
    <row r="128097" ht="13.5" customHeight="1" x14ac:dyDescent="0.15"/>
    <row r="128099" ht="13.5" customHeight="1" x14ac:dyDescent="0.15"/>
    <row r="128101" ht="13.5" customHeight="1" x14ac:dyDescent="0.15"/>
    <row r="128103" ht="13.5" customHeight="1" x14ac:dyDescent="0.15"/>
    <row r="128105" ht="13.5" customHeight="1" x14ac:dyDescent="0.15"/>
    <row r="128107" ht="13.5" customHeight="1" x14ac:dyDescent="0.15"/>
    <row r="128109" ht="13.5" customHeight="1" x14ac:dyDescent="0.15"/>
    <row r="128111" ht="13.5" customHeight="1" x14ac:dyDescent="0.15"/>
    <row r="128113" ht="13.5" customHeight="1" x14ac:dyDescent="0.15"/>
    <row r="128115" ht="13.5" customHeight="1" x14ac:dyDescent="0.15"/>
    <row r="128117" ht="13.5" customHeight="1" x14ac:dyDescent="0.15"/>
    <row r="128119" ht="13.5" customHeight="1" x14ac:dyDescent="0.15"/>
    <row r="128121" ht="13.5" customHeight="1" x14ac:dyDescent="0.15"/>
    <row r="128123" ht="13.5" customHeight="1" x14ac:dyDescent="0.15"/>
    <row r="128125" ht="13.5" customHeight="1" x14ac:dyDescent="0.15"/>
    <row r="128127" ht="13.5" customHeight="1" x14ac:dyDescent="0.15"/>
    <row r="128129" ht="13.5" customHeight="1" x14ac:dyDescent="0.15"/>
    <row r="128131" ht="13.5" customHeight="1" x14ac:dyDescent="0.15"/>
    <row r="128133" ht="13.5" customHeight="1" x14ac:dyDescent="0.15"/>
    <row r="128135" ht="13.5" customHeight="1" x14ac:dyDescent="0.15"/>
    <row r="128137" ht="13.5" customHeight="1" x14ac:dyDescent="0.15"/>
    <row r="128139" ht="13.5" customHeight="1" x14ac:dyDescent="0.15"/>
    <row r="128141" ht="13.5" customHeight="1" x14ac:dyDescent="0.15"/>
    <row r="128143" ht="13.5" customHeight="1" x14ac:dyDescent="0.15"/>
    <row r="128145" ht="13.5" customHeight="1" x14ac:dyDescent="0.15"/>
    <row r="128147" ht="13.5" customHeight="1" x14ac:dyDescent="0.15"/>
    <row r="128149" ht="13.5" customHeight="1" x14ac:dyDescent="0.15"/>
    <row r="128151" ht="13.5" customHeight="1" x14ac:dyDescent="0.15"/>
    <row r="128153" ht="13.5" customHeight="1" x14ac:dyDescent="0.15"/>
    <row r="128155" ht="13.5" customHeight="1" x14ac:dyDescent="0.15"/>
    <row r="128157" ht="13.5" customHeight="1" x14ac:dyDescent="0.15"/>
    <row r="128159" ht="13.5" customHeight="1" x14ac:dyDescent="0.15"/>
    <row r="128161" ht="13.5" customHeight="1" x14ac:dyDescent="0.15"/>
    <row r="128163" ht="13.5" customHeight="1" x14ac:dyDescent="0.15"/>
    <row r="128165" ht="13.5" customHeight="1" x14ac:dyDescent="0.15"/>
    <row r="128167" ht="13.5" customHeight="1" x14ac:dyDescent="0.15"/>
    <row r="128169" ht="13.5" customHeight="1" x14ac:dyDescent="0.15"/>
    <row r="128171" ht="13.5" customHeight="1" x14ac:dyDescent="0.15"/>
    <row r="128173" ht="13.5" customHeight="1" x14ac:dyDescent="0.15"/>
    <row r="128175" ht="13.5" customHeight="1" x14ac:dyDescent="0.15"/>
    <row r="128177" ht="13.5" customHeight="1" x14ac:dyDescent="0.15"/>
    <row r="128179" ht="13.5" customHeight="1" x14ac:dyDescent="0.15"/>
    <row r="128181" ht="13.5" customHeight="1" x14ac:dyDescent="0.15"/>
    <row r="128183" ht="13.5" customHeight="1" x14ac:dyDescent="0.15"/>
    <row r="128185" ht="13.5" customHeight="1" x14ac:dyDescent="0.15"/>
    <row r="128187" ht="13.5" customHeight="1" x14ac:dyDescent="0.15"/>
    <row r="128189" ht="13.5" customHeight="1" x14ac:dyDescent="0.15"/>
    <row r="128191" ht="13.5" customHeight="1" x14ac:dyDescent="0.15"/>
    <row r="128193" ht="13.5" customHeight="1" x14ac:dyDescent="0.15"/>
    <row r="128195" ht="13.5" customHeight="1" x14ac:dyDescent="0.15"/>
    <row r="128197" ht="13.5" customHeight="1" x14ac:dyDescent="0.15"/>
    <row r="128199" ht="13.5" customHeight="1" x14ac:dyDescent="0.15"/>
    <row r="128201" ht="13.5" customHeight="1" x14ac:dyDescent="0.15"/>
    <row r="128203" ht="13.5" customHeight="1" x14ac:dyDescent="0.15"/>
    <row r="128205" ht="13.5" customHeight="1" x14ac:dyDescent="0.15"/>
    <row r="128207" ht="13.5" customHeight="1" x14ac:dyDescent="0.15"/>
    <row r="128209" ht="13.5" customHeight="1" x14ac:dyDescent="0.15"/>
    <row r="128211" ht="13.5" customHeight="1" x14ac:dyDescent="0.15"/>
    <row r="128213" ht="13.5" customHeight="1" x14ac:dyDescent="0.15"/>
    <row r="128215" ht="13.5" customHeight="1" x14ac:dyDescent="0.15"/>
    <row r="128217" ht="13.5" customHeight="1" x14ac:dyDescent="0.15"/>
    <row r="128219" ht="13.5" customHeight="1" x14ac:dyDescent="0.15"/>
    <row r="128221" ht="13.5" customHeight="1" x14ac:dyDescent="0.15"/>
    <row r="128223" ht="13.5" customHeight="1" x14ac:dyDescent="0.15"/>
    <row r="128225" ht="13.5" customHeight="1" x14ac:dyDescent="0.15"/>
    <row r="128227" ht="13.5" customHeight="1" x14ac:dyDescent="0.15"/>
    <row r="128229" ht="13.5" customHeight="1" x14ac:dyDescent="0.15"/>
    <row r="128231" ht="13.5" customHeight="1" x14ac:dyDescent="0.15"/>
    <row r="128233" ht="13.5" customHeight="1" x14ac:dyDescent="0.15"/>
    <row r="128235" ht="13.5" customHeight="1" x14ac:dyDescent="0.15"/>
    <row r="128237" ht="13.5" customHeight="1" x14ac:dyDescent="0.15"/>
    <row r="128239" ht="13.5" customHeight="1" x14ac:dyDescent="0.15"/>
    <row r="128241" ht="13.5" customHeight="1" x14ac:dyDescent="0.15"/>
    <row r="128243" ht="13.5" customHeight="1" x14ac:dyDescent="0.15"/>
    <row r="128245" ht="13.5" customHeight="1" x14ac:dyDescent="0.15"/>
    <row r="128247" ht="13.5" customHeight="1" x14ac:dyDescent="0.15"/>
    <row r="128249" ht="13.5" customHeight="1" x14ac:dyDescent="0.15"/>
    <row r="128251" ht="13.5" customHeight="1" x14ac:dyDescent="0.15"/>
    <row r="128253" ht="13.5" customHeight="1" x14ac:dyDescent="0.15"/>
    <row r="128255" ht="13.5" customHeight="1" x14ac:dyDescent="0.15"/>
    <row r="128257" ht="13.5" customHeight="1" x14ac:dyDescent="0.15"/>
    <row r="128259" ht="13.5" customHeight="1" x14ac:dyDescent="0.15"/>
    <row r="128261" ht="13.5" customHeight="1" x14ac:dyDescent="0.15"/>
    <row r="128263" ht="13.5" customHeight="1" x14ac:dyDescent="0.15"/>
    <row r="128265" ht="13.5" customHeight="1" x14ac:dyDescent="0.15"/>
    <row r="128267" ht="13.5" customHeight="1" x14ac:dyDescent="0.15"/>
    <row r="128269" ht="13.5" customHeight="1" x14ac:dyDescent="0.15"/>
    <row r="128271" ht="13.5" customHeight="1" x14ac:dyDescent="0.15"/>
    <row r="128273" ht="13.5" customHeight="1" x14ac:dyDescent="0.15"/>
    <row r="128275" ht="13.5" customHeight="1" x14ac:dyDescent="0.15"/>
    <row r="128277" ht="13.5" customHeight="1" x14ac:dyDescent="0.15"/>
    <row r="128279" ht="13.5" customHeight="1" x14ac:dyDescent="0.15"/>
    <row r="128281" ht="13.5" customHeight="1" x14ac:dyDescent="0.15"/>
    <row r="128283" ht="13.5" customHeight="1" x14ac:dyDescent="0.15"/>
    <row r="128285" ht="13.5" customHeight="1" x14ac:dyDescent="0.15"/>
    <row r="128287" ht="13.5" customHeight="1" x14ac:dyDescent="0.15"/>
    <row r="128289" ht="13.5" customHeight="1" x14ac:dyDescent="0.15"/>
    <row r="128291" ht="13.5" customHeight="1" x14ac:dyDescent="0.15"/>
    <row r="128293" ht="13.5" customHeight="1" x14ac:dyDescent="0.15"/>
    <row r="128295" ht="13.5" customHeight="1" x14ac:dyDescent="0.15"/>
    <row r="128297" ht="13.5" customHeight="1" x14ac:dyDescent="0.15"/>
    <row r="128299" ht="13.5" customHeight="1" x14ac:dyDescent="0.15"/>
    <row r="128301" ht="13.5" customHeight="1" x14ac:dyDescent="0.15"/>
    <row r="128303" ht="13.5" customHeight="1" x14ac:dyDescent="0.15"/>
    <row r="128305" ht="13.5" customHeight="1" x14ac:dyDescent="0.15"/>
    <row r="128307" ht="13.5" customHeight="1" x14ac:dyDescent="0.15"/>
    <row r="128309" ht="13.5" customHeight="1" x14ac:dyDescent="0.15"/>
    <row r="128311" ht="13.5" customHeight="1" x14ac:dyDescent="0.15"/>
    <row r="128313" ht="13.5" customHeight="1" x14ac:dyDescent="0.15"/>
    <row r="128315" ht="13.5" customHeight="1" x14ac:dyDescent="0.15"/>
    <row r="128317" ht="13.5" customHeight="1" x14ac:dyDescent="0.15"/>
    <row r="128319" ht="13.5" customHeight="1" x14ac:dyDescent="0.15"/>
    <row r="128321" ht="13.5" customHeight="1" x14ac:dyDescent="0.15"/>
    <row r="128323" ht="13.5" customHeight="1" x14ac:dyDescent="0.15"/>
    <row r="128325" ht="13.5" customHeight="1" x14ac:dyDescent="0.15"/>
    <row r="128327" ht="13.5" customHeight="1" x14ac:dyDescent="0.15"/>
    <row r="128329" ht="13.5" customHeight="1" x14ac:dyDescent="0.15"/>
    <row r="128331" ht="13.5" customHeight="1" x14ac:dyDescent="0.15"/>
    <row r="128333" ht="13.5" customHeight="1" x14ac:dyDescent="0.15"/>
    <row r="128335" ht="13.5" customHeight="1" x14ac:dyDescent="0.15"/>
    <row r="128337" ht="13.5" customHeight="1" x14ac:dyDescent="0.15"/>
    <row r="128339" ht="13.5" customHeight="1" x14ac:dyDescent="0.15"/>
    <row r="128341" ht="13.5" customHeight="1" x14ac:dyDescent="0.15"/>
    <row r="128343" ht="13.5" customHeight="1" x14ac:dyDescent="0.15"/>
    <row r="128345" ht="13.5" customHeight="1" x14ac:dyDescent="0.15"/>
    <row r="128347" ht="13.5" customHeight="1" x14ac:dyDescent="0.15"/>
    <row r="128349" ht="13.5" customHeight="1" x14ac:dyDescent="0.15"/>
    <row r="128351" ht="13.5" customHeight="1" x14ac:dyDescent="0.15"/>
    <row r="128353" ht="13.5" customHeight="1" x14ac:dyDescent="0.15"/>
    <row r="128355" ht="13.5" customHeight="1" x14ac:dyDescent="0.15"/>
    <row r="128357" ht="13.5" customHeight="1" x14ac:dyDescent="0.15"/>
    <row r="128359" ht="13.5" customHeight="1" x14ac:dyDescent="0.15"/>
    <row r="128361" ht="13.5" customHeight="1" x14ac:dyDescent="0.15"/>
    <row r="128363" ht="13.5" customHeight="1" x14ac:dyDescent="0.15"/>
    <row r="128365" ht="13.5" customHeight="1" x14ac:dyDescent="0.15"/>
    <row r="128367" ht="13.5" customHeight="1" x14ac:dyDescent="0.15"/>
    <row r="128369" ht="13.5" customHeight="1" x14ac:dyDescent="0.15"/>
    <row r="128371" ht="13.5" customHeight="1" x14ac:dyDescent="0.15"/>
    <row r="128373" ht="13.5" customHeight="1" x14ac:dyDescent="0.15"/>
    <row r="128375" ht="13.5" customHeight="1" x14ac:dyDescent="0.15"/>
    <row r="128377" ht="13.5" customHeight="1" x14ac:dyDescent="0.15"/>
    <row r="128379" ht="13.5" customHeight="1" x14ac:dyDescent="0.15"/>
    <row r="128381" ht="13.5" customHeight="1" x14ac:dyDescent="0.15"/>
    <row r="128383" ht="13.5" customHeight="1" x14ac:dyDescent="0.15"/>
    <row r="128385" ht="13.5" customHeight="1" x14ac:dyDescent="0.15"/>
    <row r="128387" ht="13.5" customHeight="1" x14ac:dyDescent="0.15"/>
    <row r="128389" ht="13.5" customHeight="1" x14ac:dyDescent="0.15"/>
    <row r="128391" ht="13.5" customHeight="1" x14ac:dyDescent="0.15"/>
    <row r="128393" ht="13.5" customHeight="1" x14ac:dyDescent="0.15"/>
    <row r="128395" ht="13.5" customHeight="1" x14ac:dyDescent="0.15"/>
    <row r="128397" ht="13.5" customHeight="1" x14ac:dyDescent="0.15"/>
    <row r="128399" ht="13.5" customHeight="1" x14ac:dyDescent="0.15"/>
    <row r="128401" ht="13.5" customHeight="1" x14ac:dyDescent="0.15"/>
    <row r="128403" ht="13.5" customHeight="1" x14ac:dyDescent="0.15"/>
    <row r="128405" ht="13.5" customHeight="1" x14ac:dyDescent="0.15"/>
    <row r="128407" ht="13.5" customHeight="1" x14ac:dyDescent="0.15"/>
    <row r="128409" ht="13.5" customHeight="1" x14ac:dyDescent="0.15"/>
    <row r="128411" ht="13.5" customHeight="1" x14ac:dyDescent="0.15"/>
    <row r="128413" ht="13.5" customHeight="1" x14ac:dyDescent="0.15"/>
    <row r="128415" ht="13.5" customHeight="1" x14ac:dyDescent="0.15"/>
    <row r="128417" ht="13.5" customHeight="1" x14ac:dyDescent="0.15"/>
    <row r="128419" ht="13.5" customHeight="1" x14ac:dyDescent="0.15"/>
    <row r="128421" ht="13.5" customHeight="1" x14ac:dyDescent="0.15"/>
    <row r="128423" ht="13.5" customHeight="1" x14ac:dyDescent="0.15"/>
    <row r="128425" ht="13.5" customHeight="1" x14ac:dyDescent="0.15"/>
    <row r="128427" ht="13.5" customHeight="1" x14ac:dyDescent="0.15"/>
    <row r="128429" ht="13.5" customHeight="1" x14ac:dyDescent="0.15"/>
    <row r="128431" ht="13.5" customHeight="1" x14ac:dyDescent="0.15"/>
    <row r="128433" ht="13.5" customHeight="1" x14ac:dyDescent="0.15"/>
    <row r="128435" ht="13.5" customHeight="1" x14ac:dyDescent="0.15"/>
    <row r="128437" ht="13.5" customHeight="1" x14ac:dyDescent="0.15"/>
    <row r="128439" ht="13.5" customHeight="1" x14ac:dyDescent="0.15"/>
    <row r="128441" ht="13.5" customHeight="1" x14ac:dyDescent="0.15"/>
    <row r="128443" ht="13.5" customHeight="1" x14ac:dyDescent="0.15"/>
    <row r="128445" ht="13.5" customHeight="1" x14ac:dyDescent="0.15"/>
    <row r="128447" ht="13.5" customHeight="1" x14ac:dyDescent="0.15"/>
    <row r="128449" ht="13.5" customHeight="1" x14ac:dyDescent="0.15"/>
    <row r="128451" ht="13.5" customHeight="1" x14ac:dyDescent="0.15"/>
    <row r="128453" ht="13.5" customHeight="1" x14ac:dyDescent="0.15"/>
    <row r="128455" ht="13.5" customHeight="1" x14ac:dyDescent="0.15"/>
    <row r="128457" ht="13.5" customHeight="1" x14ac:dyDescent="0.15"/>
    <row r="128459" ht="13.5" customHeight="1" x14ac:dyDescent="0.15"/>
    <row r="128461" ht="13.5" customHeight="1" x14ac:dyDescent="0.15"/>
    <row r="128463" ht="13.5" customHeight="1" x14ac:dyDescent="0.15"/>
    <row r="128465" ht="13.5" customHeight="1" x14ac:dyDescent="0.15"/>
    <row r="128467" ht="13.5" customHeight="1" x14ac:dyDescent="0.15"/>
    <row r="128469" ht="13.5" customHeight="1" x14ac:dyDescent="0.15"/>
    <row r="128471" ht="13.5" customHeight="1" x14ac:dyDescent="0.15"/>
    <row r="128473" ht="13.5" customHeight="1" x14ac:dyDescent="0.15"/>
    <row r="128475" ht="13.5" customHeight="1" x14ac:dyDescent="0.15"/>
    <row r="128477" ht="13.5" customHeight="1" x14ac:dyDescent="0.15"/>
    <row r="128479" ht="13.5" customHeight="1" x14ac:dyDescent="0.15"/>
    <row r="128481" ht="13.5" customHeight="1" x14ac:dyDescent="0.15"/>
    <row r="128483" ht="13.5" customHeight="1" x14ac:dyDescent="0.15"/>
    <row r="128485" ht="13.5" customHeight="1" x14ac:dyDescent="0.15"/>
    <row r="128487" ht="13.5" customHeight="1" x14ac:dyDescent="0.15"/>
    <row r="128489" ht="13.5" customHeight="1" x14ac:dyDescent="0.15"/>
    <row r="128491" ht="13.5" customHeight="1" x14ac:dyDescent="0.15"/>
    <row r="128493" ht="13.5" customHeight="1" x14ac:dyDescent="0.15"/>
    <row r="128495" ht="13.5" customHeight="1" x14ac:dyDescent="0.15"/>
    <row r="128497" ht="13.5" customHeight="1" x14ac:dyDescent="0.15"/>
    <row r="128499" ht="13.5" customHeight="1" x14ac:dyDescent="0.15"/>
    <row r="128501" ht="13.5" customHeight="1" x14ac:dyDescent="0.15"/>
    <row r="128503" ht="13.5" customHeight="1" x14ac:dyDescent="0.15"/>
    <row r="128505" ht="13.5" customHeight="1" x14ac:dyDescent="0.15"/>
    <row r="128507" ht="13.5" customHeight="1" x14ac:dyDescent="0.15"/>
    <row r="128509" ht="13.5" customHeight="1" x14ac:dyDescent="0.15"/>
    <row r="128511" ht="13.5" customHeight="1" x14ac:dyDescent="0.15"/>
    <row r="128513" ht="13.5" customHeight="1" x14ac:dyDescent="0.15"/>
    <row r="128515" ht="13.5" customHeight="1" x14ac:dyDescent="0.15"/>
    <row r="128517" ht="13.5" customHeight="1" x14ac:dyDescent="0.15"/>
    <row r="128519" ht="13.5" customHeight="1" x14ac:dyDescent="0.15"/>
    <row r="128521" ht="13.5" customHeight="1" x14ac:dyDescent="0.15"/>
    <row r="128523" ht="13.5" customHeight="1" x14ac:dyDescent="0.15"/>
    <row r="128525" ht="13.5" customHeight="1" x14ac:dyDescent="0.15"/>
    <row r="128527" ht="13.5" customHeight="1" x14ac:dyDescent="0.15"/>
    <row r="128529" ht="13.5" customHeight="1" x14ac:dyDescent="0.15"/>
    <row r="128531" ht="13.5" customHeight="1" x14ac:dyDescent="0.15"/>
    <row r="128533" ht="13.5" customHeight="1" x14ac:dyDescent="0.15"/>
    <row r="128535" ht="13.5" customHeight="1" x14ac:dyDescent="0.15"/>
    <row r="128537" ht="13.5" customHeight="1" x14ac:dyDescent="0.15"/>
    <row r="128539" ht="13.5" customHeight="1" x14ac:dyDescent="0.15"/>
    <row r="128541" ht="13.5" customHeight="1" x14ac:dyDescent="0.15"/>
    <row r="128543" ht="13.5" customHeight="1" x14ac:dyDescent="0.15"/>
    <row r="128545" ht="13.5" customHeight="1" x14ac:dyDescent="0.15"/>
    <row r="128547" ht="13.5" customHeight="1" x14ac:dyDescent="0.15"/>
    <row r="128549" ht="13.5" customHeight="1" x14ac:dyDescent="0.15"/>
    <row r="128551" ht="13.5" customHeight="1" x14ac:dyDescent="0.15"/>
    <row r="128553" ht="13.5" customHeight="1" x14ac:dyDescent="0.15"/>
    <row r="128555" ht="13.5" customHeight="1" x14ac:dyDescent="0.15"/>
    <row r="128557" ht="13.5" customHeight="1" x14ac:dyDescent="0.15"/>
    <row r="128559" ht="13.5" customHeight="1" x14ac:dyDescent="0.15"/>
    <row r="128561" ht="13.5" customHeight="1" x14ac:dyDescent="0.15"/>
    <row r="128563" ht="13.5" customHeight="1" x14ac:dyDescent="0.15"/>
    <row r="128565" ht="13.5" customHeight="1" x14ac:dyDescent="0.15"/>
    <row r="128567" ht="13.5" customHeight="1" x14ac:dyDescent="0.15"/>
    <row r="128569" ht="13.5" customHeight="1" x14ac:dyDescent="0.15"/>
    <row r="128571" ht="13.5" customHeight="1" x14ac:dyDescent="0.15"/>
    <row r="128573" ht="13.5" customHeight="1" x14ac:dyDescent="0.15"/>
    <row r="128575" ht="13.5" customHeight="1" x14ac:dyDescent="0.15"/>
    <row r="128577" ht="13.5" customHeight="1" x14ac:dyDescent="0.15"/>
    <row r="128579" ht="13.5" customHeight="1" x14ac:dyDescent="0.15"/>
    <row r="128581" ht="13.5" customHeight="1" x14ac:dyDescent="0.15"/>
    <row r="128583" ht="13.5" customHeight="1" x14ac:dyDescent="0.15"/>
    <row r="128585" ht="13.5" customHeight="1" x14ac:dyDescent="0.15"/>
    <row r="128587" ht="13.5" customHeight="1" x14ac:dyDescent="0.15"/>
    <row r="128589" ht="13.5" customHeight="1" x14ac:dyDescent="0.15"/>
    <row r="128591" ht="13.5" customHeight="1" x14ac:dyDescent="0.15"/>
    <row r="128593" ht="13.5" customHeight="1" x14ac:dyDescent="0.15"/>
    <row r="128595" ht="13.5" customHeight="1" x14ac:dyDescent="0.15"/>
    <row r="128597" ht="13.5" customHeight="1" x14ac:dyDescent="0.15"/>
    <row r="128599" ht="13.5" customHeight="1" x14ac:dyDescent="0.15"/>
    <row r="128601" ht="13.5" customHeight="1" x14ac:dyDescent="0.15"/>
    <row r="128603" ht="13.5" customHeight="1" x14ac:dyDescent="0.15"/>
    <row r="128605" ht="13.5" customHeight="1" x14ac:dyDescent="0.15"/>
    <row r="128607" ht="13.5" customHeight="1" x14ac:dyDescent="0.15"/>
    <row r="128609" ht="13.5" customHeight="1" x14ac:dyDescent="0.15"/>
    <row r="128611" ht="13.5" customHeight="1" x14ac:dyDescent="0.15"/>
    <row r="128613" ht="13.5" customHeight="1" x14ac:dyDescent="0.15"/>
    <row r="128615" ht="13.5" customHeight="1" x14ac:dyDescent="0.15"/>
    <row r="128617" ht="13.5" customHeight="1" x14ac:dyDescent="0.15"/>
    <row r="128619" ht="13.5" customHeight="1" x14ac:dyDescent="0.15"/>
    <row r="128621" ht="13.5" customHeight="1" x14ac:dyDescent="0.15"/>
    <row r="128623" ht="13.5" customHeight="1" x14ac:dyDescent="0.15"/>
    <row r="128625" ht="13.5" customHeight="1" x14ac:dyDescent="0.15"/>
    <row r="128627" ht="13.5" customHeight="1" x14ac:dyDescent="0.15"/>
    <row r="128629" ht="13.5" customHeight="1" x14ac:dyDescent="0.15"/>
    <row r="128631" ht="13.5" customHeight="1" x14ac:dyDescent="0.15"/>
    <row r="128633" ht="13.5" customHeight="1" x14ac:dyDescent="0.15"/>
    <row r="128635" ht="13.5" customHeight="1" x14ac:dyDescent="0.15"/>
    <row r="128637" ht="13.5" customHeight="1" x14ac:dyDescent="0.15"/>
    <row r="128639" ht="13.5" customHeight="1" x14ac:dyDescent="0.15"/>
    <row r="128641" ht="13.5" customHeight="1" x14ac:dyDescent="0.15"/>
    <row r="128643" ht="13.5" customHeight="1" x14ac:dyDescent="0.15"/>
    <row r="128645" ht="13.5" customHeight="1" x14ac:dyDescent="0.15"/>
    <row r="128647" ht="13.5" customHeight="1" x14ac:dyDescent="0.15"/>
    <row r="128649" ht="13.5" customHeight="1" x14ac:dyDescent="0.15"/>
    <row r="128651" ht="13.5" customHeight="1" x14ac:dyDescent="0.15"/>
    <row r="128653" ht="13.5" customHeight="1" x14ac:dyDescent="0.15"/>
    <row r="128655" ht="13.5" customHeight="1" x14ac:dyDescent="0.15"/>
    <row r="128657" ht="13.5" customHeight="1" x14ac:dyDescent="0.15"/>
    <row r="128659" ht="13.5" customHeight="1" x14ac:dyDescent="0.15"/>
    <row r="128661" ht="13.5" customHeight="1" x14ac:dyDescent="0.15"/>
    <row r="128663" ht="13.5" customHeight="1" x14ac:dyDescent="0.15"/>
    <row r="128665" ht="13.5" customHeight="1" x14ac:dyDescent="0.15"/>
    <row r="128667" ht="13.5" customHeight="1" x14ac:dyDescent="0.15"/>
    <row r="128669" ht="13.5" customHeight="1" x14ac:dyDescent="0.15"/>
    <row r="128671" ht="13.5" customHeight="1" x14ac:dyDescent="0.15"/>
    <row r="128673" ht="13.5" customHeight="1" x14ac:dyDescent="0.15"/>
    <row r="128675" ht="13.5" customHeight="1" x14ac:dyDescent="0.15"/>
    <row r="128677" ht="13.5" customHeight="1" x14ac:dyDescent="0.15"/>
    <row r="128679" ht="13.5" customHeight="1" x14ac:dyDescent="0.15"/>
    <row r="128681" ht="13.5" customHeight="1" x14ac:dyDescent="0.15"/>
    <row r="128683" ht="13.5" customHeight="1" x14ac:dyDescent="0.15"/>
    <row r="128685" ht="13.5" customHeight="1" x14ac:dyDescent="0.15"/>
    <row r="128687" ht="13.5" customHeight="1" x14ac:dyDescent="0.15"/>
    <row r="128689" ht="13.5" customHeight="1" x14ac:dyDescent="0.15"/>
    <row r="128691" ht="13.5" customHeight="1" x14ac:dyDescent="0.15"/>
    <row r="128693" ht="13.5" customHeight="1" x14ac:dyDescent="0.15"/>
    <row r="128695" ht="13.5" customHeight="1" x14ac:dyDescent="0.15"/>
    <row r="128697" ht="13.5" customHeight="1" x14ac:dyDescent="0.15"/>
    <row r="128699" ht="13.5" customHeight="1" x14ac:dyDescent="0.15"/>
    <row r="128701" ht="13.5" customHeight="1" x14ac:dyDescent="0.15"/>
    <row r="128703" ht="13.5" customHeight="1" x14ac:dyDescent="0.15"/>
    <row r="128705" ht="13.5" customHeight="1" x14ac:dyDescent="0.15"/>
    <row r="128707" ht="13.5" customHeight="1" x14ac:dyDescent="0.15"/>
    <row r="128709" ht="13.5" customHeight="1" x14ac:dyDescent="0.15"/>
    <row r="128711" ht="13.5" customHeight="1" x14ac:dyDescent="0.15"/>
    <row r="128713" ht="13.5" customHeight="1" x14ac:dyDescent="0.15"/>
    <row r="128715" ht="13.5" customHeight="1" x14ac:dyDescent="0.15"/>
    <row r="128717" ht="13.5" customHeight="1" x14ac:dyDescent="0.15"/>
    <row r="128719" ht="13.5" customHeight="1" x14ac:dyDescent="0.15"/>
    <row r="128721" ht="13.5" customHeight="1" x14ac:dyDescent="0.15"/>
    <row r="128723" ht="13.5" customHeight="1" x14ac:dyDescent="0.15"/>
    <row r="128725" ht="13.5" customHeight="1" x14ac:dyDescent="0.15"/>
    <row r="128727" ht="13.5" customHeight="1" x14ac:dyDescent="0.15"/>
    <row r="128729" ht="13.5" customHeight="1" x14ac:dyDescent="0.15"/>
    <row r="128731" ht="13.5" customHeight="1" x14ac:dyDescent="0.15"/>
    <row r="128733" ht="13.5" customHeight="1" x14ac:dyDescent="0.15"/>
    <row r="128735" ht="13.5" customHeight="1" x14ac:dyDescent="0.15"/>
    <row r="128737" ht="13.5" customHeight="1" x14ac:dyDescent="0.15"/>
    <row r="128739" ht="13.5" customHeight="1" x14ac:dyDescent="0.15"/>
    <row r="128741" ht="13.5" customHeight="1" x14ac:dyDescent="0.15"/>
    <row r="128743" ht="13.5" customHeight="1" x14ac:dyDescent="0.15"/>
    <row r="128745" ht="13.5" customHeight="1" x14ac:dyDescent="0.15"/>
    <row r="128747" ht="13.5" customHeight="1" x14ac:dyDescent="0.15"/>
    <row r="128749" ht="13.5" customHeight="1" x14ac:dyDescent="0.15"/>
    <row r="128751" ht="13.5" customHeight="1" x14ac:dyDescent="0.15"/>
    <row r="128753" ht="13.5" customHeight="1" x14ac:dyDescent="0.15"/>
    <row r="128755" ht="13.5" customHeight="1" x14ac:dyDescent="0.15"/>
    <row r="128757" ht="13.5" customHeight="1" x14ac:dyDescent="0.15"/>
    <row r="128759" ht="13.5" customHeight="1" x14ac:dyDescent="0.15"/>
    <row r="128761" ht="13.5" customHeight="1" x14ac:dyDescent="0.15"/>
    <row r="128763" ht="13.5" customHeight="1" x14ac:dyDescent="0.15"/>
    <row r="128765" ht="13.5" customHeight="1" x14ac:dyDescent="0.15"/>
    <row r="128767" ht="13.5" customHeight="1" x14ac:dyDescent="0.15"/>
    <row r="128769" ht="13.5" customHeight="1" x14ac:dyDescent="0.15"/>
    <row r="128771" ht="13.5" customHeight="1" x14ac:dyDescent="0.15"/>
    <row r="128773" ht="13.5" customHeight="1" x14ac:dyDescent="0.15"/>
    <row r="128775" ht="13.5" customHeight="1" x14ac:dyDescent="0.15"/>
    <row r="128777" ht="13.5" customHeight="1" x14ac:dyDescent="0.15"/>
    <row r="128779" ht="13.5" customHeight="1" x14ac:dyDescent="0.15"/>
    <row r="128781" ht="13.5" customHeight="1" x14ac:dyDescent="0.15"/>
    <row r="128783" ht="13.5" customHeight="1" x14ac:dyDescent="0.15"/>
    <row r="128785" ht="13.5" customHeight="1" x14ac:dyDescent="0.15"/>
    <row r="128787" ht="13.5" customHeight="1" x14ac:dyDescent="0.15"/>
    <row r="128789" ht="13.5" customHeight="1" x14ac:dyDescent="0.15"/>
    <row r="128791" ht="13.5" customHeight="1" x14ac:dyDescent="0.15"/>
    <row r="128793" ht="13.5" customHeight="1" x14ac:dyDescent="0.15"/>
    <row r="128795" ht="13.5" customHeight="1" x14ac:dyDescent="0.15"/>
    <row r="128797" ht="13.5" customHeight="1" x14ac:dyDescent="0.15"/>
    <row r="128799" ht="13.5" customHeight="1" x14ac:dyDescent="0.15"/>
    <row r="128801" ht="13.5" customHeight="1" x14ac:dyDescent="0.15"/>
    <row r="128803" ht="13.5" customHeight="1" x14ac:dyDescent="0.15"/>
    <row r="128805" ht="13.5" customHeight="1" x14ac:dyDescent="0.15"/>
    <row r="128807" ht="13.5" customHeight="1" x14ac:dyDescent="0.15"/>
    <row r="128809" ht="13.5" customHeight="1" x14ac:dyDescent="0.15"/>
    <row r="128811" ht="13.5" customHeight="1" x14ac:dyDescent="0.15"/>
    <row r="128813" ht="13.5" customHeight="1" x14ac:dyDescent="0.15"/>
    <row r="128815" ht="13.5" customHeight="1" x14ac:dyDescent="0.15"/>
    <row r="128817" ht="13.5" customHeight="1" x14ac:dyDescent="0.15"/>
    <row r="128819" ht="13.5" customHeight="1" x14ac:dyDescent="0.15"/>
    <row r="128821" ht="13.5" customHeight="1" x14ac:dyDescent="0.15"/>
    <row r="128823" ht="13.5" customHeight="1" x14ac:dyDescent="0.15"/>
    <row r="128825" ht="13.5" customHeight="1" x14ac:dyDescent="0.15"/>
    <row r="128827" ht="13.5" customHeight="1" x14ac:dyDescent="0.15"/>
    <row r="128829" ht="13.5" customHeight="1" x14ac:dyDescent="0.15"/>
    <row r="128831" ht="13.5" customHeight="1" x14ac:dyDescent="0.15"/>
    <row r="128833" ht="13.5" customHeight="1" x14ac:dyDescent="0.15"/>
    <row r="128835" ht="13.5" customHeight="1" x14ac:dyDescent="0.15"/>
    <row r="128837" ht="13.5" customHeight="1" x14ac:dyDescent="0.15"/>
    <row r="128839" ht="13.5" customHeight="1" x14ac:dyDescent="0.15"/>
    <row r="128841" ht="13.5" customHeight="1" x14ac:dyDescent="0.15"/>
    <row r="128843" ht="13.5" customHeight="1" x14ac:dyDescent="0.15"/>
    <row r="128845" ht="13.5" customHeight="1" x14ac:dyDescent="0.15"/>
    <row r="128847" ht="13.5" customHeight="1" x14ac:dyDescent="0.15"/>
    <row r="128849" ht="13.5" customHeight="1" x14ac:dyDescent="0.15"/>
    <row r="128851" ht="13.5" customHeight="1" x14ac:dyDescent="0.15"/>
    <row r="128853" ht="13.5" customHeight="1" x14ac:dyDescent="0.15"/>
    <row r="128855" ht="13.5" customHeight="1" x14ac:dyDescent="0.15"/>
    <row r="128857" ht="13.5" customHeight="1" x14ac:dyDescent="0.15"/>
    <row r="128859" ht="13.5" customHeight="1" x14ac:dyDescent="0.15"/>
    <row r="128861" ht="13.5" customHeight="1" x14ac:dyDescent="0.15"/>
    <row r="128863" ht="13.5" customHeight="1" x14ac:dyDescent="0.15"/>
    <row r="128865" ht="13.5" customHeight="1" x14ac:dyDescent="0.15"/>
    <row r="128867" ht="13.5" customHeight="1" x14ac:dyDescent="0.15"/>
    <row r="128869" ht="13.5" customHeight="1" x14ac:dyDescent="0.15"/>
    <row r="128871" ht="13.5" customHeight="1" x14ac:dyDescent="0.15"/>
    <row r="128873" ht="13.5" customHeight="1" x14ac:dyDescent="0.15"/>
    <row r="128875" ht="13.5" customHeight="1" x14ac:dyDescent="0.15"/>
    <row r="128877" ht="13.5" customHeight="1" x14ac:dyDescent="0.15"/>
    <row r="128879" ht="13.5" customHeight="1" x14ac:dyDescent="0.15"/>
    <row r="128881" ht="13.5" customHeight="1" x14ac:dyDescent="0.15"/>
    <row r="128883" ht="13.5" customHeight="1" x14ac:dyDescent="0.15"/>
    <row r="128885" ht="13.5" customHeight="1" x14ac:dyDescent="0.15"/>
    <row r="128887" ht="13.5" customHeight="1" x14ac:dyDescent="0.15"/>
    <row r="128889" ht="13.5" customHeight="1" x14ac:dyDescent="0.15"/>
    <row r="128891" ht="13.5" customHeight="1" x14ac:dyDescent="0.15"/>
    <row r="128893" ht="13.5" customHeight="1" x14ac:dyDescent="0.15"/>
    <row r="128895" ht="13.5" customHeight="1" x14ac:dyDescent="0.15"/>
    <row r="128897" ht="13.5" customHeight="1" x14ac:dyDescent="0.15"/>
    <row r="128899" ht="13.5" customHeight="1" x14ac:dyDescent="0.15"/>
    <row r="128901" ht="13.5" customHeight="1" x14ac:dyDescent="0.15"/>
    <row r="128903" ht="13.5" customHeight="1" x14ac:dyDescent="0.15"/>
    <row r="128905" ht="13.5" customHeight="1" x14ac:dyDescent="0.15"/>
    <row r="128907" ht="13.5" customHeight="1" x14ac:dyDescent="0.15"/>
    <row r="128909" ht="13.5" customHeight="1" x14ac:dyDescent="0.15"/>
    <row r="128911" ht="13.5" customHeight="1" x14ac:dyDescent="0.15"/>
    <row r="128913" ht="13.5" customHeight="1" x14ac:dyDescent="0.15"/>
    <row r="128915" ht="13.5" customHeight="1" x14ac:dyDescent="0.15"/>
    <row r="128917" ht="13.5" customHeight="1" x14ac:dyDescent="0.15"/>
    <row r="128919" ht="13.5" customHeight="1" x14ac:dyDescent="0.15"/>
    <row r="128921" ht="13.5" customHeight="1" x14ac:dyDescent="0.15"/>
    <row r="128923" ht="13.5" customHeight="1" x14ac:dyDescent="0.15"/>
    <row r="128925" ht="13.5" customHeight="1" x14ac:dyDescent="0.15"/>
    <row r="128927" ht="13.5" customHeight="1" x14ac:dyDescent="0.15"/>
    <row r="128929" ht="13.5" customHeight="1" x14ac:dyDescent="0.15"/>
    <row r="128931" ht="13.5" customHeight="1" x14ac:dyDescent="0.15"/>
    <row r="128933" ht="13.5" customHeight="1" x14ac:dyDescent="0.15"/>
    <row r="128935" ht="13.5" customHeight="1" x14ac:dyDescent="0.15"/>
    <row r="128937" ht="13.5" customHeight="1" x14ac:dyDescent="0.15"/>
    <row r="128939" ht="13.5" customHeight="1" x14ac:dyDescent="0.15"/>
    <row r="128941" ht="13.5" customHeight="1" x14ac:dyDescent="0.15"/>
    <row r="128943" ht="13.5" customHeight="1" x14ac:dyDescent="0.15"/>
    <row r="128945" ht="13.5" customHeight="1" x14ac:dyDescent="0.15"/>
    <row r="128947" ht="13.5" customHeight="1" x14ac:dyDescent="0.15"/>
    <row r="128949" ht="13.5" customHeight="1" x14ac:dyDescent="0.15"/>
    <row r="128951" ht="13.5" customHeight="1" x14ac:dyDescent="0.15"/>
    <row r="128953" ht="13.5" customHeight="1" x14ac:dyDescent="0.15"/>
    <row r="128955" ht="13.5" customHeight="1" x14ac:dyDescent="0.15"/>
    <row r="128957" ht="13.5" customHeight="1" x14ac:dyDescent="0.15"/>
    <row r="128959" ht="13.5" customHeight="1" x14ac:dyDescent="0.15"/>
    <row r="128961" ht="13.5" customHeight="1" x14ac:dyDescent="0.15"/>
    <row r="128963" ht="13.5" customHeight="1" x14ac:dyDescent="0.15"/>
    <row r="128965" ht="13.5" customHeight="1" x14ac:dyDescent="0.15"/>
    <row r="128967" ht="13.5" customHeight="1" x14ac:dyDescent="0.15"/>
    <row r="128969" ht="13.5" customHeight="1" x14ac:dyDescent="0.15"/>
    <row r="128971" ht="13.5" customHeight="1" x14ac:dyDescent="0.15"/>
    <row r="128973" ht="13.5" customHeight="1" x14ac:dyDescent="0.15"/>
    <row r="128975" ht="13.5" customHeight="1" x14ac:dyDescent="0.15"/>
    <row r="128977" ht="13.5" customHeight="1" x14ac:dyDescent="0.15"/>
    <row r="128979" ht="13.5" customHeight="1" x14ac:dyDescent="0.15"/>
    <row r="128981" ht="13.5" customHeight="1" x14ac:dyDescent="0.15"/>
    <row r="128983" ht="13.5" customHeight="1" x14ac:dyDescent="0.15"/>
    <row r="128985" ht="13.5" customHeight="1" x14ac:dyDescent="0.15"/>
    <row r="128987" ht="13.5" customHeight="1" x14ac:dyDescent="0.15"/>
    <row r="128989" ht="13.5" customHeight="1" x14ac:dyDescent="0.15"/>
    <row r="128991" ht="13.5" customHeight="1" x14ac:dyDescent="0.15"/>
    <row r="128993" ht="13.5" customHeight="1" x14ac:dyDescent="0.15"/>
    <row r="128995" ht="13.5" customHeight="1" x14ac:dyDescent="0.15"/>
    <row r="128997" ht="13.5" customHeight="1" x14ac:dyDescent="0.15"/>
    <row r="128999" ht="13.5" customHeight="1" x14ac:dyDescent="0.15"/>
    <row r="129001" ht="13.5" customHeight="1" x14ac:dyDescent="0.15"/>
    <row r="129003" ht="13.5" customHeight="1" x14ac:dyDescent="0.15"/>
    <row r="129005" ht="13.5" customHeight="1" x14ac:dyDescent="0.15"/>
    <row r="129007" ht="13.5" customHeight="1" x14ac:dyDescent="0.15"/>
    <row r="129009" ht="13.5" customHeight="1" x14ac:dyDescent="0.15"/>
    <row r="129011" ht="13.5" customHeight="1" x14ac:dyDescent="0.15"/>
    <row r="129013" ht="13.5" customHeight="1" x14ac:dyDescent="0.15"/>
    <row r="129015" ht="13.5" customHeight="1" x14ac:dyDescent="0.15"/>
    <row r="129017" ht="13.5" customHeight="1" x14ac:dyDescent="0.15"/>
    <row r="129019" ht="13.5" customHeight="1" x14ac:dyDescent="0.15"/>
    <row r="129021" ht="13.5" customHeight="1" x14ac:dyDescent="0.15"/>
    <row r="129023" ht="13.5" customHeight="1" x14ac:dyDescent="0.15"/>
    <row r="129025" ht="13.5" customHeight="1" x14ac:dyDescent="0.15"/>
    <row r="129027" ht="13.5" customHeight="1" x14ac:dyDescent="0.15"/>
    <row r="129029" ht="13.5" customHeight="1" x14ac:dyDescent="0.15"/>
    <row r="129031" ht="13.5" customHeight="1" x14ac:dyDescent="0.15"/>
    <row r="129033" ht="13.5" customHeight="1" x14ac:dyDescent="0.15"/>
    <row r="129035" ht="13.5" customHeight="1" x14ac:dyDescent="0.15"/>
    <row r="129037" ht="13.5" customHeight="1" x14ac:dyDescent="0.15"/>
    <row r="129039" ht="13.5" customHeight="1" x14ac:dyDescent="0.15"/>
    <row r="129041" ht="13.5" customHeight="1" x14ac:dyDescent="0.15"/>
    <row r="129043" ht="13.5" customHeight="1" x14ac:dyDescent="0.15"/>
    <row r="129045" ht="13.5" customHeight="1" x14ac:dyDescent="0.15"/>
    <row r="129047" ht="13.5" customHeight="1" x14ac:dyDescent="0.15"/>
    <row r="129049" ht="13.5" customHeight="1" x14ac:dyDescent="0.15"/>
    <row r="129051" ht="13.5" customHeight="1" x14ac:dyDescent="0.15"/>
    <row r="129053" ht="13.5" customHeight="1" x14ac:dyDescent="0.15"/>
    <row r="129055" ht="13.5" customHeight="1" x14ac:dyDescent="0.15"/>
    <row r="129057" ht="13.5" customHeight="1" x14ac:dyDescent="0.15"/>
    <row r="129059" ht="13.5" customHeight="1" x14ac:dyDescent="0.15"/>
    <row r="129061" ht="13.5" customHeight="1" x14ac:dyDescent="0.15"/>
    <row r="129063" ht="13.5" customHeight="1" x14ac:dyDescent="0.15"/>
    <row r="129065" ht="13.5" customHeight="1" x14ac:dyDescent="0.15"/>
    <row r="129067" ht="13.5" customHeight="1" x14ac:dyDescent="0.15"/>
    <row r="129069" ht="13.5" customHeight="1" x14ac:dyDescent="0.15"/>
    <row r="129071" ht="13.5" customHeight="1" x14ac:dyDescent="0.15"/>
    <row r="129073" ht="13.5" customHeight="1" x14ac:dyDescent="0.15"/>
    <row r="129075" ht="13.5" customHeight="1" x14ac:dyDescent="0.15"/>
    <row r="129077" ht="13.5" customHeight="1" x14ac:dyDescent="0.15"/>
    <row r="129079" ht="13.5" customHeight="1" x14ac:dyDescent="0.15"/>
    <row r="129081" ht="13.5" customHeight="1" x14ac:dyDescent="0.15"/>
    <row r="129083" ht="13.5" customHeight="1" x14ac:dyDescent="0.15"/>
    <row r="129085" ht="13.5" customHeight="1" x14ac:dyDescent="0.15"/>
    <row r="129087" ht="13.5" customHeight="1" x14ac:dyDescent="0.15"/>
    <row r="129089" ht="13.5" customHeight="1" x14ac:dyDescent="0.15"/>
    <row r="129091" ht="13.5" customHeight="1" x14ac:dyDescent="0.15"/>
    <row r="129093" ht="13.5" customHeight="1" x14ac:dyDescent="0.15"/>
    <row r="129095" ht="13.5" customHeight="1" x14ac:dyDescent="0.15"/>
    <row r="129097" ht="13.5" customHeight="1" x14ac:dyDescent="0.15"/>
    <row r="129099" ht="13.5" customHeight="1" x14ac:dyDescent="0.15"/>
    <row r="129101" ht="13.5" customHeight="1" x14ac:dyDescent="0.15"/>
    <row r="129103" ht="13.5" customHeight="1" x14ac:dyDescent="0.15"/>
    <row r="129105" ht="13.5" customHeight="1" x14ac:dyDescent="0.15"/>
    <row r="129107" ht="13.5" customHeight="1" x14ac:dyDescent="0.15"/>
    <row r="129109" ht="13.5" customHeight="1" x14ac:dyDescent="0.15"/>
    <row r="129111" ht="13.5" customHeight="1" x14ac:dyDescent="0.15"/>
    <row r="129113" ht="13.5" customHeight="1" x14ac:dyDescent="0.15"/>
    <row r="129115" ht="13.5" customHeight="1" x14ac:dyDescent="0.15"/>
    <row r="129117" ht="13.5" customHeight="1" x14ac:dyDescent="0.15"/>
    <row r="129119" ht="13.5" customHeight="1" x14ac:dyDescent="0.15"/>
    <row r="129121" ht="13.5" customHeight="1" x14ac:dyDescent="0.15"/>
    <row r="129123" ht="13.5" customHeight="1" x14ac:dyDescent="0.15"/>
    <row r="129125" ht="13.5" customHeight="1" x14ac:dyDescent="0.15"/>
    <row r="129127" ht="13.5" customHeight="1" x14ac:dyDescent="0.15"/>
    <row r="129129" ht="13.5" customHeight="1" x14ac:dyDescent="0.15"/>
    <row r="129131" ht="13.5" customHeight="1" x14ac:dyDescent="0.15"/>
    <row r="129133" ht="13.5" customHeight="1" x14ac:dyDescent="0.15"/>
    <row r="129135" ht="13.5" customHeight="1" x14ac:dyDescent="0.15"/>
    <row r="129137" ht="13.5" customHeight="1" x14ac:dyDescent="0.15"/>
    <row r="129139" ht="13.5" customHeight="1" x14ac:dyDescent="0.15"/>
    <row r="129141" ht="13.5" customHeight="1" x14ac:dyDescent="0.15"/>
    <row r="129143" ht="13.5" customHeight="1" x14ac:dyDescent="0.15"/>
    <row r="129145" ht="13.5" customHeight="1" x14ac:dyDescent="0.15"/>
    <row r="129147" ht="13.5" customHeight="1" x14ac:dyDescent="0.15"/>
    <row r="129149" ht="13.5" customHeight="1" x14ac:dyDescent="0.15"/>
    <row r="129151" ht="13.5" customHeight="1" x14ac:dyDescent="0.15"/>
    <row r="129153" ht="13.5" customHeight="1" x14ac:dyDescent="0.15"/>
    <row r="129155" ht="13.5" customHeight="1" x14ac:dyDescent="0.15"/>
    <row r="129157" ht="13.5" customHeight="1" x14ac:dyDescent="0.15"/>
    <row r="129159" ht="13.5" customHeight="1" x14ac:dyDescent="0.15"/>
    <row r="129161" ht="13.5" customHeight="1" x14ac:dyDescent="0.15"/>
    <row r="129163" ht="13.5" customHeight="1" x14ac:dyDescent="0.15"/>
    <row r="129165" ht="13.5" customHeight="1" x14ac:dyDescent="0.15"/>
    <row r="129167" ht="13.5" customHeight="1" x14ac:dyDescent="0.15"/>
    <row r="129169" ht="13.5" customHeight="1" x14ac:dyDescent="0.15"/>
    <row r="129171" ht="13.5" customHeight="1" x14ac:dyDescent="0.15"/>
    <row r="129173" ht="13.5" customHeight="1" x14ac:dyDescent="0.15"/>
    <row r="129175" ht="13.5" customHeight="1" x14ac:dyDescent="0.15"/>
    <row r="129177" ht="13.5" customHeight="1" x14ac:dyDescent="0.15"/>
    <row r="129179" ht="13.5" customHeight="1" x14ac:dyDescent="0.15"/>
    <row r="129181" ht="13.5" customHeight="1" x14ac:dyDescent="0.15"/>
    <row r="129183" ht="13.5" customHeight="1" x14ac:dyDescent="0.15"/>
    <row r="129185" ht="13.5" customHeight="1" x14ac:dyDescent="0.15"/>
    <row r="129187" ht="13.5" customHeight="1" x14ac:dyDescent="0.15"/>
    <row r="129189" ht="13.5" customHeight="1" x14ac:dyDescent="0.15"/>
    <row r="129191" ht="13.5" customHeight="1" x14ac:dyDescent="0.15"/>
    <row r="129193" ht="13.5" customHeight="1" x14ac:dyDescent="0.15"/>
    <row r="129195" ht="13.5" customHeight="1" x14ac:dyDescent="0.15"/>
    <row r="129197" ht="13.5" customHeight="1" x14ac:dyDescent="0.15"/>
    <row r="129199" ht="13.5" customHeight="1" x14ac:dyDescent="0.15"/>
    <row r="129201" ht="13.5" customHeight="1" x14ac:dyDescent="0.15"/>
    <row r="129203" ht="13.5" customHeight="1" x14ac:dyDescent="0.15"/>
    <row r="129205" ht="13.5" customHeight="1" x14ac:dyDescent="0.15"/>
    <row r="129207" ht="13.5" customHeight="1" x14ac:dyDescent="0.15"/>
    <row r="129209" ht="13.5" customHeight="1" x14ac:dyDescent="0.15"/>
    <row r="129211" ht="13.5" customHeight="1" x14ac:dyDescent="0.15"/>
    <row r="129213" ht="13.5" customHeight="1" x14ac:dyDescent="0.15"/>
    <row r="129215" ht="13.5" customHeight="1" x14ac:dyDescent="0.15"/>
    <row r="129217" ht="13.5" customHeight="1" x14ac:dyDescent="0.15"/>
    <row r="129219" ht="13.5" customHeight="1" x14ac:dyDescent="0.15"/>
    <row r="129221" ht="13.5" customHeight="1" x14ac:dyDescent="0.15"/>
    <row r="129223" ht="13.5" customHeight="1" x14ac:dyDescent="0.15"/>
    <row r="129225" ht="13.5" customHeight="1" x14ac:dyDescent="0.15"/>
    <row r="129227" ht="13.5" customHeight="1" x14ac:dyDescent="0.15"/>
    <row r="129229" ht="13.5" customHeight="1" x14ac:dyDescent="0.15"/>
    <row r="129231" ht="13.5" customHeight="1" x14ac:dyDescent="0.15"/>
    <row r="129233" ht="13.5" customHeight="1" x14ac:dyDescent="0.15"/>
    <row r="129235" ht="13.5" customHeight="1" x14ac:dyDescent="0.15"/>
    <row r="129237" ht="13.5" customHeight="1" x14ac:dyDescent="0.15"/>
    <row r="129239" ht="13.5" customHeight="1" x14ac:dyDescent="0.15"/>
    <row r="129241" ht="13.5" customHeight="1" x14ac:dyDescent="0.15"/>
    <row r="129243" ht="13.5" customHeight="1" x14ac:dyDescent="0.15"/>
    <row r="129245" ht="13.5" customHeight="1" x14ac:dyDescent="0.15"/>
    <row r="129247" ht="13.5" customHeight="1" x14ac:dyDescent="0.15"/>
    <row r="129249" ht="13.5" customHeight="1" x14ac:dyDescent="0.15"/>
    <row r="129251" ht="13.5" customHeight="1" x14ac:dyDescent="0.15"/>
    <row r="129253" ht="13.5" customHeight="1" x14ac:dyDescent="0.15"/>
    <row r="129255" ht="13.5" customHeight="1" x14ac:dyDescent="0.15"/>
    <row r="129257" ht="13.5" customHeight="1" x14ac:dyDescent="0.15"/>
    <row r="129259" ht="13.5" customHeight="1" x14ac:dyDescent="0.15"/>
    <row r="129261" ht="13.5" customHeight="1" x14ac:dyDescent="0.15"/>
    <row r="129263" ht="13.5" customHeight="1" x14ac:dyDescent="0.15"/>
    <row r="129265" ht="13.5" customHeight="1" x14ac:dyDescent="0.15"/>
    <row r="129267" ht="13.5" customHeight="1" x14ac:dyDescent="0.15"/>
    <row r="129269" ht="13.5" customHeight="1" x14ac:dyDescent="0.15"/>
    <row r="129271" ht="13.5" customHeight="1" x14ac:dyDescent="0.15"/>
    <row r="129273" ht="13.5" customHeight="1" x14ac:dyDescent="0.15"/>
    <row r="129275" ht="13.5" customHeight="1" x14ac:dyDescent="0.15"/>
    <row r="129277" ht="13.5" customHeight="1" x14ac:dyDescent="0.15"/>
    <row r="129279" ht="13.5" customHeight="1" x14ac:dyDescent="0.15"/>
    <row r="129281" ht="13.5" customHeight="1" x14ac:dyDescent="0.15"/>
    <row r="129283" ht="13.5" customHeight="1" x14ac:dyDescent="0.15"/>
    <row r="129285" ht="13.5" customHeight="1" x14ac:dyDescent="0.15"/>
    <row r="129287" ht="13.5" customHeight="1" x14ac:dyDescent="0.15"/>
    <row r="129289" ht="13.5" customHeight="1" x14ac:dyDescent="0.15"/>
    <row r="129291" ht="13.5" customHeight="1" x14ac:dyDescent="0.15"/>
    <row r="129293" ht="13.5" customHeight="1" x14ac:dyDescent="0.15"/>
    <row r="129295" ht="13.5" customHeight="1" x14ac:dyDescent="0.15"/>
    <row r="129297" ht="13.5" customHeight="1" x14ac:dyDescent="0.15"/>
    <row r="129299" ht="13.5" customHeight="1" x14ac:dyDescent="0.15"/>
    <row r="129301" ht="13.5" customHeight="1" x14ac:dyDescent="0.15"/>
    <row r="129303" ht="13.5" customHeight="1" x14ac:dyDescent="0.15"/>
    <row r="129305" ht="13.5" customHeight="1" x14ac:dyDescent="0.15"/>
    <row r="129307" ht="13.5" customHeight="1" x14ac:dyDescent="0.15"/>
    <row r="129309" ht="13.5" customHeight="1" x14ac:dyDescent="0.15"/>
    <row r="129311" ht="13.5" customHeight="1" x14ac:dyDescent="0.15"/>
    <row r="129313" ht="13.5" customHeight="1" x14ac:dyDescent="0.15"/>
    <row r="129315" ht="13.5" customHeight="1" x14ac:dyDescent="0.15"/>
    <row r="129317" ht="13.5" customHeight="1" x14ac:dyDescent="0.15"/>
    <row r="129319" ht="13.5" customHeight="1" x14ac:dyDescent="0.15"/>
    <row r="129321" ht="13.5" customHeight="1" x14ac:dyDescent="0.15"/>
    <row r="129323" ht="13.5" customHeight="1" x14ac:dyDescent="0.15"/>
    <row r="129325" ht="13.5" customHeight="1" x14ac:dyDescent="0.15"/>
    <row r="129327" ht="13.5" customHeight="1" x14ac:dyDescent="0.15"/>
    <row r="129329" ht="13.5" customHeight="1" x14ac:dyDescent="0.15"/>
    <row r="129331" ht="13.5" customHeight="1" x14ac:dyDescent="0.15"/>
    <row r="129333" ht="13.5" customHeight="1" x14ac:dyDescent="0.15"/>
    <row r="129335" ht="13.5" customHeight="1" x14ac:dyDescent="0.15"/>
    <row r="129337" ht="13.5" customHeight="1" x14ac:dyDescent="0.15"/>
    <row r="129339" ht="13.5" customHeight="1" x14ac:dyDescent="0.15"/>
    <row r="129341" ht="13.5" customHeight="1" x14ac:dyDescent="0.15"/>
    <row r="129343" ht="13.5" customHeight="1" x14ac:dyDescent="0.15"/>
    <row r="129345" ht="13.5" customHeight="1" x14ac:dyDescent="0.15"/>
    <row r="129347" ht="13.5" customHeight="1" x14ac:dyDescent="0.15"/>
    <row r="129349" ht="13.5" customHeight="1" x14ac:dyDescent="0.15"/>
    <row r="129351" ht="13.5" customHeight="1" x14ac:dyDescent="0.15"/>
    <row r="129353" ht="13.5" customHeight="1" x14ac:dyDescent="0.15"/>
    <row r="129355" ht="13.5" customHeight="1" x14ac:dyDescent="0.15"/>
    <row r="129357" ht="13.5" customHeight="1" x14ac:dyDescent="0.15"/>
    <row r="129359" ht="13.5" customHeight="1" x14ac:dyDescent="0.15"/>
    <row r="129361" ht="13.5" customHeight="1" x14ac:dyDescent="0.15"/>
    <row r="129363" ht="13.5" customHeight="1" x14ac:dyDescent="0.15"/>
    <row r="129365" ht="13.5" customHeight="1" x14ac:dyDescent="0.15"/>
    <row r="129367" ht="13.5" customHeight="1" x14ac:dyDescent="0.15"/>
    <row r="129369" ht="13.5" customHeight="1" x14ac:dyDescent="0.15"/>
    <row r="129371" ht="13.5" customHeight="1" x14ac:dyDescent="0.15"/>
    <row r="129373" ht="13.5" customHeight="1" x14ac:dyDescent="0.15"/>
    <row r="129375" ht="13.5" customHeight="1" x14ac:dyDescent="0.15"/>
    <row r="129377" ht="13.5" customHeight="1" x14ac:dyDescent="0.15"/>
    <row r="129379" ht="13.5" customHeight="1" x14ac:dyDescent="0.15"/>
    <row r="129381" ht="13.5" customHeight="1" x14ac:dyDescent="0.15"/>
    <row r="129383" ht="13.5" customHeight="1" x14ac:dyDescent="0.15"/>
    <row r="129385" ht="13.5" customHeight="1" x14ac:dyDescent="0.15"/>
    <row r="129387" ht="13.5" customHeight="1" x14ac:dyDescent="0.15"/>
    <row r="129389" ht="13.5" customHeight="1" x14ac:dyDescent="0.15"/>
    <row r="129391" ht="13.5" customHeight="1" x14ac:dyDescent="0.15"/>
    <row r="129393" ht="13.5" customHeight="1" x14ac:dyDescent="0.15"/>
    <row r="129395" ht="13.5" customHeight="1" x14ac:dyDescent="0.15"/>
    <row r="129397" ht="13.5" customHeight="1" x14ac:dyDescent="0.15"/>
    <row r="129399" ht="13.5" customHeight="1" x14ac:dyDescent="0.15"/>
    <row r="129401" ht="13.5" customHeight="1" x14ac:dyDescent="0.15"/>
    <row r="129403" ht="13.5" customHeight="1" x14ac:dyDescent="0.15"/>
    <row r="129405" ht="13.5" customHeight="1" x14ac:dyDescent="0.15"/>
    <row r="129407" ht="13.5" customHeight="1" x14ac:dyDescent="0.15"/>
    <row r="129409" ht="13.5" customHeight="1" x14ac:dyDescent="0.15"/>
    <row r="129411" ht="13.5" customHeight="1" x14ac:dyDescent="0.15"/>
    <row r="129413" ht="13.5" customHeight="1" x14ac:dyDescent="0.15"/>
    <row r="129415" ht="13.5" customHeight="1" x14ac:dyDescent="0.15"/>
    <row r="129417" ht="13.5" customHeight="1" x14ac:dyDescent="0.15"/>
    <row r="129419" ht="13.5" customHeight="1" x14ac:dyDescent="0.15"/>
    <row r="129421" ht="13.5" customHeight="1" x14ac:dyDescent="0.15"/>
    <row r="129423" ht="13.5" customHeight="1" x14ac:dyDescent="0.15"/>
    <row r="129425" ht="13.5" customHeight="1" x14ac:dyDescent="0.15"/>
    <row r="129427" ht="13.5" customHeight="1" x14ac:dyDescent="0.15"/>
    <row r="129429" ht="13.5" customHeight="1" x14ac:dyDescent="0.15"/>
    <row r="129431" ht="13.5" customHeight="1" x14ac:dyDescent="0.15"/>
    <row r="129433" ht="13.5" customHeight="1" x14ac:dyDescent="0.15"/>
    <row r="129435" ht="13.5" customHeight="1" x14ac:dyDescent="0.15"/>
    <row r="129437" ht="13.5" customHeight="1" x14ac:dyDescent="0.15"/>
    <row r="129439" ht="13.5" customHeight="1" x14ac:dyDescent="0.15"/>
    <row r="129441" ht="13.5" customHeight="1" x14ac:dyDescent="0.15"/>
    <row r="129443" ht="13.5" customHeight="1" x14ac:dyDescent="0.15"/>
    <row r="129445" ht="13.5" customHeight="1" x14ac:dyDescent="0.15"/>
    <row r="129447" ht="13.5" customHeight="1" x14ac:dyDescent="0.15"/>
    <row r="129449" ht="13.5" customHeight="1" x14ac:dyDescent="0.15"/>
    <row r="129451" ht="13.5" customHeight="1" x14ac:dyDescent="0.15"/>
    <row r="129453" ht="13.5" customHeight="1" x14ac:dyDescent="0.15"/>
    <row r="129455" ht="13.5" customHeight="1" x14ac:dyDescent="0.15"/>
    <row r="129457" ht="13.5" customHeight="1" x14ac:dyDescent="0.15"/>
    <row r="129459" ht="13.5" customHeight="1" x14ac:dyDescent="0.15"/>
    <row r="129461" ht="13.5" customHeight="1" x14ac:dyDescent="0.15"/>
    <row r="129463" ht="13.5" customHeight="1" x14ac:dyDescent="0.15"/>
    <row r="129465" ht="13.5" customHeight="1" x14ac:dyDescent="0.15"/>
    <row r="129467" ht="13.5" customHeight="1" x14ac:dyDescent="0.15"/>
    <row r="129469" ht="13.5" customHeight="1" x14ac:dyDescent="0.15"/>
    <row r="129471" ht="13.5" customHeight="1" x14ac:dyDescent="0.15"/>
    <row r="129473" ht="13.5" customHeight="1" x14ac:dyDescent="0.15"/>
    <row r="129475" ht="13.5" customHeight="1" x14ac:dyDescent="0.15"/>
    <row r="129477" ht="13.5" customHeight="1" x14ac:dyDescent="0.15"/>
    <row r="129479" ht="13.5" customHeight="1" x14ac:dyDescent="0.15"/>
    <row r="129481" ht="13.5" customHeight="1" x14ac:dyDescent="0.15"/>
    <row r="129483" ht="13.5" customHeight="1" x14ac:dyDescent="0.15"/>
    <row r="129485" ht="13.5" customHeight="1" x14ac:dyDescent="0.15"/>
    <row r="129487" ht="13.5" customHeight="1" x14ac:dyDescent="0.15"/>
    <row r="129489" ht="13.5" customHeight="1" x14ac:dyDescent="0.15"/>
    <row r="129491" ht="13.5" customHeight="1" x14ac:dyDescent="0.15"/>
    <row r="129493" ht="13.5" customHeight="1" x14ac:dyDescent="0.15"/>
    <row r="129495" ht="13.5" customHeight="1" x14ac:dyDescent="0.15"/>
    <row r="129497" ht="13.5" customHeight="1" x14ac:dyDescent="0.15"/>
    <row r="129499" ht="13.5" customHeight="1" x14ac:dyDescent="0.15"/>
    <row r="129501" ht="13.5" customHeight="1" x14ac:dyDescent="0.15"/>
    <row r="129503" ht="13.5" customHeight="1" x14ac:dyDescent="0.15"/>
    <row r="129505" ht="13.5" customHeight="1" x14ac:dyDescent="0.15"/>
    <row r="129507" ht="13.5" customHeight="1" x14ac:dyDescent="0.15"/>
    <row r="129509" ht="13.5" customHeight="1" x14ac:dyDescent="0.15"/>
    <row r="129511" ht="13.5" customHeight="1" x14ac:dyDescent="0.15"/>
    <row r="129513" ht="13.5" customHeight="1" x14ac:dyDescent="0.15"/>
    <row r="129515" ht="13.5" customHeight="1" x14ac:dyDescent="0.15"/>
    <row r="129517" ht="13.5" customHeight="1" x14ac:dyDescent="0.15"/>
    <row r="129519" ht="13.5" customHeight="1" x14ac:dyDescent="0.15"/>
    <row r="129521" ht="13.5" customHeight="1" x14ac:dyDescent="0.15"/>
    <row r="129523" ht="13.5" customHeight="1" x14ac:dyDescent="0.15"/>
    <row r="129525" ht="13.5" customHeight="1" x14ac:dyDescent="0.15"/>
    <row r="129527" ht="13.5" customHeight="1" x14ac:dyDescent="0.15"/>
    <row r="129529" ht="13.5" customHeight="1" x14ac:dyDescent="0.15"/>
    <row r="129531" ht="13.5" customHeight="1" x14ac:dyDescent="0.15"/>
    <row r="129533" ht="13.5" customHeight="1" x14ac:dyDescent="0.15"/>
    <row r="129535" ht="13.5" customHeight="1" x14ac:dyDescent="0.15"/>
    <row r="129537" ht="13.5" customHeight="1" x14ac:dyDescent="0.15"/>
    <row r="129539" ht="13.5" customHeight="1" x14ac:dyDescent="0.15"/>
    <row r="129541" ht="13.5" customHeight="1" x14ac:dyDescent="0.15"/>
    <row r="129543" ht="13.5" customHeight="1" x14ac:dyDescent="0.15"/>
    <row r="129545" ht="13.5" customHeight="1" x14ac:dyDescent="0.15"/>
    <row r="129547" ht="13.5" customHeight="1" x14ac:dyDescent="0.15"/>
    <row r="129549" ht="13.5" customHeight="1" x14ac:dyDescent="0.15"/>
    <row r="129551" ht="13.5" customHeight="1" x14ac:dyDescent="0.15"/>
    <row r="129553" ht="13.5" customHeight="1" x14ac:dyDescent="0.15"/>
    <row r="129555" ht="13.5" customHeight="1" x14ac:dyDescent="0.15"/>
    <row r="129557" ht="13.5" customHeight="1" x14ac:dyDescent="0.15"/>
    <row r="129559" ht="13.5" customHeight="1" x14ac:dyDescent="0.15"/>
    <row r="129561" ht="13.5" customHeight="1" x14ac:dyDescent="0.15"/>
    <row r="129563" ht="13.5" customHeight="1" x14ac:dyDescent="0.15"/>
    <row r="129565" ht="13.5" customHeight="1" x14ac:dyDescent="0.15"/>
    <row r="129567" ht="13.5" customHeight="1" x14ac:dyDescent="0.15"/>
    <row r="129569" ht="13.5" customHeight="1" x14ac:dyDescent="0.15"/>
    <row r="129571" ht="13.5" customHeight="1" x14ac:dyDescent="0.15"/>
    <row r="129573" ht="13.5" customHeight="1" x14ac:dyDescent="0.15"/>
    <row r="129575" ht="13.5" customHeight="1" x14ac:dyDescent="0.15"/>
    <row r="129577" ht="13.5" customHeight="1" x14ac:dyDescent="0.15"/>
    <row r="129579" ht="13.5" customHeight="1" x14ac:dyDescent="0.15"/>
    <row r="129581" ht="13.5" customHeight="1" x14ac:dyDescent="0.15"/>
    <row r="129583" ht="13.5" customHeight="1" x14ac:dyDescent="0.15"/>
    <row r="129585" ht="13.5" customHeight="1" x14ac:dyDescent="0.15"/>
    <row r="129587" ht="13.5" customHeight="1" x14ac:dyDescent="0.15"/>
    <row r="129589" ht="13.5" customHeight="1" x14ac:dyDescent="0.15"/>
    <row r="129591" ht="13.5" customHeight="1" x14ac:dyDescent="0.15"/>
    <row r="129593" ht="13.5" customHeight="1" x14ac:dyDescent="0.15"/>
    <row r="129595" ht="13.5" customHeight="1" x14ac:dyDescent="0.15"/>
    <row r="129597" ht="13.5" customHeight="1" x14ac:dyDescent="0.15"/>
    <row r="129599" ht="13.5" customHeight="1" x14ac:dyDescent="0.15"/>
    <row r="129601" ht="13.5" customHeight="1" x14ac:dyDescent="0.15"/>
    <row r="129603" ht="13.5" customHeight="1" x14ac:dyDescent="0.15"/>
    <row r="129605" ht="13.5" customHeight="1" x14ac:dyDescent="0.15"/>
    <row r="129607" ht="13.5" customHeight="1" x14ac:dyDescent="0.15"/>
    <row r="129609" ht="13.5" customHeight="1" x14ac:dyDescent="0.15"/>
    <row r="129611" ht="13.5" customHeight="1" x14ac:dyDescent="0.15"/>
    <row r="129613" ht="13.5" customHeight="1" x14ac:dyDescent="0.15"/>
    <row r="129615" ht="13.5" customHeight="1" x14ac:dyDescent="0.15"/>
    <row r="129617" ht="13.5" customHeight="1" x14ac:dyDescent="0.15"/>
    <row r="129619" ht="13.5" customHeight="1" x14ac:dyDescent="0.15"/>
    <row r="129621" ht="13.5" customHeight="1" x14ac:dyDescent="0.15"/>
    <row r="129623" ht="13.5" customHeight="1" x14ac:dyDescent="0.15"/>
    <row r="129625" ht="13.5" customHeight="1" x14ac:dyDescent="0.15"/>
    <row r="129627" ht="13.5" customHeight="1" x14ac:dyDescent="0.15"/>
    <row r="129629" ht="13.5" customHeight="1" x14ac:dyDescent="0.15"/>
    <row r="129631" ht="13.5" customHeight="1" x14ac:dyDescent="0.15"/>
    <row r="129633" ht="13.5" customHeight="1" x14ac:dyDescent="0.15"/>
    <row r="129635" ht="13.5" customHeight="1" x14ac:dyDescent="0.15"/>
    <row r="129637" ht="13.5" customHeight="1" x14ac:dyDescent="0.15"/>
    <row r="129639" ht="13.5" customHeight="1" x14ac:dyDescent="0.15"/>
    <row r="129641" ht="13.5" customHeight="1" x14ac:dyDescent="0.15"/>
    <row r="129643" ht="13.5" customHeight="1" x14ac:dyDescent="0.15"/>
    <row r="129645" ht="13.5" customHeight="1" x14ac:dyDescent="0.15"/>
    <row r="129647" ht="13.5" customHeight="1" x14ac:dyDescent="0.15"/>
    <row r="129649" ht="13.5" customHeight="1" x14ac:dyDescent="0.15"/>
    <row r="129651" ht="13.5" customHeight="1" x14ac:dyDescent="0.15"/>
    <row r="129653" ht="13.5" customHeight="1" x14ac:dyDescent="0.15"/>
    <row r="129655" ht="13.5" customHeight="1" x14ac:dyDescent="0.15"/>
    <row r="129657" ht="13.5" customHeight="1" x14ac:dyDescent="0.15"/>
    <row r="129659" ht="13.5" customHeight="1" x14ac:dyDescent="0.15"/>
    <row r="129661" ht="13.5" customHeight="1" x14ac:dyDescent="0.15"/>
    <row r="129663" ht="13.5" customHeight="1" x14ac:dyDescent="0.15"/>
    <row r="129665" ht="13.5" customHeight="1" x14ac:dyDescent="0.15"/>
    <row r="129667" ht="13.5" customHeight="1" x14ac:dyDescent="0.15"/>
    <row r="129669" ht="13.5" customHeight="1" x14ac:dyDescent="0.15"/>
    <row r="129671" ht="13.5" customHeight="1" x14ac:dyDescent="0.15"/>
    <row r="129673" ht="13.5" customHeight="1" x14ac:dyDescent="0.15"/>
    <row r="129675" ht="13.5" customHeight="1" x14ac:dyDescent="0.15"/>
    <row r="129677" ht="13.5" customHeight="1" x14ac:dyDescent="0.15"/>
    <row r="129679" ht="13.5" customHeight="1" x14ac:dyDescent="0.15"/>
    <row r="129681" ht="13.5" customHeight="1" x14ac:dyDescent="0.15"/>
    <row r="129683" ht="13.5" customHeight="1" x14ac:dyDescent="0.15"/>
    <row r="129685" ht="13.5" customHeight="1" x14ac:dyDescent="0.15"/>
    <row r="129687" ht="13.5" customHeight="1" x14ac:dyDescent="0.15"/>
    <row r="129689" ht="13.5" customHeight="1" x14ac:dyDescent="0.15"/>
    <row r="129691" ht="13.5" customHeight="1" x14ac:dyDescent="0.15"/>
    <row r="129693" ht="13.5" customHeight="1" x14ac:dyDescent="0.15"/>
    <row r="129695" ht="13.5" customHeight="1" x14ac:dyDescent="0.15"/>
    <row r="129697" ht="13.5" customHeight="1" x14ac:dyDescent="0.15"/>
    <row r="129699" ht="13.5" customHeight="1" x14ac:dyDescent="0.15"/>
    <row r="129701" ht="13.5" customHeight="1" x14ac:dyDescent="0.15"/>
    <row r="129703" ht="13.5" customHeight="1" x14ac:dyDescent="0.15"/>
    <row r="129705" ht="13.5" customHeight="1" x14ac:dyDescent="0.15"/>
    <row r="129707" ht="13.5" customHeight="1" x14ac:dyDescent="0.15"/>
    <row r="129709" ht="13.5" customHeight="1" x14ac:dyDescent="0.15"/>
    <row r="129711" ht="13.5" customHeight="1" x14ac:dyDescent="0.15"/>
    <row r="129713" ht="13.5" customHeight="1" x14ac:dyDescent="0.15"/>
    <row r="129715" ht="13.5" customHeight="1" x14ac:dyDescent="0.15"/>
    <row r="129717" ht="13.5" customHeight="1" x14ac:dyDescent="0.15"/>
    <row r="129719" ht="13.5" customHeight="1" x14ac:dyDescent="0.15"/>
    <row r="129721" ht="13.5" customHeight="1" x14ac:dyDescent="0.15"/>
    <row r="129723" ht="13.5" customHeight="1" x14ac:dyDescent="0.15"/>
    <row r="129725" ht="13.5" customHeight="1" x14ac:dyDescent="0.15"/>
    <row r="129727" ht="13.5" customHeight="1" x14ac:dyDescent="0.15"/>
    <row r="129729" ht="13.5" customHeight="1" x14ac:dyDescent="0.15"/>
    <row r="129731" ht="13.5" customHeight="1" x14ac:dyDescent="0.15"/>
    <row r="129733" ht="13.5" customHeight="1" x14ac:dyDescent="0.15"/>
    <row r="129735" ht="13.5" customHeight="1" x14ac:dyDescent="0.15"/>
    <row r="129737" ht="13.5" customHeight="1" x14ac:dyDescent="0.15"/>
    <row r="129739" ht="13.5" customHeight="1" x14ac:dyDescent="0.15"/>
    <row r="129741" ht="13.5" customHeight="1" x14ac:dyDescent="0.15"/>
    <row r="129743" ht="13.5" customHeight="1" x14ac:dyDescent="0.15"/>
    <row r="129745" ht="13.5" customHeight="1" x14ac:dyDescent="0.15"/>
    <row r="129747" ht="13.5" customHeight="1" x14ac:dyDescent="0.15"/>
    <row r="129749" ht="13.5" customHeight="1" x14ac:dyDescent="0.15"/>
    <row r="129751" ht="13.5" customHeight="1" x14ac:dyDescent="0.15"/>
    <row r="129753" ht="13.5" customHeight="1" x14ac:dyDescent="0.15"/>
    <row r="129755" ht="13.5" customHeight="1" x14ac:dyDescent="0.15"/>
    <row r="129757" ht="13.5" customHeight="1" x14ac:dyDescent="0.15"/>
    <row r="129759" ht="13.5" customHeight="1" x14ac:dyDescent="0.15"/>
    <row r="129761" ht="13.5" customHeight="1" x14ac:dyDescent="0.15"/>
    <row r="129763" ht="13.5" customHeight="1" x14ac:dyDescent="0.15"/>
    <row r="129765" ht="13.5" customHeight="1" x14ac:dyDescent="0.15"/>
    <row r="129767" ht="13.5" customHeight="1" x14ac:dyDescent="0.15"/>
    <row r="129769" ht="13.5" customHeight="1" x14ac:dyDescent="0.15"/>
    <row r="129771" ht="13.5" customHeight="1" x14ac:dyDescent="0.15"/>
    <row r="129773" ht="13.5" customHeight="1" x14ac:dyDescent="0.15"/>
    <row r="129775" ht="13.5" customHeight="1" x14ac:dyDescent="0.15"/>
    <row r="129777" ht="13.5" customHeight="1" x14ac:dyDescent="0.15"/>
    <row r="129779" ht="13.5" customHeight="1" x14ac:dyDescent="0.15"/>
    <row r="129781" ht="13.5" customHeight="1" x14ac:dyDescent="0.15"/>
    <row r="129783" ht="13.5" customHeight="1" x14ac:dyDescent="0.15"/>
    <row r="129785" ht="13.5" customHeight="1" x14ac:dyDescent="0.15"/>
    <row r="129787" ht="13.5" customHeight="1" x14ac:dyDescent="0.15"/>
    <row r="129789" ht="13.5" customHeight="1" x14ac:dyDescent="0.15"/>
    <row r="129791" ht="13.5" customHeight="1" x14ac:dyDescent="0.15"/>
    <row r="129793" ht="13.5" customHeight="1" x14ac:dyDescent="0.15"/>
    <row r="129795" ht="13.5" customHeight="1" x14ac:dyDescent="0.15"/>
    <row r="129797" ht="13.5" customHeight="1" x14ac:dyDescent="0.15"/>
    <row r="129799" ht="13.5" customHeight="1" x14ac:dyDescent="0.15"/>
    <row r="129801" ht="13.5" customHeight="1" x14ac:dyDescent="0.15"/>
    <row r="129803" ht="13.5" customHeight="1" x14ac:dyDescent="0.15"/>
    <row r="129805" ht="13.5" customHeight="1" x14ac:dyDescent="0.15"/>
    <row r="129807" ht="13.5" customHeight="1" x14ac:dyDescent="0.15"/>
    <row r="129809" ht="13.5" customHeight="1" x14ac:dyDescent="0.15"/>
    <row r="129811" ht="13.5" customHeight="1" x14ac:dyDescent="0.15"/>
    <row r="129813" ht="13.5" customHeight="1" x14ac:dyDescent="0.15"/>
    <row r="129815" ht="13.5" customHeight="1" x14ac:dyDescent="0.15"/>
    <row r="129817" ht="13.5" customHeight="1" x14ac:dyDescent="0.15"/>
    <row r="129819" ht="13.5" customHeight="1" x14ac:dyDescent="0.15"/>
    <row r="129821" ht="13.5" customHeight="1" x14ac:dyDescent="0.15"/>
    <row r="129823" ht="13.5" customHeight="1" x14ac:dyDescent="0.15"/>
    <row r="129825" ht="13.5" customHeight="1" x14ac:dyDescent="0.15"/>
    <row r="129827" ht="13.5" customHeight="1" x14ac:dyDescent="0.15"/>
    <row r="129829" ht="13.5" customHeight="1" x14ac:dyDescent="0.15"/>
    <row r="129831" ht="13.5" customHeight="1" x14ac:dyDescent="0.15"/>
    <row r="129833" ht="13.5" customHeight="1" x14ac:dyDescent="0.15"/>
    <row r="129835" ht="13.5" customHeight="1" x14ac:dyDescent="0.15"/>
    <row r="129837" ht="13.5" customHeight="1" x14ac:dyDescent="0.15"/>
    <row r="129839" ht="13.5" customHeight="1" x14ac:dyDescent="0.15"/>
    <row r="129841" ht="13.5" customHeight="1" x14ac:dyDescent="0.15"/>
    <row r="129843" ht="13.5" customHeight="1" x14ac:dyDescent="0.15"/>
    <row r="129845" ht="13.5" customHeight="1" x14ac:dyDescent="0.15"/>
    <row r="129847" ht="13.5" customHeight="1" x14ac:dyDescent="0.15"/>
    <row r="129849" ht="13.5" customHeight="1" x14ac:dyDescent="0.15"/>
    <row r="129851" ht="13.5" customHeight="1" x14ac:dyDescent="0.15"/>
    <row r="129853" ht="13.5" customHeight="1" x14ac:dyDescent="0.15"/>
    <row r="129855" ht="13.5" customHeight="1" x14ac:dyDescent="0.15"/>
    <row r="129857" ht="13.5" customHeight="1" x14ac:dyDescent="0.15"/>
    <row r="129859" ht="13.5" customHeight="1" x14ac:dyDescent="0.15"/>
    <row r="129861" ht="13.5" customHeight="1" x14ac:dyDescent="0.15"/>
    <row r="129863" ht="13.5" customHeight="1" x14ac:dyDescent="0.15"/>
    <row r="129865" ht="13.5" customHeight="1" x14ac:dyDescent="0.15"/>
    <row r="129867" ht="13.5" customHeight="1" x14ac:dyDescent="0.15"/>
    <row r="129869" ht="13.5" customHeight="1" x14ac:dyDescent="0.15"/>
    <row r="129871" ht="13.5" customHeight="1" x14ac:dyDescent="0.15"/>
    <row r="129873" ht="13.5" customHeight="1" x14ac:dyDescent="0.15"/>
    <row r="129875" ht="13.5" customHeight="1" x14ac:dyDescent="0.15"/>
    <row r="129877" ht="13.5" customHeight="1" x14ac:dyDescent="0.15"/>
    <row r="129879" ht="13.5" customHeight="1" x14ac:dyDescent="0.15"/>
    <row r="129881" ht="13.5" customHeight="1" x14ac:dyDescent="0.15"/>
    <row r="129883" ht="13.5" customHeight="1" x14ac:dyDescent="0.15"/>
    <row r="129885" ht="13.5" customHeight="1" x14ac:dyDescent="0.15"/>
    <row r="129887" ht="13.5" customHeight="1" x14ac:dyDescent="0.15"/>
    <row r="129889" ht="13.5" customHeight="1" x14ac:dyDescent="0.15"/>
    <row r="129891" ht="13.5" customHeight="1" x14ac:dyDescent="0.15"/>
    <row r="129893" ht="13.5" customHeight="1" x14ac:dyDescent="0.15"/>
    <row r="129895" ht="13.5" customHeight="1" x14ac:dyDescent="0.15"/>
    <row r="129897" ht="13.5" customHeight="1" x14ac:dyDescent="0.15"/>
    <row r="129899" ht="13.5" customHeight="1" x14ac:dyDescent="0.15"/>
    <row r="129901" ht="13.5" customHeight="1" x14ac:dyDescent="0.15"/>
    <row r="129903" ht="13.5" customHeight="1" x14ac:dyDescent="0.15"/>
    <row r="129905" ht="13.5" customHeight="1" x14ac:dyDescent="0.15"/>
    <row r="129907" ht="13.5" customHeight="1" x14ac:dyDescent="0.15"/>
    <row r="129909" ht="13.5" customHeight="1" x14ac:dyDescent="0.15"/>
    <row r="129911" ht="13.5" customHeight="1" x14ac:dyDescent="0.15"/>
    <row r="129913" ht="13.5" customHeight="1" x14ac:dyDescent="0.15"/>
    <row r="129915" ht="13.5" customHeight="1" x14ac:dyDescent="0.15"/>
    <row r="129917" ht="13.5" customHeight="1" x14ac:dyDescent="0.15"/>
    <row r="129919" ht="13.5" customHeight="1" x14ac:dyDescent="0.15"/>
    <row r="129921" ht="13.5" customHeight="1" x14ac:dyDescent="0.15"/>
    <row r="129923" ht="13.5" customHeight="1" x14ac:dyDescent="0.15"/>
    <row r="129925" ht="13.5" customHeight="1" x14ac:dyDescent="0.15"/>
    <row r="129927" ht="13.5" customHeight="1" x14ac:dyDescent="0.15"/>
    <row r="129929" ht="13.5" customHeight="1" x14ac:dyDescent="0.15"/>
    <row r="129931" ht="13.5" customHeight="1" x14ac:dyDescent="0.15"/>
    <row r="129933" ht="13.5" customHeight="1" x14ac:dyDescent="0.15"/>
    <row r="129935" ht="13.5" customHeight="1" x14ac:dyDescent="0.15"/>
    <row r="129937" ht="13.5" customHeight="1" x14ac:dyDescent="0.15"/>
    <row r="129939" ht="13.5" customHeight="1" x14ac:dyDescent="0.15"/>
    <row r="129941" ht="13.5" customHeight="1" x14ac:dyDescent="0.15"/>
    <row r="129943" ht="13.5" customHeight="1" x14ac:dyDescent="0.15"/>
    <row r="129945" ht="13.5" customHeight="1" x14ac:dyDescent="0.15"/>
    <row r="129947" ht="13.5" customHeight="1" x14ac:dyDescent="0.15"/>
    <row r="129949" ht="13.5" customHeight="1" x14ac:dyDescent="0.15"/>
    <row r="129951" ht="13.5" customHeight="1" x14ac:dyDescent="0.15"/>
    <row r="129953" ht="13.5" customHeight="1" x14ac:dyDescent="0.15"/>
    <row r="129955" ht="13.5" customHeight="1" x14ac:dyDescent="0.15"/>
    <row r="129957" ht="13.5" customHeight="1" x14ac:dyDescent="0.15"/>
    <row r="129959" ht="13.5" customHeight="1" x14ac:dyDescent="0.15"/>
    <row r="129961" ht="13.5" customHeight="1" x14ac:dyDescent="0.15"/>
    <row r="129963" ht="13.5" customHeight="1" x14ac:dyDescent="0.15"/>
    <row r="129965" ht="13.5" customHeight="1" x14ac:dyDescent="0.15"/>
    <row r="129967" ht="13.5" customHeight="1" x14ac:dyDescent="0.15"/>
    <row r="129969" ht="13.5" customHeight="1" x14ac:dyDescent="0.15"/>
    <row r="129971" ht="13.5" customHeight="1" x14ac:dyDescent="0.15"/>
    <row r="129973" ht="13.5" customHeight="1" x14ac:dyDescent="0.15"/>
    <row r="129975" ht="13.5" customHeight="1" x14ac:dyDescent="0.15"/>
    <row r="129977" ht="13.5" customHeight="1" x14ac:dyDescent="0.15"/>
    <row r="129979" ht="13.5" customHeight="1" x14ac:dyDescent="0.15"/>
    <row r="129981" ht="13.5" customHeight="1" x14ac:dyDescent="0.15"/>
    <row r="129983" ht="13.5" customHeight="1" x14ac:dyDescent="0.15"/>
    <row r="129985" ht="13.5" customHeight="1" x14ac:dyDescent="0.15"/>
    <row r="129987" ht="13.5" customHeight="1" x14ac:dyDescent="0.15"/>
    <row r="129989" ht="13.5" customHeight="1" x14ac:dyDescent="0.15"/>
    <row r="129991" ht="13.5" customHeight="1" x14ac:dyDescent="0.15"/>
    <row r="129993" ht="13.5" customHeight="1" x14ac:dyDescent="0.15"/>
    <row r="129995" ht="13.5" customHeight="1" x14ac:dyDescent="0.15"/>
    <row r="129997" ht="13.5" customHeight="1" x14ac:dyDescent="0.15"/>
    <row r="129999" ht="13.5" customHeight="1" x14ac:dyDescent="0.15"/>
    <row r="130001" ht="13.5" customHeight="1" x14ac:dyDescent="0.15"/>
    <row r="130003" ht="13.5" customHeight="1" x14ac:dyDescent="0.15"/>
    <row r="130005" ht="13.5" customHeight="1" x14ac:dyDescent="0.15"/>
    <row r="130007" ht="13.5" customHeight="1" x14ac:dyDescent="0.15"/>
    <row r="130009" ht="13.5" customHeight="1" x14ac:dyDescent="0.15"/>
    <row r="130011" ht="13.5" customHeight="1" x14ac:dyDescent="0.15"/>
    <row r="130013" ht="13.5" customHeight="1" x14ac:dyDescent="0.15"/>
    <row r="130015" ht="13.5" customHeight="1" x14ac:dyDescent="0.15"/>
    <row r="130017" ht="13.5" customHeight="1" x14ac:dyDescent="0.15"/>
    <row r="130019" ht="13.5" customHeight="1" x14ac:dyDescent="0.15"/>
    <row r="130021" ht="13.5" customHeight="1" x14ac:dyDescent="0.15"/>
    <row r="130023" ht="13.5" customHeight="1" x14ac:dyDescent="0.15"/>
    <row r="130025" ht="13.5" customHeight="1" x14ac:dyDescent="0.15"/>
    <row r="130027" ht="13.5" customHeight="1" x14ac:dyDescent="0.15"/>
    <row r="130029" ht="13.5" customHeight="1" x14ac:dyDescent="0.15"/>
    <row r="130031" ht="13.5" customHeight="1" x14ac:dyDescent="0.15"/>
    <row r="130033" ht="13.5" customHeight="1" x14ac:dyDescent="0.15"/>
    <row r="130035" ht="13.5" customHeight="1" x14ac:dyDescent="0.15"/>
    <row r="130037" ht="13.5" customHeight="1" x14ac:dyDescent="0.15"/>
    <row r="130039" ht="13.5" customHeight="1" x14ac:dyDescent="0.15"/>
    <row r="130041" ht="13.5" customHeight="1" x14ac:dyDescent="0.15"/>
    <row r="130043" ht="13.5" customHeight="1" x14ac:dyDescent="0.15"/>
    <row r="130045" ht="13.5" customHeight="1" x14ac:dyDescent="0.15"/>
    <row r="130047" ht="13.5" customHeight="1" x14ac:dyDescent="0.15"/>
    <row r="130049" ht="13.5" customHeight="1" x14ac:dyDescent="0.15"/>
    <row r="130051" ht="13.5" customHeight="1" x14ac:dyDescent="0.15"/>
    <row r="130053" ht="13.5" customHeight="1" x14ac:dyDescent="0.15"/>
    <row r="130055" ht="13.5" customHeight="1" x14ac:dyDescent="0.15"/>
    <row r="130057" ht="13.5" customHeight="1" x14ac:dyDescent="0.15"/>
    <row r="130059" ht="13.5" customHeight="1" x14ac:dyDescent="0.15"/>
    <row r="130061" ht="13.5" customHeight="1" x14ac:dyDescent="0.15"/>
    <row r="130063" ht="13.5" customHeight="1" x14ac:dyDescent="0.15"/>
    <row r="130065" ht="13.5" customHeight="1" x14ac:dyDescent="0.15"/>
    <row r="130067" ht="13.5" customHeight="1" x14ac:dyDescent="0.15"/>
    <row r="130069" ht="13.5" customHeight="1" x14ac:dyDescent="0.15"/>
    <row r="130071" ht="13.5" customHeight="1" x14ac:dyDescent="0.15"/>
    <row r="130073" ht="13.5" customHeight="1" x14ac:dyDescent="0.15"/>
    <row r="130075" ht="13.5" customHeight="1" x14ac:dyDescent="0.15"/>
    <row r="130077" ht="13.5" customHeight="1" x14ac:dyDescent="0.15"/>
    <row r="130079" ht="13.5" customHeight="1" x14ac:dyDescent="0.15"/>
    <row r="130081" ht="13.5" customHeight="1" x14ac:dyDescent="0.15"/>
    <row r="130083" ht="13.5" customHeight="1" x14ac:dyDescent="0.15"/>
    <row r="130085" ht="13.5" customHeight="1" x14ac:dyDescent="0.15"/>
    <row r="130087" ht="13.5" customHeight="1" x14ac:dyDescent="0.15"/>
    <row r="130089" ht="13.5" customHeight="1" x14ac:dyDescent="0.15"/>
    <row r="130091" ht="13.5" customHeight="1" x14ac:dyDescent="0.15"/>
    <row r="130093" ht="13.5" customHeight="1" x14ac:dyDescent="0.15"/>
    <row r="130095" ht="13.5" customHeight="1" x14ac:dyDescent="0.15"/>
    <row r="130097" ht="13.5" customHeight="1" x14ac:dyDescent="0.15"/>
    <row r="130099" ht="13.5" customHeight="1" x14ac:dyDescent="0.15"/>
    <row r="130101" ht="13.5" customHeight="1" x14ac:dyDescent="0.15"/>
    <row r="130103" ht="13.5" customHeight="1" x14ac:dyDescent="0.15"/>
    <row r="130105" ht="13.5" customHeight="1" x14ac:dyDescent="0.15"/>
    <row r="130107" ht="13.5" customHeight="1" x14ac:dyDescent="0.15"/>
    <row r="130109" ht="13.5" customHeight="1" x14ac:dyDescent="0.15"/>
    <row r="130111" ht="13.5" customHeight="1" x14ac:dyDescent="0.15"/>
    <row r="130113" ht="13.5" customHeight="1" x14ac:dyDescent="0.15"/>
    <row r="130115" ht="13.5" customHeight="1" x14ac:dyDescent="0.15"/>
    <row r="130117" ht="13.5" customHeight="1" x14ac:dyDescent="0.15"/>
    <row r="130119" ht="13.5" customHeight="1" x14ac:dyDescent="0.15"/>
    <row r="130121" ht="13.5" customHeight="1" x14ac:dyDescent="0.15"/>
    <row r="130123" ht="13.5" customHeight="1" x14ac:dyDescent="0.15"/>
    <row r="130125" ht="13.5" customHeight="1" x14ac:dyDescent="0.15"/>
    <row r="130127" ht="13.5" customHeight="1" x14ac:dyDescent="0.15"/>
    <row r="130129" ht="13.5" customHeight="1" x14ac:dyDescent="0.15"/>
    <row r="130131" ht="13.5" customHeight="1" x14ac:dyDescent="0.15"/>
    <row r="130133" ht="13.5" customHeight="1" x14ac:dyDescent="0.15"/>
    <row r="130135" ht="13.5" customHeight="1" x14ac:dyDescent="0.15"/>
    <row r="130137" ht="13.5" customHeight="1" x14ac:dyDescent="0.15"/>
    <row r="130139" ht="13.5" customHeight="1" x14ac:dyDescent="0.15"/>
    <row r="130141" ht="13.5" customHeight="1" x14ac:dyDescent="0.15"/>
    <row r="130143" ht="13.5" customHeight="1" x14ac:dyDescent="0.15"/>
    <row r="130145" ht="13.5" customHeight="1" x14ac:dyDescent="0.15"/>
    <row r="130147" ht="13.5" customHeight="1" x14ac:dyDescent="0.15"/>
    <row r="130149" ht="13.5" customHeight="1" x14ac:dyDescent="0.15"/>
    <row r="130151" ht="13.5" customHeight="1" x14ac:dyDescent="0.15"/>
    <row r="130153" ht="13.5" customHeight="1" x14ac:dyDescent="0.15"/>
    <row r="130155" ht="13.5" customHeight="1" x14ac:dyDescent="0.15"/>
    <row r="130157" ht="13.5" customHeight="1" x14ac:dyDescent="0.15"/>
    <row r="130159" ht="13.5" customHeight="1" x14ac:dyDescent="0.15"/>
    <row r="130161" ht="13.5" customHeight="1" x14ac:dyDescent="0.15"/>
    <row r="130163" ht="13.5" customHeight="1" x14ac:dyDescent="0.15"/>
    <row r="130165" ht="13.5" customHeight="1" x14ac:dyDescent="0.15"/>
    <row r="130167" ht="13.5" customHeight="1" x14ac:dyDescent="0.15"/>
    <row r="130169" ht="13.5" customHeight="1" x14ac:dyDescent="0.15"/>
    <row r="130171" ht="13.5" customHeight="1" x14ac:dyDescent="0.15"/>
    <row r="130173" ht="13.5" customHeight="1" x14ac:dyDescent="0.15"/>
    <row r="130175" ht="13.5" customHeight="1" x14ac:dyDescent="0.15"/>
    <row r="130177" ht="13.5" customHeight="1" x14ac:dyDescent="0.15"/>
    <row r="130179" ht="13.5" customHeight="1" x14ac:dyDescent="0.15"/>
    <row r="130181" ht="13.5" customHeight="1" x14ac:dyDescent="0.15"/>
    <row r="130183" ht="13.5" customHeight="1" x14ac:dyDescent="0.15"/>
    <row r="130185" ht="13.5" customHeight="1" x14ac:dyDescent="0.15"/>
    <row r="130187" ht="13.5" customHeight="1" x14ac:dyDescent="0.15"/>
    <row r="130189" ht="13.5" customHeight="1" x14ac:dyDescent="0.15"/>
    <row r="130191" ht="13.5" customHeight="1" x14ac:dyDescent="0.15"/>
    <row r="130193" ht="13.5" customHeight="1" x14ac:dyDescent="0.15"/>
    <row r="130195" ht="13.5" customHeight="1" x14ac:dyDescent="0.15"/>
    <row r="130197" ht="13.5" customHeight="1" x14ac:dyDescent="0.15"/>
    <row r="130199" ht="13.5" customHeight="1" x14ac:dyDescent="0.15"/>
    <row r="130201" ht="13.5" customHeight="1" x14ac:dyDescent="0.15"/>
    <row r="130203" ht="13.5" customHeight="1" x14ac:dyDescent="0.15"/>
    <row r="130205" ht="13.5" customHeight="1" x14ac:dyDescent="0.15"/>
    <row r="130207" ht="13.5" customHeight="1" x14ac:dyDescent="0.15"/>
    <row r="130209" ht="13.5" customHeight="1" x14ac:dyDescent="0.15"/>
    <row r="130211" ht="13.5" customHeight="1" x14ac:dyDescent="0.15"/>
    <row r="130213" ht="13.5" customHeight="1" x14ac:dyDescent="0.15"/>
    <row r="130215" ht="13.5" customHeight="1" x14ac:dyDescent="0.15"/>
    <row r="130217" ht="13.5" customHeight="1" x14ac:dyDescent="0.15"/>
    <row r="130219" ht="13.5" customHeight="1" x14ac:dyDescent="0.15"/>
    <row r="130221" ht="13.5" customHeight="1" x14ac:dyDescent="0.15"/>
    <row r="130223" ht="13.5" customHeight="1" x14ac:dyDescent="0.15"/>
    <row r="130225" ht="13.5" customHeight="1" x14ac:dyDescent="0.15"/>
    <row r="130227" ht="13.5" customHeight="1" x14ac:dyDescent="0.15"/>
    <row r="130229" ht="13.5" customHeight="1" x14ac:dyDescent="0.15"/>
    <row r="130231" ht="13.5" customHeight="1" x14ac:dyDescent="0.15"/>
    <row r="130233" ht="13.5" customHeight="1" x14ac:dyDescent="0.15"/>
    <row r="130235" ht="13.5" customHeight="1" x14ac:dyDescent="0.15"/>
    <row r="130237" ht="13.5" customHeight="1" x14ac:dyDescent="0.15"/>
    <row r="130239" ht="13.5" customHeight="1" x14ac:dyDescent="0.15"/>
    <row r="130241" ht="13.5" customHeight="1" x14ac:dyDescent="0.15"/>
    <row r="130243" ht="13.5" customHeight="1" x14ac:dyDescent="0.15"/>
    <row r="130245" ht="13.5" customHeight="1" x14ac:dyDescent="0.15"/>
    <row r="130247" ht="13.5" customHeight="1" x14ac:dyDescent="0.15"/>
    <row r="130249" ht="13.5" customHeight="1" x14ac:dyDescent="0.15"/>
    <row r="130251" ht="13.5" customHeight="1" x14ac:dyDescent="0.15"/>
    <row r="130253" ht="13.5" customHeight="1" x14ac:dyDescent="0.15"/>
    <row r="130255" ht="13.5" customHeight="1" x14ac:dyDescent="0.15"/>
    <row r="130257" ht="13.5" customHeight="1" x14ac:dyDescent="0.15"/>
    <row r="130259" ht="13.5" customHeight="1" x14ac:dyDescent="0.15"/>
    <row r="130261" ht="13.5" customHeight="1" x14ac:dyDescent="0.15"/>
    <row r="130263" ht="13.5" customHeight="1" x14ac:dyDescent="0.15"/>
    <row r="130265" ht="13.5" customHeight="1" x14ac:dyDescent="0.15"/>
    <row r="130267" ht="13.5" customHeight="1" x14ac:dyDescent="0.15"/>
    <row r="130269" ht="13.5" customHeight="1" x14ac:dyDescent="0.15"/>
    <row r="130271" ht="13.5" customHeight="1" x14ac:dyDescent="0.15"/>
    <row r="130273" ht="13.5" customHeight="1" x14ac:dyDescent="0.15"/>
    <row r="130275" ht="13.5" customHeight="1" x14ac:dyDescent="0.15"/>
    <row r="130277" ht="13.5" customHeight="1" x14ac:dyDescent="0.15"/>
    <row r="130279" ht="13.5" customHeight="1" x14ac:dyDescent="0.15"/>
    <row r="130281" ht="13.5" customHeight="1" x14ac:dyDescent="0.15"/>
    <row r="130283" ht="13.5" customHeight="1" x14ac:dyDescent="0.15"/>
    <row r="130285" ht="13.5" customHeight="1" x14ac:dyDescent="0.15"/>
    <row r="130287" ht="13.5" customHeight="1" x14ac:dyDescent="0.15"/>
    <row r="130289" ht="13.5" customHeight="1" x14ac:dyDescent="0.15"/>
    <row r="130291" ht="13.5" customHeight="1" x14ac:dyDescent="0.15"/>
    <row r="130293" ht="13.5" customHeight="1" x14ac:dyDescent="0.15"/>
    <row r="130295" ht="13.5" customHeight="1" x14ac:dyDescent="0.15"/>
    <row r="130297" ht="13.5" customHeight="1" x14ac:dyDescent="0.15"/>
    <row r="130299" ht="13.5" customHeight="1" x14ac:dyDescent="0.15"/>
    <row r="130301" ht="13.5" customHeight="1" x14ac:dyDescent="0.15"/>
    <row r="130303" ht="13.5" customHeight="1" x14ac:dyDescent="0.15"/>
    <row r="130305" ht="13.5" customHeight="1" x14ac:dyDescent="0.15"/>
    <row r="130307" ht="13.5" customHeight="1" x14ac:dyDescent="0.15"/>
    <row r="130309" ht="13.5" customHeight="1" x14ac:dyDescent="0.15"/>
    <row r="130311" ht="13.5" customHeight="1" x14ac:dyDescent="0.15"/>
    <row r="130313" ht="13.5" customHeight="1" x14ac:dyDescent="0.15"/>
    <row r="130315" ht="13.5" customHeight="1" x14ac:dyDescent="0.15"/>
    <row r="130317" ht="13.5" customHeight="1" x14ac:dyDescent="0.15"/>
    <row r="130319" ht="13.5" customHeight="1" x14ac:dyDescent="0.15"/>
    <row r="130321" ht="13.5" customHeight="1" x14ac:dyDescent="0.15"/>
    <row r="130323" ht="13.5" customHeight="1" x14ac:dyDescent="0.15"/>
    <row r="130325" ht="13.5" customHeight="1" x14ac:dyDescent="0.15"/>
    <row r="130327" ht="13.5" customHeight="1" x14ac:dyDescent="0.15"/>
    <row r="130329" ht="13.5" customHeight="1" x14ac:dyDescent="0.15"/>
    <row r="130331" ht="13.5" customHeight="1" x14ac:dyDescent="0.15"/>
    <row r="130333" ht="13.5" customHeight="1" x14ac:dyDescent="0.15"/>
    <row r="130335" ht="13.5" customHeight="1" x14ac:dyDescent="0.15"/>
    <row r="130337" ht="13.5" customHeight="1" x14ac:dyDescent="0.15"/>
    <row r="130339" ht="13.5" customHeight="1" x14ac:dyDescent="0.15"/>
    <row r="130341" ht="13.5" customHeight="1" x14ac:dyDescent="0.15"/>
    <row r="130343" ht="13.5" customHeight="1" x14ac:dyDescent="0.15"/>
    <row r="130345" ht="13.5" customHeight="1" x14ac:dyDescent="0.15"/>
    <row r="130347" ht="13.5" customHeight="1" x14ac:dyDescent="0.15"/>
    <row r="130349" ht="13.5" customHeight="1" x14ac:dyDescent="0.15"/>
    <row r="130351" ht="13.5" customHeight="1" x14ac:dyDescent="0.15"/>
    <row r="130353" ht="13.5" customHeight="1" x14ac:dyDescent="0.15"/>
    <row r="130355" ht="13.5" customHeight="1" x14ac:dyDescent="0.15"/>
    <row r="130357" ht="13.5" customHeight="1" x14ac:dyDescent="0.15"/>
    <row r="130359" ht="13.5" customHeight="1" x14ac:dyDescent="0.15"/>
    <row r="130361" ht="13.5" customHeight="1" x14ac:dyDescent="0.15"/>
    <row r="130363" ht="13.5" customHeight="1" x14ac:dyDescent="0.15"/>
    <row r="130365" ht="13.5" customHeight="1" x14ac:dyDescent="0.15"/>
    <row r="130367" ht="13.5" customHeight="1" x14ac:dyDescent="0.15"/>
    <row r="130369" ht="13.5" customHeight="1" x14ac:dyDescent="0.15"/>
    <row r="130371" ht="13.5" customHeight="1" x14ac:dyDescent="0.15"/>
    <row r="130373" ht="13.5" customHeight="1" x14ac:dyDescent="0.15"/>
    <row r="130375" ht="13.5" customHeight="1" x14ac:dyDescent="0.15"/>
    <row r="130377" ht="13.5" customHeight="1" x14ac:dyDescent="0.15"/>
    <row r="130379" ht="13.5" customHeight="1" x14ac:dyDescent="0.15"/>
    <row r="130381" ht="13.5" customHeight="1" x14ac:dyDescent="0.15"/>
    <row r="130383" ht="13.5" customHeight="1" x14ac:dyDescent="0.15"/>
    <row r="130385" ht="13.5" customHeight="1" x14ac:dyDescent="0.15"/>
    <row r="130387" ht="13.5" customHeight="1" x14ac:dyDescent="0.15"/>
    <row r="130389" ht="13.5" customHeight="1" x14ac:dyDescent="0.15"/>
    <row r="130391" ht="13.5" customHeight="1" x14ac:dyDescent="0.15"/>
    <row r="130393" ht="13.5" customHeight="1" x14ac:dyDescent="0.15"/>
    <row r="130395" ht="13.5" customHeight="1" x14ac:dyDescent="0.15"/>
    <row r="130397" ht="13.5" customHeight="1" x14ac:dyDescent="0.15"/>
    <row r="130399" ht="13.5" customHeight="1" x14ac:dyDescent="0.15"/>
    <row r="130401" ht="13.5" customHeight="1" x14ac:dyDescent="0.15"/>
    <row r="130403" ht="13.5" customHeight="1" x14ac:dyDescent="0.15"/>
    <row r="130405" ht="13.5" customHeight="1" x14ac:dyDescent="0.15"/>
    <row r="130407" ht="13.5" customHeight="1" x14ac:dyDescent="0.15"/>
    <row r="130409" ht="13.5" customHeight="1" x14ac:dyDescent="0.15"/>
    <row r="130411" ht="13.5" customHeight="1" x14ac:dyDescent="0.15"/>
    <row r="130413" ht="13.5" customHeight="1" x14ac:dyDescent="0.15"/>
    <row r="130415" ht="13.5" customHeight="1" x14ac:dyDescent="0.15"/>
    <row r="130417" ht="13.5" customHeight="1" x14ac:dyDescent="0.15"/>
    <row r="130419" ht="13.5" customHeight="1" x14ac:dyDescent="0.15"/>
    <row r="130421" ht="13.5" customHeight="1" x14ac:dyDescent="0.15"/>
    <row r="130423" ht="13.5" customHeight="1" x14ac:dyDescent="0.15"/>
    <row r="130425" ht="13.5" customHeight="1" x14ac:dyDescent="0.15"/>
    <row r="130427" ht="13.5" customHeight="1" x14ac:dyDescent="0.15"/>
    <row r="130429" ht="13.5" customHeight="1" x14ac:dyDescent="0.15"/>
    <row r="130431" ht="13.5" customHeight="1" x14ac:dyDescent="0.15"/>
    <row r="130433" ht="13.5" customHeight="1" x14ac:dyDescent="0.15"/>
    <row r="130435" ht="13.5" customHeight="1" x14ac:dyDescent="0.15"/>
    <row r="130437" ht="13.5" customHeight="1" x14ac:dyDescent="0.15"/>
    <row r="130439" ht="13.5" customHeight="1" x14ac:dyDescent="0.15"/>
    <row r="130441" ht="13.5" customHeight="1" x14ac:dyDescent="0.15"/>
    <row r="130443" ht="13.5" customHeight="1" x14ac:dyDescent="0.15"/>
    <row r="130445" ht="13.5" customHeight="1" x14ac:dyDescent="0.15"/>
    <row r="130447" ht="13.5" customHeight="1" x14ac:dyDescent="0.15"/>
    <row r="130449" ht="13.5" customHeight="1" x14ac:dyDescent="0.15"/>
    <row r="130451" ht="13.5" customHeight="1" x14ac:dyDescent="0.15"/>
    <row r="130453" ht="13.5" customHeight="1" x14ac:dyDescent="0.15"/>
    <row r="130455" ht="13.5" customHeight="1" x14ac:dyDescent="0.15"/>
    <row r="130457" ht="13.5" customHeight="1" x14ac:dyDescent="0.15"/>
    <row r="130459" ht="13.5" customHeight="1" x14ac:dyDescent="0.15"/>
    <row r="130461" ht="13.5" customHeight="1" x14ac:dyDescent="0.15"/>
    <row r="130463" ht="13.5" customHeight="1" x14ac:dyDescent="0.15"/>
    <row r="130465" ht="13.5" customHeight="1" x14ac:dyDescent="0.15"/>
    <row r="130467" ht="13.5" customHeight="1" x14ac:dyDescent="0.15"/>
    <row r="130469" ht="13.5" customHeight="1" x14ac:dyDescent="0.15"/>
    <row r="130471" ht="13.5" customHeight="1" x14ac:dyDescent="0.15"/>
    <row r="130473" ht="13.5" customHeight="1" x14ac:dyDescent="0.15"/>
    <row r="130475" ht="13.5" customHeight="1" x14ac:dyDescent="0.15"/>
    <row r="130477" ht="13.5" customHeight="1" x14ac:dyDescent="0.15"/>
    <row r="130479" ht="13.5" customHeight="1" x14ac:dyDescent="0.15"/>
    <row r="130481" ht="13.5" customHeight="1" x14ac:dyDescent="0.15"/>
    <row r="130483" ht="13.5" customHeight="1" x14ac:dyDescent="0.15"/>
    <row r="130485" ht="13.5" customHeight="1" x14ac:dyDescent="0.15"/>
    <row r="130487" ht="13.5" customHeight="1" x14ac:dyDescent="0.15"/>
    <row r="130489" ht="13.5" customHeight="1" x14ac:dyDescent="0.15"/>
    <row r="130491" ht="13.5" customHeight="1" x14ac:dyDescent="0.15"/>
    <row r="130493" ht="13.5" customHeight="1" x14ac:dyDescent="0.15"/>
    <row r="130495" ht="13.5" customHeight="1" x14ac:dyDescent="0.15"/>
    <row r="130497" ht="13.5" customHeight="1" x14ac:dyDescent="0.15"/>
    <row r="130499" ht="13.5" customHeight="1" x14ac:dyDescent="0.15"/>
    <row r="130501" ht="13.5" customHeight="1" x14ac:dyDescent="0.15"/>
    <row r="130503" ht="13.5" customHeight="1" x14ac:dyDescent="0.15"/>
    <row r="130505" ht="13.5" customHeight="1" x14ac:dyDescent="0.15"/>
    <row r="130507" ht="13.5" customHeight="1" x14ac:dyDescent="0.15"/>
    <row r="130509" ht="13.5" customHeight="1" x14ac:dyDescent="0.15"/>
    <row r="130511" ht="13.5" customHeight="1" x14ac:dyDescent="0.15"/>
    <row r="130513" ht="13.5" customHeight="1" x14ac:dyDescent="0.15"/>
    <row r="130515" ht="13.5" customHeight="1" x14ac:dyDescent="0.15"/>
    <row r="130517" ht="13.5" customHeight="1" x14ac:dyDescent="0.15"/>
    <row r="130519" ht="13.5" customHeight="1" x14ac:dyDescent="0.15"/>
    <row r="130521" ht="13.5" customHeight="1" x14ac:dyDescent="0.15"/>
    <row r="130523" ht="13.5" customHeight="1" x14ac:dyDescent="0.15"/>
    <row r="130525" ht="13.5" customHeight="1" x14ac:dyDescent="0.15"/>
    <row r="130527" ht="13.5" customHeight="1" x14ac:dyDescent="0.15"/>
    <row r="130529" ht="13.5" customHeight="1" x14ac:dyDescent="0.15"/>
    <row r="130531" ht="13.5" customHeight="1" x14ac:dyDescent="0.15"/>
    <row r="130533" ht="13.5" customHeight="1" x14ac:dyDescent="0.15"/>
    <row r="130535" ht="13.5" customHeight="1" x14ac:dyDescent="0.15"/>
    <row r="130537" ht="13.5" customHeight="1" x14ac:dyDescent="0.15"/>
    <row r="130539" ht="13.5" customHeight="1" x14ac:dyDescent="0.15"/>
    <row r="130541" ht="13.5" customHeight="1" x14ac:dyDescent="0.15"/>
    <row r="130543" ht="13.5" customHeight="1" x14ac:dyDescent="0.15"/>
    <row r="130545" ht="13.5" customHeight="1" x14ac:dyDescent="0.15"/>
    <row r="130547" ht="13.5" customHeight="1" x14ac:dyDescent="0.15"/>
    <row r="130549" ht="13.5" customHeight="1" x14ac:dyDescent="0.15"/>
    <row r="130551" ht="13.5" customHeight="1" x14ac:dyDescent="0.15"/>
    <row r="130553" ht="13.5" customHeight="1" x14ac:dyDescent="0.15"/>
    <row r="130555" ht="13.5" customHeight="1" x14ac:dyDescent="0.15"/>
    <row r="130557" ht="13.5" customHeight="1" x14ac:dyDescent="0.15"/>
    <row r="130559" ht="13.5" customHeight="1" x14ac:dyDescent="0.15"/>
    <row r="130561" ht="13.5" customHeight="1" x14ac:dyDescent="0.15"/>
    <row r="130563" ht="13.5" customHeight="1" x14ac:dyDescent="0.15"/>
    <row r="130565" ht="13.5" customHeight="1" x14ac:dyDescent="0.15"/>
    <row r="130567" ht="13.5" customHeight="1" x14ac:dyDescent="0.15"/>
    <row r="130569" ht="13.5" customHeight="1" x14ac:dyDescent="0.15"/>
    <row r="130571" ht="13.5" customHeight="1" x14ac:dyDescent="0.15"/>
    <row r="130573" ht="13.5" customHeight="1" x14ac:dyDescent="0.15"/>
    <row r="130575" ht="13.5" customHeight="1" x14ac:dyDescent="0.15"/>
    <row r="130577" ht="13.5" customHeight="1" x14ac:dyDescent="0.15"/>
    <row r="130579" ht="13.5" customHeight="1" x14ac:dyDescent="0.15"/>
    <row r="130581" ht="13.5" customHeight="1" x14ac:dyDescent="0.15"/>
    <row r="130583" ht="13.5" customHeight="1" x14ac:dyDescent="0.15"/>
    <row r="130585" ht="13.5" customHeight="1" x14ac:dyDescent="0.15"/>
    <row r="130587" ht="13.5" customHeight="1" x14ac:dyDescent="0.15"/>
    <row r="130589" ht="13.5" customHeight="1" x14ac:dyDescent="0.15"/>
    <row r="130591" ht="13.5" customHeight="1" x14ac:dyDescent="0.15"/>
    <row r="130593" ht="13.5" customHeight="1" x14ac:dyDescent="0.15"/>
    <row r="130595" ht="13.5" customHeight="1" x14ac:dyDescent="0.15"/>
    <row r="130597" ht="13.5" customHeight="1" x14ac:dyDescent="0.15"/>
    <row r="130599" ht="13.5" customHeight="1" x14ac:dyDescent="0.15"/>
    <row r="130601" ht="13.5" customHeight="1" x14ac:dyDescent="0.15"/>
    <row r="130603" ht="13.5" customHeight="1" x14ac:dyDescent="0.15"/>
    <row r="130605" ht="13.5" customHeight="1" x14ac:dyDescent="0.15"/>
    <row r="130607" ht="13.5" customHeight="1" x14ac:dyDescent="0.15"/>
    <row r="130609" ht="13.5" customHeight="1" x14ac:dyDescent="0.15"/>
    <row r="130611" ht="13.5" customHeight="1" x14ac:dyDescent="0.15"/>
    <row r="130613" ht="13.5" customHeight="1" x14ac:dyDescent="0.15"/>
    <row r="130615" ht="13.5" customHeight="1" x14ac:dyDescent="0.15"/>
    <row r="130617" ht="13.5" customHeight="1" x14ac:dyDescent="0.15"/>
    <row r="130619" ht="13.5" customHeight="1" x14ac:dyDescent="0.15"/>
    <row r="130621" ht="13.5" customHeight="1" x14ac:dyDescent="0.15"/>
    <row r="130623" ht="13.5" customHeight="1" x14ac:dyDescent="0.15"/>
    <row r="130625" ht="13.5" customHeight="1" x14ac:dyDescent="0.15"/>
    <row r="130627" ht="13.5" customHeight="1" x14ac:dyDescent="0.15"/>
    <row r="130629" ht="13.5" customHeight="1" x14ac:dyDescent="0.15"/>
    <row r="130631" ht="13.5" customHeight="1" x14ac:dyDescent="0.15"/>
    <row r="130633" ht="13.5" customHeight="1" x14ac:dyDescent="0.15"/>
    <row r="130635" ht="13.5" customHeight="1" x14ac:dyDescent="0.15"/>
    <row r="130637" ht="13.5" customHeight="1" x14ac:dyDescent="0.15"/>
    <row r="130639" ht="13.5" customHeight="1" x14ac:dyDescent="0.15"/>
    <row r="130641" ht="13.5" customHeight="1" x14ac:dyDescent="0.15"/>
    <row r="130643" ht="13.5" customHeight="1" x14ac:dyDescent="0.15"/>
    <row r="130645" ht="13.5" customHeight="1" x14ac:dyDescent="0.15"/>
    <row r="130647" ht="13.5" customHeight="1" x14ac:dyDescent="0.15"/>
    <row r="130649" ht="13.5" customHeight="1" x14ac:dyDescent="0.15"/>
    <row r="130651" ht="13.5" customHeight="1" x14ac:dyDescent="0.15"/>
    <row r="130653" ht="13.5" customHeight="1" x14ac:dyDescent="0.15"/>
    <row r="130655" ht="13.5" customHeight="1" x14ac:dyDescent="0.15"/>
    <row r="130657" ht="13.5" customHeight="1" x14ac:dyDescent="0.15"/>
    <row r="130659" ht="13.5" customHeight="1" x14ac:dyDescent="0.15"/>
    <row r="130661" ht="13.5" customHeight="1" x14ac:dyDescent="0.15"/>
    <row r="130663" ht="13.5" customHeight="1" x14ac:dyDescent="0.15"/>
    <row r="130665" ht="13.5" customHeight="1" x14ac:dyDescent="0.15"/>
    <row r="130667" ht="13.5" customHeight="1" x14ac:dyDescent="0.15"/>
    <row r="130669" ht="13.5" customHeight="1" x14ac:dyDescent="0.15"/>
    <row r="130671" ht="13.5" customHeight="1" x14ac:dyDescent="0.15"/>
    <row r="130673" ht="13.5" customHeight="1" x14ac:dyDescent="0.15"/>
    <row r="130675" ht="13.5" customHeight="1" x14ac:dyDescent="0.15"/>
    <row r="130677" ht="13.5" customHeight="1" x14ac:dyDescent="0.15"/>
    <row r="130679" ht="13.5" customHeight="1" x14ac:dyDescent="0.15"/>
    <row r="130681" ht="13.5" customHeight="1" x14ac:dyDescent="0.15"/>
    <row r="130683" ht="13.5" customHeight="1" x14ac:dyDescent="0.15"/>
    <row r="130685" ht="13.5" customHeight="1" x14ac:dyDescent="0.15"/>
    <row r="130687" ht="13.5" customHeight="1" x14ac:dyDescent="0.15"/>
    <row r="130689" ht="13.5" customHeight="1" x14ac:dyDescent="0.15"/>
    <row r="130691" ht="13.5" customHeight="1" x14ac:dyDescent="0.15"/>
    <row r="130693" ht="13.5" customHeight="1" x14ac:dyDescent="0.15"/>
    <row r="130695" ht="13.5" customHeight="1" x14ac:dyDescent="0.15"/>
    <row r="130697" ht="13.5" customHeight="1" x14ac:dyDescent="0.15"/>
    <row r="130699" ht="13.5" customHeight="1" x14ac:dyDescent="0.15"/>
    <row r="130701" ht="13.5" customHeight="1" x14ac:dyDescent="0.15"/>
    <row r="130703" ht="13.5" customHeight="1" x14ac:dyDescent="0.15"/>
    <row r="130705" ht="13.5" customHeight="1" x14ac:dyDescent="0.15"/>
    <row r="130707" ht="13.5" customHeight="1" x14ac:dyDescent="0.15"/>
    <row r="130709" ht="13.5" customHeight="1" x14ac:dyDescent="0.15"/>
    <row r="130711" ht="13.5" customHeight="1" x14ac:dyDescent="0.15"/>
    <row r="130713" ht="13.5" customHeight="1" x14ac:dyDescent="0.15"/>
    <row r="130715" ht="13.5" customHeight="1" x14ac:dyDescent="0.15"/>
    <row r="130717" ht="13.5" customHeight="1" x14ac:dyDescent="0.15"/>
    <row r="130719" ht="13.5" customHeight="1" x14ac:dyDescent="0.15"/>
    <row r="130721" ht="13.5" customHeight="1" x14ac:dyDescent="0.15"/>
    <row r="130723" ht="13.5" customHeight="1" x14ac:dyDescent="0.15"/>
    <row r="130725" ht="13.5" customHeight="1" x14ac:dyDescent="0.15"/>
    <row r="130727" ht="13.5" customHeight="1" x14ac:dyDescent="0.15"/>
    <row r="130729" ht="13.5" customHeight="1" x14ac:dyDescent="0.15"/>
    <row r="130731" ht="13.5" customHeight="1" x14ac:dyDescent="0.15"/>
    <row r="130733" ht="13.5" customHeight="1" x14ac:dyDescent="0.15"/>
    <row r="130735" ht="13.5" customHeight="1" x14ac:dyDescent="0.15"/>
    <row r="130737" ht="13.5" customHeight="1" x14ac:dyDescent="0.15"/>
    <row r="130739" ht="13.5" customHeight="1" x14ac:dyDescent="0.15"/>
    <row r="130741" ht="13.5" customHeight="1" x14ac:dyDescent="0.15"/>
    <row r="130743" ht="13.5" customHeight="1" x14ac:dyDescent="0.15"/>
    <row r="130745" ht="13.5" customHeight="1" x14ac:dyDescent="0.15"/>
    <row r="130747" ht="13.5" customHeight="1" x14ac:dyDescent="0.15"/>
    <row r="130749" ht="13.5" customHeight="1" x14ac:dyDescent="0.15"/>
    <row r="130751" ht="13.5" customHeight="1" x14ac:dyDescent="0.15"/>
    <row r="130753" ht="13.5" customHeight="1" x14ac:dyDescent="0.15"/>
    <row r="130755" ht="13.5" customHeight="1" x14ac:dyDescent="0.15"/>
    <row r="130757" ht="13.5" customHeight="1" x14ac:dyDescent="0.15"/>
    <row r="130759" ht="13.5" customHeight="1" x14ac:dyDescent="0.15"/>
    <row r="130761" ht="13.5" customHeight="1" x14ac:dyDescent="0.15"/>
    <row r="130763" ht="13.5" customHeight="1" x14ac:dyDescent="0.15"/>
    <row r="130765" ht="13.5" customHeight="1" x14ac:dyDescent="0.15"/>
    <row r="130767" ht="13.5" customHeight="1" x14ac:dyDescent="0.15"/>
    <row r="130769" ht="13.5" customHeight="1" x14ac:dyDescent="0.15"/>
    <row r="130771" ht="13.5" customHeight="1" x14ac:dyDescent="0.15"/>
    <row r="130773" ht="13.5" customHeight="1" x14ac:dyDescent="0.15"/>
    <row r="130775" ht="13.5" customHeight="1" x14ac:dyDescent="0.15"/>
    <row r="130777" ht="13.5" customHeight="1" x14ac:dyDescent="0.15"/>
    <row r="130779" ht="13.5" customHeight="1" x14ac:dyDescent="0.15"/>
    <row r="130781" ht="13.5" customHeight="1" x14ac:dyDescent="0.15"/>
    <row r="130783" ht="13.5" customHeight="1" x14ac:dyDescent="0.15"/>
    <row r="130785" ht="13.5" customHeight="1" x14ac:dyDescent="0.15"/>
    <row r="130787" ht="13.5" customHeight="1" x14ac:dyDescent="0.15"/>
    <row r="130789" ht="13.5" customHeight="1" x14ac:dyDescent="0.15"/>
    <row r="130791" ht="13.5" customHeight="1" x14ac:dyDescent="0.15"/>
    <row r="130793" ht="13.5" customHeight="1" x14ac:dyDescent="0.15"/>
    <row r="130795" ht="13.5" customHeight="1" x14ac:dyDescent="0.15"/>
    <row r="130797" ht="13.5" customHeight="1" x14ac:dyDescent="0.15"/>
    <row r="130799" ht="13.5" customHeight="1" x14ac:dyDescent="0.15"/>
    <row r="130801" ht="13.5" customHeight="1" x14ac:dyDescent="0.15"/>
    <row r="130803" ht="13.5" customHeight="1" x14ac:dyDescent="0.15"/>
    <row r="130805" ht="13.5" customHeight="1" x14ac:dyDescent="0.15"/>
    <row r="130807" ht="13.5" customHeight="1" x14ac:dyDescent="0.15"/>
    <row r="130809" ht="13.5" customHeight="1" x14ac:dyDescent="0.15"/>
    <row r="130811" ht="13.5" customHeight="1" x14ac:dyDescent="0.15"/>
    <row r="130813" ht="13.5" customHeight="1" x14ac:dyDescent="0.15"/>
    <row r="130815" ht="13.5" customHeight="1" x14ac:dyDescent="0.15"/>
    <row r="130817" ht="13.5" customHeight="1" x14ac:dyDescent="0.15"/>
    <row r="130819" ht="13.5" customHeight="1" x14ac:dyDescent="0.15"/>
    <row r="130821" ht="13.5" customHeight="1" x14ac:dyDescent="0.15"/>
    <row r="130823" ht="13.5" customHeight="1" x14ac:dyDescent="0.15"/>
    <row r="130825" ht="13.5" customHeight="1" x14ac:dyDescent="0.15"/>
    <row r="130827" ht="13.5" customHeight="1" x14ac:dyDescent="0.15"/>
    <row r="130829" ht="13.5" customHeight="1" x14ac:dyDescent="0.15"/>
    <row r="130831" ht="13.5" customHeight="1" x14ac:dyDescent="0.15"/>
    <row r="130833" ht="13.5" customHeight="1" x14ac:dyDescent="0.15"/>
    <row r="130835" ht="13.5" customHeight="1" x14ac:dyDescent="0.15"/>
    <row r="130837" ht="13.5" customHeight="1" x14ac:dyDescent="0.15"/>
    <row r="130839" ht="13.5" customHeight="1" x14ac:dyDescent="0.15"/>
    <row r="130841" ht="13.5" customHeight="1" x14ac:dyDescent="0.15"/>
    <row r="130843" ht="13.5" customHeight="1" x14ac:dyDescent="0.15"/>
    <row r="130845" ht="13.5" customHeight="1" x14ac:dyDescent="0.15"/>
    <row r="130847" ht="13.5" customHeight="1" x14ac:dyDescent="0.15"/>
    <row r="130849" ht="13.5" customHeight="1" x14ac:dyDescent="0.15"/>
    <row r="130851" ht="13.5" customHeight="1" x14ac:dyDescent="0.15"/>
    <row r="130853" ht="13.5" customHeight="1" x14ac:dyDescent="0.15"/>
    <row r="130855" ht="13.5" customHeight="1" x14ac:dyDescent="0.15"/>
    <row r="130857" ht="13.5" customHeight="1" x14ac:dyDescent="0.15"/>
    <row r="130859" ht="13.5" customHeight="1" x14ac:dyDescent="0.15"/>
    <row r="130861" ht="13.5" customHeight="1" x14ac:dyDescent="0.15"/>
    <row r="130863" ht="13.5" customHeight="1" x14ac:dyDescent="0.15"/>
    <row r="130865" ht="13.5" customHeight="1" x14ac:dyDescent="0.15"/>
    <row r="130867" ht="13.5" customHeight="1" x14ac:dyDescent="0.15"/>
    <row r="130869" ht="13.5" customHeight="1" x14ac:dyDescent="0.15"/>
    <row r="130871" ht="13.5" customHeight="1" x14ac:dyDescent="0.15"/>
    <row r="130873" ht="13.5" customHeight="1" x14ac:dyDescent="0.15"/>
    <row r="130875" ht="13.5" customHeight="1" x14ac:dyDescent="0.15"/>
    <row r="130877" ht="13.5" customHeight="1" x14ac:dyDescent="0.15"/>
    <row r="130879" ht="13.5" customHeight="1" x14ac:dyDescent="0.15"/>
    <row r="130881" ht="13.5" customHeight="1" x14ac:dyDescent="0.15"/>
    <row r="130883" ht="13.5" customHeight="1" x14ac:dyDescent="0.15"/>
    <row r="130885" ht="13.5" customHeight="1" x14ac:dyDescent="0.15"/>
    <row r="130887" ht="13.5" customHeight="1" x14ac:dyDescent="0.15"/>
    <row r="130889" ht="13.5" customHeight="1" x14ac:dyDescent="0.15"/>
    <row r="130891" ht="13.5" customHeight="1" x14ac:dyDescent="0.15"/>
    <row r="130893" ht="13.5" customHeight="1" x14ac:dyDescent="0.15"/>
    <row r="130895" ht="13.5" customHeight="1" x14ac:dyDescent="0.15"/>
    <row r="130897" ht="13.5" customHeight="1" x14ac:dyDescent="0.15"/>
    <row r="130899" ht="13.5" customHeight="1" x14ac:dyDescent="0.15"/>
    <row r="130901" ht="13.5" customHeight="1" x14ac:dyDescent="0.15"/>
    <row r="130903" ht="13.5" customHeight="1" x14ac:dyDescent="0.15"/>
    <row r="130905" ht="13.5" customHeight="1" x14ac:dyDescent="0.15"/>
    <row r="130907" ht="13.5" customHeight="1" x14ac:dyDescent="0.15"/>
    <row r="130909" ht="13.5" customHeight="1" x14ac:dyDescent="0.15"/>
    <row r="130911" ht="13.5" customHeight="1" x14ac:dyDescent="0.15"/>
    <row r="130913" ht="13.5" customHeight="1" x14ac:dyDescent="0.15"/>
    <row r="130915" ht="13.5" customHeight="1" x14ac:dyDescent="0.15"/>
    <row r="130917" ht="13.5" customHeight="1" x14ac:dyDescent="0.15"/>
    <row r="130919" ht="13.5" customHeight="1" x14ac:dyDescent="0.15"/>
    <row r="130921" ht="13.5" customHeight="1" x14ac:dyDescent="0.15"/>
    <row r="130923" ht="13.5" customHeight="1" x14ac:dyDescent="0.15"/>
    <row r="130925" ht="13.5" customHeight="1" x14ac:dyDescent="0.15"/>
    <row r="130927" ht="13.5" customHeight="1" x14ac:dyDescent="0.15"/>
    <row r="130929" ht="13.5" customHeight="1" x14ac:dyDescent="0.15"/>
    <row r="130931" ht="13.5" customHeight="1" x14ac:dyDescent="0.15"/>
    <row r="130933" ht="13.5" customHeight="1" x14ac:dyDescent="0.15"/>
    <row r="130935" ht="13.5" customHeight="1" x14ac:dyDescent="0.15"/>
    <row r="130937" ht="13.5" customHeight="1" x14ac:dyDescent="0.15"/>
    <row r="130939" ht="13.5" customHeight="1" x14ac:dyDescent="0.15"/>
    <row r="130941" ht="13.5" customHeight="1" x14ac:dyDescent="0.15"/>
    <row r="130943" ht="13.5" customHeight="1" x14ac:dyDescent="0.15"/>
    <row r="130945" ht="13.5" customHeight="1" x14ac:dyDescent="0.15"/>
    <row r="130947" ht="13.5" customHeight="1" x14ac:dyDescent="0.15"/>
    <row r="130949" ht="13.5" customHeight="1" x14ac:dyDescent="0.15"/>
    <row r="130951" ht="13.5" customHeight="1" x14ac:dyDescent="0.15"/>
    <row r="130953" ht="13.5" customHeight="1" x14ac:dyDescent="0.15"/>
    <row r="130955" ht="13.5" customHeight="1" x14ac:dyDescent="0.15"/>
    <row r="130957" ht="13.5" customHeight="1" x14ac:dyDescent="0.15"/>
    <row r="130959" ht="13.5" customHeight="1" x14ac:dyDescent="0.15"/>
    <row r="130961" ht="13.5" customHeight="1" x14ac:dyDescent="0.15"/>
    <row r="130963" ht="13.5" customHeight="1" x14ac:dyDescent="0.15"/>
    <row r="130965" ht="13.5" customHeight="1" x14ac:dyDescent="0.15"/>
    <row r="130967" ht="13.5" customHeight="1" x14ac:dyDescent="0.15"/>
    <row r="130969" ht="13.5" customHeight="1" x14ac:dyDescent="0.15"/>
    <row r="130971" ht="13.5" customHeight="1" x14ac:dyDescent="0.15"/>
    <row r="130973" ht="13.5" customHeight="1" x14ac:dyDescent="0.15"/>
    <row r="130975" ht="13.5" customHeight="1" x14ac:dyDescent="0.15"/>
    <row r="130977" ht="13.5" customHeight="1" x14ac:dyDescent="0.15"/>
    <row r="130979" ht="13.5" customHeight="1" x14ac:dyDescent="0.15"/>
    <row r="130981" ht="13.5" customHeight="1" x14ac:dyDescent="0.15"/>
    <row r="130983" ht="13.5" customHeight="1" x14ac:dyDescent="0.15"/>
    <row r="130985" ht="13.5" customHeight="1" x14ac:dyDescent="0.15"/>
    <row r="130987" ht="13.5" customHeight="1" x14ac:dyDescent="0.15"/>
    <row r="130989" ht="13.5" customHeight="1" x14ac:dyDescent="0.15"/>
    <row r="130991" ht="13.5" customHeight="1" x14ac:dyDescent="0.15"/>
    <row r="130993" ht="13.5" customHeight="1" x14ac:dyDescent="0.15"/>
    <row r="130995" ht="13.5" customHeight="1" x14ac:dyDescent="0.15"/>
    <row r="130997" ht="13.5" customHeight="1" x14ac:dyDescent="0.15"/>
    <row r="130999" ht="13.5" customHeight="1" x14ac:dyDescent="0.15"/>
    <row r="131001" ht="13.5" customHeight="1" x14ac:dyDescent="0.15"/>
    <row r="131003" ht="13.5" customHeight="1" x14ac:dyDescent="0.15"/>
    <row r="131005" ht="13.5" customHeight="1" x14ac:dyDescent="0.15"/>
    <row r="131007" ht="13.5" customHeight="1" x14ac:dyDescent="0.15"/>
    <row r="131009" ht="13.5" customHeight="1" x14ac:dyDescent="0.15"/>
    <row r="131011" ht="13.5" customHeight="1" x14ac:dyDescent="0.15"/>
    <row r="131013" ht="13.5" customHeight="1" x14ac:dyDescent="0.15"/>
    <row r="131015" ht="13.5" customHeight="1" x14ac:dyDescent="0.15"/>
    <row r="131017" ht="13.5" customHeight="1" x14ac:dyDescent="0.15"/>
    <row r="131019" ht="13.5" customHeight="1" x14ac:dyDescent="0.15"/>
    <row r="131021" ht="13.5" customHeight="1" x14ac:dyDescent="0.15"/>
    <row r="131023" ht="13.5" customHeight="1" x14ac:dyDescent="0.15"/>
    <row r="131025" ht="13.5" customHeight="1" x14ac:dyDescent="0.15"/>
    <row r="131027" ht="13.5" customHeight="1" x14ac:dyDescent="0.15"/>
    <row r="131029" ht="13.5" customHeight="1" x14ac:dyDescent="0.15"/>
    <row r="131031" ht="13.5" customHeight="1" x14ac:dyDescent="0.15"/>
    <row r="131033" ht="13.5" customHeight="1" x14ac:dyDescent="0.15"/>
    <row r="131035" ht="13.5" customHeight="1" x14ac:dyDescent="0.15"/>
    <row r="131037" ht="13.5" customHeight="1" x14ac:dyDescent="0.15"/>
    <row r="131039" ht="13.5" customHeight="1" x14ac:dyDescent="0.15"/>
    <row r="131041" ht="13.5" customHeight="1" x14ac:dyDescent="0.15"/>
    <row r="131043" ht="13.5" customHeight="1" x14ac:dyDescent="0.15"/>
    <row r="131045" ht="13.5" customHeight="1" x14ac:dyDescent="0.15"/>
    <row r="131047" ht="13.5" customHeight="1" x14ac:dyDescent="0.15"/>
    <row r="131049" ht="13.5" customHeight="1" x14ac:dyDescent="0.15"/>
    <row r="131051" ht="13.5" customHeight="1" x14ac:dyDescent="0.15"/>
    <row r="131053" ht="13.5" customHeight="1" x14ac:dyDescent="0.15"/>
    <row r="131055" ht="13.5" customHeight="1" x14ac:dyDescent="0.15"/>
    <row r="131057" ht="13.5" customHeight="1" x14ac:dyDescent="0.15"/>
    <row r="131059" ht="13.5" customHeight="1" x14ac:dyDescent="0.15"/>
    <row r="131061" ht="13.5" customHeight="1" x14ac:dyDescent="0.15"/>
    <row r="131063" ht="13.5" customHeight="1" x14ac:dyDescent="0.15"/>
    <row r="131065" ht="13.5" customHeight="1" x14ac:dyDescent="0.15"/>
    <row r="131067" ht="13.5" customHeight="1" x14ac:dyDescent="0.15"/>
    <row r="131069" ht="13.5" customHeight="1" x14ac:dyDescent="0.15"/>
    <row r="131071" ht="13.5" customHeight="1" x14ac:dyDescent="0.15"/>
    <row r="131073" ht="13.5" customHeight="1" x14ac:dyDescent="0.15"/>
    <row r="131075" ht="13.5" customHeight="1" x14ac:dyDescent="0.15"/>
    <row r="131077" ht="13.5" customHeight="1" x14ac:dyDescent="0.15"/>
    <row r="131079" ht="13.5" customHeight="1" x14ac:dyDescent="0.15"/>
    <row r="131081" ht="13.5" customHeight="1" x14ac:dyDescent="0.15"/>
    <row r="131083" ht="13.5" customHeight="1" x14ac:dyDescent="0.15"/>
    <row r="131085" ht="13.5" customHeight="1" x14ac:dyDescent="0.15"/>
    <row r="131087" ht="13.5" customHeight="1" x14ac:dyDescent="0.15"/>
    <row r="131089" ht="13.5" customHeight="1" x14ac:dyDescent="0.15"/>
    <row r="131091" ht="13.5" customHeight="1" x14ac:dyDescent="0.15"/>
    <row r="131093" ht="13.5" customHeight="1" x14ac:dyDescent="0.15"/>
    <row r="131095" ht="13.5" customHeight="1" x14ac:dyDescent="0.15"/>
    <row r="131097" ht="13.5" customHeight="1" x14ac:dyDescent="0.15"/>
    <row r="131099" ht="13.5" customHeight="1" x14ac:dyDescent="0.15"/>
    <row r="131101" ht="13.5" customHeight="1" x14ac:dyDescent="0.15"/>
    <row r="131103" ht="13.5" customHeight="1" x14ac:dyDescent="0.15"/>
    <row r="131105" ht="13.5" customHeight="1" x14ac:dyDescent="0.15"/>
    <row r="131107" ht="13.5" customHeight="1" x14ac:dyDescent="0.15"/>
    <row r="131109" ht="13.5" customHeight="1" x14ac:dyDescent="0.15"/>
    <row r="131111" ht="13.5" customHeight="1" x14ac:dyDescent="0.15"/>
    <row r="131113" ht="13.5" customHeight="1" x14ac:dyDescent="0.15"/>
    <row r="131115" ht="13.5" customHeight="1" x14ac:dyDescent="0.15"/>
    <row r="131117" ht="13.5" customHeight="1" x14ac:dyDescent="0.15"/>
    <row r="131119" ht="13.5" customHeight="1" x14ac:dyDescent="0.15"/>
    <row r="131121" ht="13.5" customHeight="1" x14ac:dyDescent="0.15"/>
    <row r="131123" ht="13.5" customHeight="1" x14ac:dyDescent="0.15"/>
    <row r="131125" ht="13.5" customHeight="1" x14ac:dyDescent="0.15"/>
    <row r="131127" ht="13.5" customHeight="1" x14ac:dyDescent="0.15"/>
    <row r="131129" ht="13.5" customHeight="1" x14ac:dyDescent="0.15"/>
    <row r="131131" ht="13.5" customHeight="1" x14ac:dyDescent="0.15"/>
    <row r="131133" ht="13.5" customHeight="1" x14ac:dyDescent="0.15"/>
    <row r="131135" ht="13.5" customHeight="1" x14ac:dyDescent="0.15"/>
    <row r="131137" ht="13.5" customHeight="1" x14ac:dyDescent="0.15"/>
    <row r="131139" ht="13.5" customHeight="1" x14ac:dyDescent="0.15"/>
    <row r="131141" ht="13.5" customHeight="1" x14ac:dyDescent="0.15"/>
    <row r="131143" ht="13.5" customHeight="1" x14ac:dyDescent="0.15"/>
    <row r="131145" ht="13.5" customHeight="1" x14ac:dyDescent="0.15"/>
    <row r="131147" ht="13.5" customHeight="1" x14ac:dyDescent="0.15"/>
    <row r="131149" ht="13.5" customHeight="1" x14ac:dyDescent="0.15"/>
    <row r="131151" ht="13.5" customHeight="1" x14ac:dyDescent="0.15"/>
    <row r="131153" ht="13.5" customHeight="1" x14ac:dyDescent="0.15"/>
    <row r="131155" ht="13.5" customHeight="1" x14ac:dyDescent="0.15"/>
    <row r="131157" ht="13.5" customHeight="1" x14ac:dyDescent="0.15"/>
    <row r="131159" ht="13.5" customHeight="1" x14ac:dyDescent="0.15"/>
    <row r="131161" ht="13.5" customHeight="1" x14ac:dyDescent="0.15"/>
    <row r="131163" ht="13.5" customHeight="1" x14ac:dyDescent="0.15"/>
    <row r="131165" ht="13.5" customHeight="1" x14ac:dyDescent="0.15"/>
    <row r="131167" ht="13.5" customHeight="1" x14ac:dyDescent="0.15"/>
    <row r="131169" ht="13.5" customHeight="1" x14ac:dyDescent="0.15"/>
    <row r="131171" ht="13.5" customHeight="1" x14ac:dyDescent="0.15"/>
    <row r="131173" ht="13.5" customHeight="1" x14ac:dyDescent="0.15"/>
    <row r="131175" ht="13.5" customHeight="1" x14ac:dyDescent="0.15"/>
    <row r="131177" ht="13.5" customHeight="1" x14ac:dyDescent="0.15"/>
    <row r="131179" ht="13.5" customHeight="1" x14ac:dyDescent="0.15"/>
    <row r="131181" ht="13.5" customHeight="1" x14ac:dyDescent="0.15"/>
    <row r="131183" ht="13.5" customHeight="1" x14ac:dyDescent="0.15"/>
    <row r="131185" ht="13.5" customHeight="1" x14ac:dyDescent="0.15"/>
    <row r="131187" ht="13.5" customHeight="1" x14ac:dyDescent="0.15"/>
    <row r="131189" ht="13.5" customHeight="1" x14ac:dyDescent="0.15"/>
    <row r="131191" ht="13.5" customHeight="1" x14ac:dyDescent="0.15"/>
    <row r="131193" ht="13.5" customHeight="1" x14ac:dyDescent="0.15"/>
    <row r="131195" ht="13.5" customHeight="1" x14ac:dyDescent="0.15"/>
    <row r="131197" ht="13.5" customHeight="1" x14ac:dyDescent="0.15"/>
    <row r="131199" ht="13.5" customHeight="1" x14ac:dyDescent="0.15"/>
    <row r="131201" ht="13.5" customHeight="1" x14ac:dyDescent="0.15"/>
    <row r="131203" ht="13.5" customHeight="1" x14ac:dyDescent="0.15"/>
    <row r="131205" ht="13.5" customHeight="1" x14ac:dyDescent="0.15"/>
    <row r="131207" ht="13.5" customHeight="1" x14ac:dyDescent="0.15"/>
    <row r="131209" ht="13.5" customHeight="1" x14ac:dyDescent="0.15"/>
    <row r="131211" ht="13.5" customHeight="1" x14ac:dyDescent="0.15"/>
    <row r="131213" ht="13.5" customHeight="1" x14ac:dyDescent="0.15"/>
    <row r="131215" ht="13.5" customHeight="1" x14ac:dyDescent="0.15"/>
    <row r="131217" ht="13.5" customHeight="1" x14ac:dyDescent="0.15"/>
    <row r="131219" ht="13.5" customHeight="1" x14ac:dyDescent="0.15"/>
    <row r="131221" ht="13.5" customHeight="1" x14ac:dyDescent="0.15"/>
    <row r="131223" ht="13.5" customHeight="1" x14ac:dyDescent="0.15"/>
    <row r="131225" ht="13.5" customHeight="1" x14ac:dyDescent="0.15"/>
    <row r="131227" ht="13.5" customHeight="1" x14ac:dyDescent="0.15"/>
    <row r="131229" ht="13.5" customHeight="1" x14ac:dyDescent="0.15"/>
    <row r="131231" ht="13.5" customHeight="1" x14ac:dyDescent="0.15"/>
    <row r="131233" ht="13.5" customHeight="1" x14ac:dyDescent="0.15"/>
    <row r="131235" ht="13.5" customHeight="1" x14ac:dyDescent="0.15"/>
    <row r="131237" ht="13.5" customHeight="1" x14ac:dyDescent="0.15"/>
    <row r="131239" ht="13.5" customHeight="1" x14ac:dyDescent="0.15"/>
    <row r="131241" ht="13.5" customHeight="1" x14ac:dyDescent="0.15"/>
    <row r="131243" ht="13.5" customHeight="1" x14ac:dyDescent="0.15"/>
    <row r="131245" ht="13.5" customHeight="1" x14ac:dyDescent="0.15"/>
    <row r="131247" ht="13.5" customHeight="1" x14ac:dyDescent="0.15"/>
    <row r="131249" ht="13.5" customHeight="1" x14ac:dyDescent="0.15"/>
    <row r="131251" ht="13.5" customHeight="1" x14ac:dyDescent="0.15"/>
    <row r="131253" ht="13.5" customHeight="1" x14ac:dyDescent="0.15"/>
    <row r="131255" ht="13.5" customHeight="1" x14ac:dyDescent="0.15"/>
    <row r="131257" ht="13.5" customHeight="1" x14ac:dyDescent="0.15"/>
    <row r="131259" ht="13.5" customHeight="1" x14ac:dyDescent="0.15"/>
    <row r="131261" ht="13.5" customHeight="1" x14ac:dyDescent="0.15"/>
    <row r="131263" ht="13.5" customHeight="1" x14ac:dyDescent="0.15"/>
    <row r="131265" ht="13.5" customHeight="1" x14ac:dyDescent="0.15"/>
    <row r="131267" ht="13.5" customHeight="1" x14ac:dyDescent="0.15"/>
    <row r="131269" ht="13.5" customHeight="1" x14ac:dyDescent="0.15"/>
    <row r="131271" ht="13.5" customHeight="1" x14ac:dyDescent="0.15"/>
    <row r="131273" ht="13.5" customHeight="1" x14ac:dyDescent="0.15"/>
    <row r="131275" ht="13.5" customHeight="1" x14ac:dyDescent="0.15"/>
    <row r="131277" ht="13.5" customHeight="1" x14ac:dyDescent="0.15"/>
    <row r="131279" ht="13.5" customHeight="1" x14ac:dyDescent="0.15"/>
    <row r="131281" ht="13.5" customHeight="1" x14ac:dyDescent="0.15"/>
    <row r="131283" ht="13.5" customHeight="1" x14ac:dyDescent="0.15"/>
    <row r="131285" ht="13.5" customHeight="1" x14ac:dyDescent="0.15"/>
    <row r="131287" ht="13.5" customHeight="1" x14ac:dyDescent="0.15"/>
    <row r="131289" ht="13.5" customHeight="1" x14ac:dyDescent="0.15"/>
    <row r="131291" ht="13.5" customHeight="1" x14ac:dyDescent="0.15"/>
    <row r="131293" ht="13.5" customHeight="1" x14ac:dyDescent="0.15"/>
    <row r="131295" ht="13.5" customHeight="1" x14ac:dyDescent="0.15"/>
    <row r="131297" ht="13.5" customHeight="1" x14ac:dyDescent="0.15"/>
    <row r="131299" ht="13.5" customHeight="1" x14ac:dyDescent="0.15"/>
    <row r="131301" ht="13.5" customHeight="1" x14ac:dyDescent="0.15"/>
    <row r="131303" ht="13.5" customHeight="1" x14ac:dyDescent="0.15"/>
    <row r="131305" ht="13.5" customHeight="1" x14ac:dyDescent="0.15"/>
    <row r="131307" ht="13.5" customHeight="1" x14ac:dyDescent="0.15"/>
    <row r="131309" ht="13.5" customHeight="1" x14ac:dyDescent="0.15"/>
    <row r="131311" ht="13.5" customHeight="1" x14ac:dyDescent="0.15"/>
    <row r="131313" ht="13.5" customHeight="1" x14ac:dyDescent="0.15"/>
    <row r="131315" ht="13.5" customHeight="1" x14ac:dyDescent="0.15"/>
    <row r="131317" ht="13.5" customHeight="1" x14ac:dyDescent="0.15"/>
    <row r="131319" ht="13.5" customHeight="1" x14ac:dyDescent="0.15"/>
    <row r="131321" ht="13.5" customHeight="1" x14ac:dyDescent="0.15"/>
    <row r="131323" ht="13.5" customHeight="1" x14ac:dyDescent="0.15"/>
    <row r="131325" ht="13.5" customHeight="1" x14ac:dyDescent="0.15"/>
    <row r="131327" ht="13.5" customHeight="1" x14ac:dyDescent="0.15"/>
    <row r="131329" ht="13.5" customHeight="1" x14ac:dyDescent="0.15"/>
    <row r="131331" ht="13.5" customHeight="1" x14ac:dyDescent="0.15"/>
    <row r="131333" ht="13.5" customHeight="1" x14ac:dyDescent="0.15"/>
    <row r="131335" ht="13.5" customHeight="1" x14ac:dyDescent="0.15"/>
    <row r="131337" ht="13.5" customHeight="1" x14ac:dyDescent="0.15"/>
    <row r="131339" ht="13.5" customHeight="1" x14ac:dyDescent="0.15"/>
    <row r="131341" ht="13.5" customHeight="1" x14ac:dyDescent="0.15"/>
    <row r="131343" ht="13.5" customHeight="1" x14ac:dyDescent="0.15"/>
    <row r="131345" ht="13.5" customHeight="1" x14ac:dyDescent="0.15"/>
    <row r="131347" ht="13.5" customHeight="1" x14ac:dyDescent="0.15"/>
    <row r="131349" ht="13.5" customHeight="1" x14ac:dyDescent="0.15"/>
    <row r="131351" ht="13.5" customHeight="1" x14ac:dyDescent="0.15"/>
    <row r="131353" ht="13.5" customHeight="1" x14ac:dyDescent="0.15"/>
    <row r="131355" ht="13.5" customHeight="1" x14ac:dyDescent="0.15"/>
    <row r="131357" ht="13.5" customHeight="1" x14ac:dyDescent="0.15"/>
    <row r="131359" ht="13.5" customHeight="1" x14ac:dyDescent="0.15"/>
    <row r="131361" ht="13.5" customHeight="1" x14ac:dyDescent="0.15"/>
    <row r="131363" ht="13.5" customHeight="1" x14ac:dyDescent="0.15"/>
    <row r="131365" ht="13.5" customHeight="1" x14ac:dyDescent="0.15"/>
    <row r="131367" ht="13.5" customHeight="1" x14ac:dyDescent="0.15"/>
    <row r="131369" ht="13.5" customHeight="1" x14ac:dyDescent="0.15"/>
    <row r="131371" ht="13.5" customHeight="1" x14ac:dyDescent="0.15"/>
    <row r="131373" ht="13.5" customHeight="1" x14ac:dyDescent="0.15"/>
    <row r="131375" ht="13.5" customHeight="1" x14ac:dyDescent="0.15"/>
    <row r="131377" ht="13.5" customHeight="1" x14ac:dyDescent="0.15"/>
    <row r="131379" ht="13.5" customHeight="1" x14ac:dyDescent="0.15"/>
    <row r="131381" ht="13.5" customHeight="1" x14ac:dyDescent="0.15"/>
    <row r="131383" ht="13.5" customHeight="1" x14ac:dyDescent="0.15"/>
    <row r="131385" ht="13.5" customHeight="1" x14ac:dyDescent="0.15"/>
    <row r="131387" ht="13.5" customHeight="1" x14ac:dyDescent="0.15"/>
    <row r="131389" ht="13.5" customHeight="1" x14ac:dyDescent="0.15"/>
    <row r="131391" ht="13.5" customHeight="1" x14ac:dyDescent="0.15"/>
    <row r="131393" ht="13.5" customHeight="1" x14ac:dyDescent="0.15"/>
    <row r="131395" ht="13.5" customHeight="1" x14ac:dyDescent="0.15"/>
    <row r="131397" ht="13.5" customHeight="1" x14ac:dyDescent="0.15"/>
    <row r="131399" ht="13.5" customHeight="1" x14ac:dyDescent="0.15"/>
    <row r="131401" ht="13.5" customHeight="1" x14ac:dyDescent="0.15"/>
    <row r="131403" ht="13.5" customHeight="1" x14ac:dyDescent="0.15"/>
    <row r="131405" ht="13.5" customHeight="1" x14ac:dyDescent="0.15"/>
    <row r="131407" ht="13.5" customHeight="1" x14ac:dyDescent="0.15"/>
    <row r="131409" ht="13.5" customHeight="1" x14ac:dyDescent="0.15"/>
    <row r="131411" ht="13.5" customHeight="1" x14ac:dyDescent="0.15"/>
    <row r="131413" ht="13.5" customHeight="1" x14ac:dyDescent="0.15"/>
    <row r="131415" ht="13.5" customHeight="1" x14ac:dyDescent="0.15"/>
    <row r="131417" ht="13.5" customHeight="1" x14ac:dyDescent="0.15"/>
    <row r="131419" ht="13.5" customHeight="1" x14ac:dyDescent="0.15"/>
    <row r="131421" ht="13.5" customHeight="1" x14ac:dyDescent="0.15"/>
    <row r="131423" ht="13.5" customHeight="1" x14ac:dyDescent="0.15"/>
    <row r="131425" ht="13.5" customHeight="1" x14ac:dyDescent="0.15"/>
    <row r="131427" ht="13.5" customHeight="1" x14ac:dyDescent="0.15"/>
    <row r="131429" ht="13.5" customHeight="1" x14ac:dyDescent="0.15"/>
    <row r="131431" ht="13.5" customHeight="1" x14ac:dyDescent="0.15"/>
    <row r="131433" ht="13.5" customHeight="1" x14ac:dyDescent="0.15"/>
    <row r="131435" ht="13.5" customHeight="1" x14ac:dyDescent="0.15"/>
    <row r="131437" ht="13.5" customHeight="1" x14ac:dyDescent="0.15"/>
    <row r="131439" ht="13.5" customHeight="1" x14ac:dyDescent="0.15"/>
    <row r="131441" ht="13.5" customHeight="1" x14ac:dyDescent="0.15"/>
    <row r="131443" ht="13.5" customHeight="1" x14ac:dyDescent="0.15"/>
    <row r="131445" ht="13.5" customHeight="1" x14ac:dyDescent="0.15"/>
    <row r="131447" ht="13.5" customHeight="1" x14ac:dyDescent="0.15"/>
    <row r="131449" ht="13.5" customHeight="1" x14ac:dyDescent="0.15"/>
    <row r="131451" ht="13.5" customHeight="1" x14ac:dyDescent="0.15"/>
    <row r="131453" ht="13.5" customHeight="1" x14ac:dyDescent="0.15"/>
    <row r="131455" ht="13.5" customHeight="1" x14ac:dyDescent="0.15"/>
    <row r="131457" ht="13.5" customHeight="1" x14ac:dyDescent="0.15"/>
    <row r="131459" ht="13.5" customHeight="1" x14ac:dyDescent="0.15"/>
    <row r="131461" ht="13.5" customHeight="1" x14ac:dyDescent="0.15"/>
    <row r="131463" ht="13.5" customHeight="1" x14ac:dyDescent="0.15"/>
    <row r="131465" ht="13.5" customHeight="1" x14ac:dyDescent="0.15"/>
    <row r="131467" ht="13.5" customHeight="1" x14ac:dyDescent="0.15"/>
    <row r="131469" ht="13.5" customHeight="1" x14ac:dyDescent="0.15"/>
    <row r="131471" ht="13.5" customHeight="1" x14ac:dyDescent="0.15"/>
    <row r="131473" ht="13.5" customHeight="1" x14ac:dyDescent="0.15"/>
    <row r="131475" ht="13.5" customHeight="1" x14ac:dyDescent="0.15"/>
    <row r="131477" ht="13.5" customHeight="1" x14ac:dyDescent="0.15"/>
    <row r="131479" ht="13.5" customHeight="1" x14ac:dyDescent="0.15"/>
    <row r="131481" ht="13.5" customHeight="1" x14ac:dyDescent="0.15"/>
    <row r="131483" ht="13.5" customHeight="1" x14ac:dyDescent="0.15"/>
    <row r="131485" ht="13.5" customHeight="1" x14ac:dyDescent="0.15"/>
    <row r="131487" ht="13.5" customHeight="1" x14ac:dyDescent="0.15"/>
    <row r="131489" ht="13.5" customHeight="1" x14ac:dyDescent="0.15"/>
    <row r="131491" ht="13.5" customHeight="1" x14ac:dyDescent="0.15"/>
    <row r="131493" ht="13.5" customHeight="1" x14ac:dyDescent="0.15"/>
    <row r="131495" ht="13.5" customHeight="1" x14ac:dyDescent="0.15"/>
    <row r="131497" ht="13.5" customHeight="1" x14ac:dyDescent="0.15"/>
    <row r="131499" ht="13.5" customHeight="1" x14ac:dyDescent="0.15"/>
    <row r="131501" ht="13.5" customHeight="1" x14ac:dyDescent="0.15"/>
    <row r="131503" ht="13.5" customHeight="1" x14ac:dyDescent="0.15"/>
    <row r="131505" ht="13.5" customHeight="1" x14ac:dyDescent="0.15"/>
    <row r="131507" ht="13.5" customHeight="1" x14ac:dyDescent="0.15"/>
    <row r="131509" ht="13.5" customHeight="1" x14ac:dyDescent="0.15"/>
    <row r="131511" ht="13.5" customHeight="1" x14ac:dyDescent="0.15"/>
    <row r="131513" ht="13.5" customHeight="1" x14ac:dyDescent="0.15"/>
    <row r="131515" ht="13.5" customHeight="1" x14ac:dyDescent="0.15"/>
    <row r="131517" ht="13.5" customHeight="1" x14ac:dyDescent="0.15"/>
    <row r="131519" ht="13.5" customHeight="1" x14ac:dyDescent="0.15"/>
    <row r="131521" ht="13.5" customHeight="1" x14ac:dyDescent="0.15"/>
    <row r="131523" ht="13.5" customHeight="1" x14ac:dyDescent="0.15"/>
    <row r="131525" ht="13.5" customHeight="1" x14ac:dyDescent="0.15"/>
    <row r="131527" ht="13.5" customHeight="1" x14ac:dyDescent="0.15"/>
    <row r="131529" ht="13.5" customHeight="1" x14ac:dyDescent="0.15"/>
    <row r="131531" ht="13.5" customHeight="1" x14ac:dyDescent="0.15"/>
    <row r="131533" ht="13.5" customHeight="1" x14ac:dyDescent="0.15"/>
    <row r="131535" ht="13.5" customHeight="1" x14ac:dyDescent="0.15"/>
    <row r="131537" ht="13.5" customHeight="1" x14ac:dyDescent="0.15"/>
    <row r="131539" ht="13.5" customHeight="1" x14ac:dyDescent="0.15"/>
    <row r="131541" ht="13.5" customHeight="1" x14ac:dyDescent="0.15"/>
    <row r="131543" ht="13.5" customHeight="1" x14ac:dyDescent="0.15"/>
    <row r="131545" ht="13.5" customHeight="1" x14ac:dyDescent="0.15"/>
    <row r="131547" ht="13.5" customHeight="1" x14ac:dyDescent="0.15"/>
    <row r="131549" ht="13.5" customHeight="1" x14ac:dyDescent="0.15"/>
    <row r="131551" ht="13.5" customHeight="1" x14ac:dyDescent="0.15"/>
    <row r="131553" ht="13.5" customHeight="1" x14ac:dyDescent="0.15"/>
    <row r="131555" ht="13.5" customHeight="1" x14ac:dyDescent="0.15"/>
    <row r="131557" ht="13.5" customHeight="1" x14ac:dyDescent="0.15"/>
    <row r="131559" ht="13.5" customHeight="1" x14ac:dyDescent="0.15"/>
    <row r="131561" ht="13.5" customHeight="1" x14ac:dyDescent="0.15"/>
    <row r="131563" ht="13.5" customHeight="1" x14ac:dyDescent="0.15"/>
    <row r="131565" ht="13.5" customHeight="1" x14ac:dyDescent="0.15"/>
    <row r="131567" ht="13.5" customHeight="1" x14ac:dyDescent="0.15"/>
    <row r="131569" ht="13.5" customHeight="1" x14ac:dyDescent="0.15"/>
    <row r="131571" ht="13.5" customHeight="1" x14ac:dyDescent="0.15"/>
    <row r="131573" ht="13.5" customHeight="1" x14ac:dyDescent="0.15"/>
    <row r="131575" ht="13.5" customHeight="1" x14ac:dyDescent="0.15"/>
    <row r="131577" ht="13.5" customHeight="1" x14ac:dyDescent="0.15"/>
    <row r="131579" ht="13.5" customHeight="1" x14ac:dyDescent="0.15"/>
    <row r="131581" ht="13.5" customHeight="1" x14ac:dyDescent="0.15"/>
    <row r="131583" ht="13.5" customHeight="1" x14ac:dyDescent="0.15"/>
    <row r="131585" ht="13.5" customHeight="1" x14ac:dyDescent="0.15"/>
    <row r="131587" ht="13.5" customHeight="1" x14ac:dyDescent="0.15"/>
    <row r="131589" ht="13.5" customHeight="1" x14ac:dyDescent="0.15"/>
    <row r="131591" ht="13.5" customHeight="1" x14ac:dyDescent="0.15"/>
    <row r="131593" ht="13.5" customHeight="1" x14ac:dyDescent="0.15"/>
    <row r="131595" ht="13.5" customHeight="1" x14ac:dyDescent="0.15"/>
    <row r="131597" ht="13.5" customHeight="1" x14ac:dyDescent="0.15"/>
    <row r="131599" ht="13.5" customHeight="1" x14ac:dyDescent="0.15"/>
    <row r="131601" ht="13.5" customHeight="1" x14ac:dyDescent="0.15"/>
    <row r="131603" ht="13.5" customHeight="1" x14ac:dyDescent="0.15"/>
    <row r="131605" ht="13.5" customHeight="1" x14ac:dyDescent="0.15"/>
    <row r="131607" ht="13.5" customHeight="1" x14ac:dyDescent="0.15"/>
    <row r="131609" ht="13.5" customHeight="1" x14ac:dyDescent="0.15"/>
    <row r="131611" ht="13.5" customHeight="1" x14ac:dyDescent="0.15"/>
    <row r="131613" ht="13.5" customHeight="1" x14ac:dyDescent="0.15"/>
    <row r="131615" ht="13.5" customHeight="1" x14ac:dyDescent="0.15"/>
    <row r="131617" ht="13.5" customHeight="1" x14ac:dyDescent="0.15"/>
    <row r="131619" ht="13.5" customHeight="1" x14ac:dyDescent="0.15"/>
    <row r="131621" ht="13.5" customHeight="1" x14ac:dyDescent="0.15"/>
    <row r="131623" ht="13.5" customHeight="1" x14ac:dyDescent="0.15"/>
    <row r="131625" ht="13.5" customHeight="1" x14ac:dyDescent="0.15"/>
    <row r="131627" ht="13.5" customHeight="1" x14ac:dyDescent="0.15"/>
    <row r="131629" ht="13.5" customHeight="1" x14ac:dyDescent="0.15"/>
    <row r="131631" ht="13.5" customHeight="1" x14ac:dyDescent="0.15"/>
    <row r="131633" ht="13.5" customHeight="1" x14ac:dyDescent="0.15"/>
    <row r="131635" ht="13.5" customHeight="1" x14ac:dyDescent="0.15"/>
    <row r="131637" ht="13.5" customHeight="1" x14ac:dyDescent="0.15"/>
    <row r="131639" ht="13.5" customHeight="1" x14ac:dyDescent="0.15"/>
    <row r="131641" ht="13.5" customHeight="1" x14ac:dyDescent="0.15"/>
    <row r="131643" ht="13.5" customHeight="1" x14ac:dyDescent="0.15"/>
    <row r="131645" ht="13.5" customHeight="1" x14ac:dyDescent="0.15"/>
    <row r="131647" ht="13.5" customHeight="1" x14ac:dyDescent="0.15"/>
    <row r="131649" ht="13.5" customHeight="1" x14ac:dyDescent="0.15"/>
    <row r="131651" ht="13.5" customHeight="1" x14ac:dyDescent="0.15"/>
    <row r="131653" ht="13.5" customHeight="1" x14ac:dyDescent="0.15"/>
    <row r="131655" ht="13.5" customHeight="1" x14ac:dyDescent="0.15"/>
    <row r="131657" ht="13.5" customHeight="1" x14ac:dyDescent="0.15"/>
    <row r="131659" ht="13.5" customHeight="1" x14ac:dyDescent="0.15"/>
    <row r="131661" ht="13.5" customHeight="1" x14ac:dyDescent="0.15"/>
    <row r="131663" ht="13.5" customHeight="1" x14ac:dyDescent="0.15"/>
    <row r="131665" ht="13.5" customHeight="1" x14ac:dyDescent="0.15"/>
    <row r="131667" ht="13.5" customHeight="1" x14ac:dyDescent="0.15"/>
    <row r="131669" ht="13.5" customHeight="1" x14ac:dyDescent="0.15"/>
    <row r="131671" ht="13.5" customHeight="1" x14ac:dyDescent="0.15"/>
    <row r="131673" ht="13.5" customHeight="1" x14ac:dyDescent="0.15"/>
    <row r="131675" ht="13.5" customHeight="1" x14ac:dyDescent="0.15"/>
    <row r="131677" ht="13.5" customHeight="1" x14ac:dyDescent="0.15"/>
    <row r="131679" ht="13.5" customHeight="1" x14ac:dyDescent="0.15"/>
    <row r="131681" ht="13.5" customHeight="1" x14ac:dyDescent="0.15"/>
    <row r="131683" ht="13.5" customHeight="1" x14ac:dyDescent="0.15"/>
    <row r="131685" ht="13.5" customHeight="1" x14ac:dyDescent="0.15"/>
    <row r="131687" ht="13.5" customHeight="1" x14ac:dyDescent="0.15"/>
    <row r="131689" ht="13.5" customHeight="1" x14ac:dyDescent="0.15"/>
    <row r="131691" ht="13.5" customHeight="1" x14ac:dyDescent="0.15"/>
    <row r="131693" ht="13.5" customHeight="1" x14ac:dyDescent="0.15"/>
    <row r="131695" ht="13.5" customHeight="1" x14ac:dyDescent="0.15"/>
    <row r="131697" ht="13.5" customHeight="1" x14ac:dyDescent="0.15"/>
    <row r="131699" ht="13.5" customHeight="1" x14ac:dyDescent="0.15"/>
    <row r="131701" ht="13.5" customHeight="1" x14ac:dyDescent="0.15"/>
    <row r="131703" ht="13.5" customHeight="1" x14ac:dyDescent="0.15"/>
    <row r="131705" ht="13.5" customHeight="1" x14ac:dyDescent="0.15"/>
    <row r="131707" ht="13.5" customHeight="1" x14ac:dyDescent="0.15"/>
    <row r="131709" ht="13.5" customHeight="1" x14ac:dyDescent="0.15"/>
    <row r="131711" ht="13.5" customHeight="1" x14ac:dyDescent="0.15"/>
    <row r="131713" ht="13.5" customHeight="1" x14ac:dyDescent="0.15"/>
    <row r="131715" ht="13.5" customHeight="1" x14ac:dyDescent="0.15"/>
    <row r="131717" ht="13.5" customHeight="1" x14ac:dyDescent="0.15"/>
    <row r="131719" ht="13.5" customHeight="1" x14ac:dyDescent="0.15"/>
    <row r="131721" ht="13.5" customHeight="1" x14ac:dyDescent="0.15"/>
    <row r="131723" ht="13.5" customHeight="1" x14ac:dyDescent="0.15"/>
    <row r="131725" ht="13.5" customHeight="1" x14ac:dyDescent="0.15"/>
    <row r="131727" ht="13.5" customHeight="1" x14ac:dyDescent="0.15"/>
    <row r="131729" ht="13.5" customHeight="1" x14ac:dyDescent="0.15"/>
    <row r="131731" ht="13.5" customHeight="1" x14ac:dyDescent="0.15"/>
    <row r="131733" ht="13.5" customHeight="1" x14ac:dyDescent="0.15"/>
    <row r="131735" ht="13.5" customHeight="1" x14ac:dyDescent="0.15"/>
    <row r="131737" ht="13.5" customHeight="1" x14ac:dyDescent="0.15"/>
    <row r="131739" ht="13.5" customHeight="1" x14ac:dyDescent="0.15"/>
    <row r="131741" ht="13.5" customHeight="1" x14ac:dyDescent="0.15"/>
    <row r="131743" ht="13.5" customHeight="1" x14ac:dyDescent="0.15"/>
    <row r="131745" ht="13.5" customHeight="1" x14ac:dyDescent="0.15"/>
    <row r="131747" ht="13.5" customHeight="1" x14ac:dyDescent="0.15"/>
    <row r="131749" ht="13.5" customHeight="1" x14ac:dyDescent="0.15"/>
    <row r="131751" ht="13.5" customHeight="1" x14ac:dyDescent="0.15"/>
    <row r="131753" ht="13.5" customHeight="1" x14ac:dyDescent="0.15"/>
    <row r="131755" ht="13.5" customHeight="1" x14ac:dyDescent="0.15"/>
    <row r="131757" ht="13.5" customHeight="1" x14ac:dyDescent="0.15"/>
    <row r="131759" ht="13.5" customHeight="1" x14ac:dyDescent="0.15"/>
    <row r="131761" ht="13.5" customHeight="1" x14ac:dyDescent="0.15"/>
    <row r="131763" ht="13.5" customHeight="1" x14ac:dyDescent="0.15"/>
    <row r="131765" ht="13.5" customHeight="1" x14ac:dyDescent="0.15"/>
    <row r="131767" ht="13.5" customHeight="1" x14ac:dyDescent="0.15"/>
    <row r="131769" ht="13.5" customHeight="1" x14ac:dyDescent="0.15"/>
    <row r="131771" ht="13.5" customHeight="1" x14ac:dyDescent="0.15"/>
    <row r="131773" ht="13.5" customHeight="1" x14ac:dyDescent="0.15"/>
    <row r="131775" ht="13.5" customHeight="1" x14ac:dyDescent="0.15"/>
    <row r="131777" ht="13.5" customHeight="1" x14ac:dyDescent="0.15"/>
    <row r="131779" ht="13.5" customHeight="1" x14ac:dyDescent="0.15"/>
    <row r="131781" ht="13.5" customHeight="1" x14ac:dyDescent="0.15"/>
    <row r="131783" ht="13.5" customHeight="1" x14ac:dyDescent="0.15"/>
    <row r="131785" ht="13.5" customHeight="1" x14ac:dyDescent="0.15"/>
    <row r="131787" ht="13.5" customHeight="1" x14ac:dyDescent="0.15"/>
    <row r="131789" ht="13.5" customHeight="1" x14ac:dyDescent="0.15"/>
    <row r="131791" ht="13.5" customHeight="1" x14ac:dyDescent="0.15"/>
    <row r="131793" ht="13.5" customHeight="1" x14ac:dyDescent="0.15"/>
    <row r="131795" ht="13.5" customHeight="1" x14ac:dyDescent="0.15"/>
    <row r="131797" ht="13.5" customHeight="1" x14ac:dyDescent="0.15"/>
    <row r="131799" ht="13.5" customHeight="1" x14ac:dyDescent="0.15"/>
    <row r="131801" ht="13.5" customHeight="1" x14ac:dyDescent="0.15"/>
    <row r="131803" ht="13.5" customHeight="1" x14ac:dyDescent="0.15"/>
    <row r="131805" ht="13.5" customHeight="1" x14ac:dyDescent="0.15"/>
    <row r="131807" ht="13.5" customHeight="1" x14ac:dyDescent="0.15"/>
    <row r="131809" ht="13.5" customHeight="1" x14ac:dyDescent="0.15"/>
    <row r="131811" ht="13.5" customHeight="1" x14ac:dyDescent="0.15"/>
    <row r="131813" ht="13.5" customHeight="1" x14ac:dyDescent="0.15"/>
    <row r="131815" ht="13.5" customHeight="1" x14ac:dyDescent="0.15"/>
    <row r="131817" ht="13.5" customHeight="1" x14ac:dyDescent="0.15"/>
    <row r="131819" ht="13.5" customHeight="1" x14ac:dyDescent="0.15"/>
    <row r="131821" ht="13.5" customHeight="1" x14ac:dyDescent="0.15"/>
    <row r="131823" ht="13.5" customHeight="1" x14ac:dyDescent="0.15"/>
    <row r="131825" ht="13.5" customHeight="1" x14ac:dyDescent="0.15"/>
    <row r="131827" ht="13.5" customHeight="1" x14ac:dyDescent="0.15"/>
    <row r="131829" ht="13.5" customHeight="1" x14ac:dyDescent="0.15"/>
    <row r="131831" ht="13.5" customHeight="1" x14ac:dyDescent="0.15"/>
    <row r="131833" ht="13.5" customHeight="1" x14ac:dyDescent="0.15"/>
    <row r="131835" ht="13.5" customHeight="1" x14ac:dyDescent="0.15"/>
    <row r="131837" ht="13.5" customHeight="1" x14ac:dyDescent="0.15"/>
    <row r="131839" ht="13.5" customHeight="1" x14ac:dyDescent="0.15"/>
    <row r="131841" ht="13.5" customHeight="1" x14ac:dyDescent="0.15"/>
    <row r="131843" ht="13.5" customHeight="1" x14ac:dyDescent="0.15"/>
    <row r="131845" ht="13.5" customHeight="1" x14ac:dyDescent="0.15"/>
    <row r="131847" ht="13.5" customHeight="1" x14ac:dyDescent="0.15"/>
    <row r="131849" ht="13.5" customHeight="1" x14ac:dyDescent="0.15"/>
    <row r="131851" ht="13.5" customHeight="1" x14ac:dyDescent="0.15"/>
    <row r="131853" ht="13.5" customHeight="1" x14ac:dyDescent="0.15"/>
    <row r="131855" ht="13.5" customHeight="1" x14ac:dyDescent="0.15"/>
    <row r="131857" ht="13.5" customHeight="1" x14ac:dyDescent="0.15"/>
    <row r="131859" ht="13.5" customHeight="1" x14ac:dyDescent="0.15"/>
    <row r="131861" ht="13.5" customHeight="1" x14ac:dyDescent="0.15"/>
    <row r="131863" ht="13.5" customHeight="1" x14ac:dyDescent="0.15"/>
    <row r="131865" ht="13.5" customHeight="1" x14ac:dyDescent="0.15"/>
    <row r="131867" ht="13.5" customHeight="1" x14ac:dyDescent="0.15"/>
    <row r="131869" ht="13.5" customHeight="1" x14ac:dyDescent="0.15"/>
    <row r="131871" ht="13.5" customHeight="1" x14ac:dyDescent="0.15"/>
    <row r="131873" ht="13.5" customHeight="1" x14ac:dyDescent="0.15"/>
    <row r="131875" ht="13.5" customHeight="1" x14ac:dyDescent="0.15"/>
    <row r="131877" ht="13.5" customHeight="1" x14ac:dyDescent="0.15"/>
    <row r="131879" ht="13.5" customHeight="1" x14ac:dyDescent="0.15"/>
    <row r="131881" ht="13.5" customHeight="1" x14ac:dyDescent="0.15"/>
    <row r="131883" ht="13.5" customHeight="1" x14ac:dyDescent="0.15"/>
    <row r="131885" ht="13.5" customHeight="1" x14ac:dyDescent="0.15"/>
    <row r="131887" ht="13.5" customHeight="1" x14ac:dyDescent="0.15"/>
    <row r="131889" ht="13.5" customHeight="1" x14ac:dyDescent="0.15"/>
    <row r="131891" ht="13.5" customHeight="1" x14ac:dyDescent="0.15"/>
    <row r="131893" ht="13.5" customHeight="1" x14ac:dyDescent="0.15"/>
    <row r="131895" ht="13.5" customHeight="1" x14ac:dyDescent="0.15"/>
    <row r="131897" ht="13.5" customHeight="1" x14ac:dyDescent="0.15"/>
    <row r="131899" ht="13.5" customHeight="1" x14ac:dyDescent="0.15"/>
    <row r="131901" ht="13.5" customHeight="1" x14ac:dyDescent="0.15"/>
    <row r="131903" ht="13.5" customHeight="1" x14ac:dyDescent="0.15"/>
    <row r="131905" ht="13.5" customHeight="1" x14ac:dyDescent="0.15"/>
    <row r="131907" ht="13.5" customHeight="1" x14ac:dyDescent="0.15"/>
    <row r="131909" ht="13.5" customHeight="1" x14ac:dyDescent="0.15"/>
    <row r="131911" ht="13.5" customHeight="1" x14ac:dyDescent="0.15"/>
    <row r="131913" ht="13.5" customHeight="1" x14ac:dyDescent="0.15"/>
    <row r="131915" ht="13.5" customHeight="1" x14ac:dyDescent="0.15"/>
    <row r="131917" ht="13.5" customHeight="1" x14ac:dyDescent="0.15"/>
    <row r="131919" ht="13.5" customHeight="1" x14ac:dyDescent="0.15"/>
    <row r="131921" ht="13.5" customHeight="1" x14ac:dyDescent="0.15"/>
    <row r="131923" ht="13.5" customHeight="1" x14ac:dyDescent="0.15"/>
    <row r="131925" ht="13.5" customHeight="1" x14ac:dyDescent="0.15"/>
    <row r="131927" ht="13.5" customHeight="1" x14ac:dyDescent="0.15"/>
    <row r="131929" ht="13.5" customHeight="1" x14ac:dyDescent="0.15"/>
    <row r="131931" ht="13.5" customHeight="1" x14ac:dyDescent="0.15"/>
    <row r="131933" ht="13.5" customHeight="1" x14ac:dyDescent="0.15"/>
    <row r="131935" ht="13.5" customHeight="1" x14ac:dyDescent="0.15"/>
    <row r="131937" ht="13.5" customHeight="1" x14ac:dyDescent="0.15"/>
    <row r="131939" ht="13.5" customHeight="1" x14ac:dyDescent="0.15"/>
    <row r="131941" ht="13.5" customHeight="1" x14ac:dyDescent="0.15"/>
    <row r="131943" ht="13.5" customHeight="1" x14ac:dyDescent="0.15"/>
    <row r="131945" ht="13.5" customHeight="1" x14ac:dyDescent="0.15"/>
    <row r="131947" ht="13.5" customHeight="1" x14ac:dyDescent="0.15"/>
    <row r="131949" ht="13.5" customHeight="1" x14ac:dyDescent="0.15"/>
    <row r="131951" ht="13.5" customHeight="1" x14ac:dyDescent="0.15"/>
    <row r="131953" ht="13.5" customHeight="1" x14ac:dyDescent="0.15"/>
    <row r="131955" ht="13.5" customHeight="1" x14ac:dyDescent="0.15"/>
    <row r="131957" ht="13.5" customHeight="1" x14ac:dyDescent="0.15"/>
    <row r="131959" ht="13.5" customHeight="1" x14ac:dyDescent="0.15"/>
    <row r="131961" ht="13.5" customHeight="1" x14ac:dyDescent="0.15"/>
    <row r="131963" ht="13.5" customHeight="1" x14ac:dyDescent="0.15"/>
    <row r="131965" ht="13.5" customHeight="1" x14ac:dyDescent="0.15"/>
    <row r="131967" ht="13.5" customHeight="1" x14ac:dyDescent="0.15"/>
    <row r="131969" ht="13.5" customHeight="1" x14ac:dyDescent="0.15"/>
    <row r="131971" ht="13.5" customHeight="1" x14ac:dyDescent="0.15"/>
    <row r="131973" ht="13.5" customHeight="1" x14ac:dyDescent="0.15"/>
    <row r="131975" ht="13.5" customHeight="1" x14ac:dyDescent="0.15"/>
    <row r="131977" ht="13.5" customHeight="1" x14ac:dyDescent="0.15"/>
    <row r="131979" ht="13.5" customHeight="1" x14ac:dyDescent="0.15"/>
    <row r="131981" ht="13.5" customHeight="1" x14ac:dyDescent="0.15"/>
    <row r="131983" ht="13.5" customHeight="1" x14ac:dyDescent="0.15"/>
    <row r="131985" ht="13.5" customHeight="1" x14ac:dyDescent="0.15"/>
    <row r="131987" ht="13.5" customHeight="1" x14ac:dyDescent="0.15"/>
    <row r="131989" ht="13.5" customHeight="1" x14ac:dyDescent="0.15"/>
    <row r="131991" ht="13.5" customHeight="1" x14ac:dyDescent="0.15"/>
    <row r="131993" ht="13.5" customHeight="1" x14ac:dyDescent="0.15"/>
    <row r="131995" ht="13.5" customHeight="1" x14ac:dyDescent="0.15"/>
    <row r="131997" ht="13.5" customHeight="1" x14ac:dyDescent="0.15"/>
    <row r="131999" ht="13.5" customHeight="1" x14ac:dyDescent="0.15"/>
    <row r="132001" ht="13.5" customHeight="1" x14ac:dyDescent="0.15"/>
    <row r="132003" ht="13.5" customHeight="1" x14ac:dyDescent="0.15"/>
    <row r="132005" ht="13.5" customHeight="1" x14ac:dyDescent="0.15"/>
    <row r="132007" ht="13.5" customHeight="1" x14ac:dyDescent="0.15"/>
    <row r="132009" ht="13.5" customHeight="1" x14ac:dyDescent="0.15"/>
    <row r="132011" ht="13.5" customHeight="1" x14ac:dyDescent="0.15"/>
    <row r="132013" ht="13.5" customHeight="1" x14ac:dyDescent="0.15"/>
    <row r="132015" ht="13.5" customHeight="1" x14ac:dyDescent="0.15"/>
    <row r="132017" ht="13.5" customHeight="1" x14ac:dyDescent="0.15"/>
    <row r="132019" ht="13.5" customHeight="1" x14ac:dyDescent="0.15"/>
    <row r="132021" ht="13.5" customHeight="1" x14ac:dyDescent="0.15"/>
    <row r="132023" ht="13.5" customHeight="1" x14ac:dyDescent="0.15"/>
    <row r="132025" ht="13.5" customHeight="1" x14ac:dyDescent="0.15"/>
    <row r="132027" ht="13.5" customHeight="1" x14ac:dyDescent="0.15"/>
    <row r="132029" ht="13.5" customHeight="1" x14ac:dyDescent="0.15"/>
    <row r="132031" ht="13.5" customHeight="1" x14ac:dyDescent="0.15"/>
    <row r="132033" ht="13.5" customHeight="1" x14ac:dyDescent="0.15"/>
    <row r="132035" ht="13.5" customHeight="1" x14ac:dyDescent="0.15"/>
    <row r="132037" ht="13.5" customHeight="1" x14ac:dyDescent="0.15"/>
    <row r="132039" ht="13.5" customHeight="1" x14ac:dyDescent="0.15"/>
    <row r="132041" ht="13.5" customHeight="1" x14ac:dyDescent="0.15"/>
    <row r="132043" ht="13.5" customHeight="1" x14ac:dyDescent="0.15"/>
    <row r="132045" ht="13.5" customHeight="1" x14ac:dyDescent="0.15"/>
    <row r="132047" ht="13.5" customHeight="1" x14ac:dyDescent="0.15"/>
    <row r="132049" ht="13.5" customHeight="1" x14ac:dyDescent="0.15"/>
    <row r="132051" ht="13.5" customHeight="1" x14ac:dyDescent="0.15"/>
    <row r="132053" ht="13.5" customHeight="1" x14ac:dyDescent="0.15"/>
    <row r="132055" ht="13.5" customHeight="1" x14ac:dyDescent="0.15"/>
    <row r="132057" ht="13.5" customHeight="1" x14ac:dyDescent="0.15"/>
    <row r="132059" ht="13.5" customHeight="1" x14ac:dyDescent="0.15"/>
    <row r="132061" ht="13.5" customHeight="1" x14ac:dyDescent="0.15"/>
    <row r="132063" ht="13.5" customHeight="1" x14ac:dyDescent="0.15"/>
    <row r="132065" ht="13.5" customHeight="1" x14ac:dyDescent="0.15"/>
    <row r="132067" ht="13.5" customHeight="1" x14ac:dyDescent="0.15"/>
    <row r="132069" ht="13.5" customHeight="1" x14ac:dyDescent="0.15"/>
    <row r="132071" ht="13.5" customHeight="1" x14ac:dyDescent="0.15"/>
    <row r="132073" ht="13.5" customHeight="1" x14ac:dyDescent="0.15"/>
    <row r="132075" ht="13.5" customHeight="1" x14ac:dyDescent="0.15"/>
    <row r="132077" ht="13.5" customHeight="1" x14ac:dyDescent="0.15"/>
    <row r="132079" ht="13.5" customHeight="1" x14ac:dyDescent="0.15"/>
    <row r="132081" ht="13.5" customHeight="1" x14ac:dyDescent="0.15"/>
    <row r="132083" ht="13.5" customHeight="1" x14ac:dyDescent="0.15"/>
    <row r="132085" ht="13.5" customHeight="1" x14ac:dyDescent="0.15"/>
    <row r="132087" ht="13.5" customHeight="1" x14ac:dyDescent="0.15"/>
    <row r="132089" ht="13.5" customHeight="1" x14ac:dyDescent="0.15"/>
    <row r="132091" ht="13.5" customHeight="1" x14ac:dyDescent="0.15"/>
    <row r="132093" ht="13.5" customHeight="1" x14ac:dyDescent="0.15"/>
    <row r="132095" ht="13.5" customHeight="1" x14ac:dyDescent="0.15"/>
    <row r="132097" ht="13.5" customHeight="1" x14ac:dyDescent="0.15"/>
    <row r="132099" ht="13.5" customHeight="1" x14ac:dyDescent="0.15"/>
    <row r="132101" ht="13.5" customHeight="1" x14ac:dyDescent="0.15"/>
    <row r="132103" ht="13.5" customHeight="1" x14ac:dyDescent="0.15"/>
    <row r="132105" ht="13.5" customHeight="1" x14ac:dyDescent="0.15"/>
    <row r="132107" ht="13.5" customHeight="1" x14ac:dyDescent="0.15"/>
    <row r="132109" ht="13.5" customHeight="1" x14ac:dyDescent="0.15"/>
    <row r="132111" ht="13.5" customHeight="1" x14ac:dyDescent="0.15"/>
    <row r="132113" ht="13.5" customHeight="1" x14ac:dyDescent="0.15"/>
    <row r="132115" ht="13.5" customHeight="1" x14ac:dyDescent="0.15"/>
    <row r="132117" ht="13.5" customHeight="1" x14ac:dyDescent="0.15"/>
    <row r="132119" ht="13.5" customHeight="1" x14ac:dyDescent="0.15"/>
    <row r="132121" ht="13.5" customHeight="1" x14ac:dyDescent="0.15"/>
    <row r="132123" ht="13.5" customHeight="1" x14ac:dyDescent="0.15"/>
    <row r="132125" ht="13.5" customHeight="1" x14ac:dyDescent="0.15"/>
    <row r="132127" ht="13.5" customHeight="1" x14ac:dyDescent="0.15"/>
    <row r="132129" ht="13.5" customHeight="1" x14ac:dyDescent="0.15"/>
    <row r="132131" ht="13.5" customHeight="1" x14ac:dyDescent="0.15"/>
    <row r="132133" ht="13.5" customHeight="1" x14ac:dyDescent="0.15"/>
    <row r="132135" ht="13.5" customHeight="1" x14ac:dyDescent="0.15"/>
    <row r="132137" ht="13.5" customHeight="1" x14ac:dyDescent="0.15"/>
    <row r="132139" ht="13.5" customHeight="1" x14ac:dyDescent="0.15"/>
    <row r="132141" ht="13.5" customHeight="1" x14ac:dyDescent="0.15"/>
    <row r="132143" ht="13.5" customHeight="1" x14ac:dyDescent="0.15"/>
    <row r="132145" ht="13.5" customHeight="1" x14ac:dyDescent="0.15"/>
    <row r="132147" ht="13.5" customHeight="1" x14ac:dyDescent="0.15"/>
    <row r="132149" ht="13.5" customHeight="1" x14ac:dyDescent="0.15"/>
    <row r="132151" ht="13.5" customHeight="1" x14ac:dyDescent="0.15"/>
    <row r="132153" ht="13.5" customHeight="1" x14ac:dyDescent="0.15"/>
    <row r="132155" ht="13.5" customHeight="1" x14ac:dyDescent="0.15"/>
    <row r="132157" ht="13.5" customHeight="1" x14ac:dyDescent="0.15"/>
    <row r="132159" ht="13.5" customHeight="1" x14ac:dyDescent="0.15"/>
    <row r="132161" ht="13.5" customHeight="1" x14ac:dyDescent="0.15"/>
    <row r="132163" ht="13.5" customHeight="1" x14ac:dyDescent="0.15"/>
    <row r="132165" ht="13.5" customHeight="1" x14ac:dyDescent="0.15"/>
    <row r="132167" ht="13.5" customHeight="1" x14ac:dyDescent="0.15"/>
    <row r="132169" ht="13.5" customHeight="1" x14ac:dyDescent="0.15"/>
    <row r="132171" ht="13.5" customHeight="1" x14ac:dyDescent="0.15"/>
    <row r="132173" ht="13.5" customHeight="1" x14ac:dyDescent="0.15"/>
    <row r="132175" ht="13.5" customHeight="1" x14ac:dyDescent="0.15"/>
    <row r="132177" ht="13.5" customHeight="1" x14ac:dyDescent="0.15"/>
    <row r="132179" ht="13.5" customHeight="1" x14ac:dyDescent="0.15"/>
    <row r="132181" ht="13.5" customHeight="1" x14ac:dyDescent="0.15"/>
    <row r="132183" ht="13.5" customHeight="1" x14ac:dyDescent="0.15"/>
    <row r="132185" ht="13.5" customHeight="1" x14ac:dyDescent="0.15"/>
    <row r="132187" ht="13.5" customHeight="1" x14ac:dyDescent="0.15"/>
    <row r="132189" ht="13.5" customHeight="1" x14ac:dyDescent="0.15"/>
    <row r="132191" ht="13.5" customHeight="1" x14ac:dyDescent="0.15"/>
    <row r="132193" ht="13.5" customHeight="1" x14ac:dyDescent="0.15"/>
    <row r="132195" ht="13.5" customHeight="1" x14ac:dyDescent="0.15"/>
    <row r="132197" ht="13.5" customHeight="1" x14ac:dyDescent="0.15"/>
    <row r="132199" ht="13.5" customHeight="1" x14ac:dyDescent="0.15"/>
    <row r="132201" ht="13.5" customHeight="1" x14ac:dyDescent="0.15"/>
    <row r="132203" ht="13.5" customHeight="1" x14ac:dyDescent="0.15"/>
    <row r="132205" ht="13.5" customHeight="1" x14ac:dyDescent="0.15"/>
    <row r="132207" ht="13.5" customHeight="1" x14ac:dyDescent="0.15"/>
    <row r="132209" ht="13.5" customHeight="1" x14ac:dyDescent="0.15"/>
    <row r="132211" ht="13.5" customHeight="1" x14ac:dyDescent="0.15"/>
    <row r="132213" ht="13.5" customHeight="1" x14ac:dyDescent="0.15"/>
    <row r="132215" ht="13.5" customHeight="1" x14ac:dyDescent="0.15"/>
    <row r="132217" ht="13.5" customHeight="1" x14ac:dyDescent="0.15"/>
    <row r="132219" ht="13.5" customHeight="1" x14ac:dyDescent="0.15"/>
    <row r="132221" ht="13.5" customHeight="1" x14ac:dyDescent="0.15"/>
    <row r="132223" ht="13.5" customHeight="1" x14ac:dyDescent="0.15"/>
    <row r="132225" ht="13.5" customHeight="1" x14ac:dyDescent="0.15"/>
    <row r="132227" ht="13.5" customHeight="1" x14ac:dyDescent="0.15"/>
    <row r="132229" ht="13.5" customHeight="1" x14ac:dyDescent="0.15"/>
    <row r="132231" ht="13.5" customHeight="1" x14ac:dyDescent="0.15"/>
    <row r="132233" ht="13.5" customHeight="1" x14ac:dyDescent="0.15"/>
    <row r="132235" ht="13.5" customHeight="1" x14ac:dyDescent="0.15"/>
    <row r="132237" ht="13.5" customHeight="1" x14ac:dyDescent="0.15"/>
    <row r="132239" ht="13.5" customHeight="1" x14ac:dyDescent="0.15"/>
    <row r="132241" ht="13.5" customHeight="1" x14ac:dyDescent="0.15"/>
    <row r="132243" ht="13.5" customHeight="1" x14ac:dyDescent="0.15"/>
    <row r="132245" ht="13.5" customHeight="1" x14ac:dyDescent="0.15"/>
    <row r="132247" ht="13.5" customHeight="1" x14ac:dyDescent="0.15"/>
    <row r="132249" ht="13.5" customHeight="1" x14ac:dyDescent="0.15"/>
    <row r="132251" ht="13.5" customHeight="1" x14ac:dyDescent="0.15"/>
    <row r="132253" ht="13.5" customHeight="1" x14ac:dyDescent="0.15"/>
    <row r="132255" ht="13.5" customHeight="1" x14ac:dyDescent="0.15"/>
    <row r="132257" ht="13.5" customHeight="1" x14ac:dyDescent="0.15"/>
    <row r="132259" ht="13.5" customHeight="1" x14ac:dyDescent="0.15"/>
    <row r="132261" ht="13.5" customHeight="1" x14ac:dyDescent="0.15"/>
    <row r="132263" ht="13.5" customHeight="1" x14ac:dyDescent="0.15"/>
    <row r="132265" ht="13.5" customHeight="1" x14ac:dyDescent="0.15"/>
    <row r="132267" ht="13.5" customHeight="1" x14ac:dyDescent="0.15"/>
    <row r="132269" ht="13.5" customHeight="1" x14ac:dyDescent="0.15"/>
    <row r="132271" ht="13.5" customHeight="1" x14ac:dyDescent="0.15"/>
    <row r="132273" ht="13.5" customHeight="1" x14ac:dyDescent="0.15"/>
    <row r="132275" ht="13.5" customHeight="1" x14ac:dyDescent="0.15"/>
    <row r="132277" ht="13.5" customHeight="1" x14ac:dyDescent="0.15"/>
    <row r="132279" ht="13.5" customHeight="1" x14ac:dyDescent="0.15"/>
    <row r="132281" ht="13.5" customHeight="1" x14ac:dyDescent="0.15"/>
    <row r="132283" ht="13.5" customHeight="1" x14ac:dyDescent="0.15"/>
    <row r="132285" ht="13.5" customHeight="1" x14ac:dyDescent="0.15"/>
    <row r="132287" ht="13.5" customHeight="1" x14ac:dyDescent="0.15"/>
    <row r="132289" ht="13.5" customHeight="1" x14ac:dyDescent="0.15"/>
    <row r="132291" ht="13.5" customHeight="1" x14ac:dyDescent="0.15"/>
    <row r="132293" ht="13.5" customHeight="1" x14ac:dyDescent="0.15"/>
    <row r="132295" ht="13.5" customHeight="1" x14ac:dyDescent="0.15"/>
    <row r="132297" ht="13.5" customHeight="1" x14ac:dyDescent="0.15"/>
    <row r="132299" ht="13.5" customHeight="1" x14ac:dyDescent="0.15"/>
    <row r="132301" ht="13.5" customHeight="1" x14ac:dyDescent="0.15"/>
    <row r="132303" ht="13.5" customHeight="1" x14ac:dyDescent="0.15"/>
    <row r="132305" ht="13.5" customHeight="1" x14ac:dyDescent="0.15"/>
    <row r="132307" ht="13.5" customHeight="1" x14ac:dyDescent="0.15"/>
    <row r="132309" ht="13.5" customHeight="1" x14ac:dyDescent="0.15"/>
    <row r="132311" ht="13.5" customHeight="1" x14ac:dyDescent="0.15"/>
    <row r="132313" ht="13.5" customHeight="1" x14ac:dyDescent="0.15"/>
    <row r="132315" ht="13.5" customHeight="1" x14ac:dyDescent="0.15"/>
    <row r="132317" ht="13.5" customHeight="1" x14ac:dyDescent="0.15"/>
    <row r="132319" ht="13.5" customHeight="1" x14ac:dyDescent="0.15"/>
    <row r="132321" ht="13.5" customHeight="1" x14ac:dyDescent="0.15"/>
    <row r="132323" ht="13.5" customHeight="1" x14ac:dyDescent="0.15"/>
    <row r="132325" ht="13.5" customHeight="1" x14ac:dyDescent="0.15"/>
    <row r="132327" ht="13.5" customHeight="1" x14ac:dyDescent="0.15"/>
    <row r="132329" ht="13.5" customHeight="1" x14ac:dyDescent="0.15"/>
    <row r="132331" ht="13.5" customHeight="1" x14ac:dyDescent="0.15"/>
    <row r="132333" ht="13.5" customHeight="1" x14ac:dyDescent="0.15"/>
    <row r="132335" ht="13.5" customHeight="1" x14ac:dyDescent="0.15"/>
    <row r="132337" ht="13.5" customHeight="1" x14ac:dyDescent="0.15"/>
    <row r="132339" ht="13.5" customHeight="1" x14ac:dyDescent="0.15"/>
    <row r="132341" ht="13.5" customHeight="1" x14ac:dyDescent="0.15"/>
    <row r="132343" ht="13.5" customHeight="1" x14ac:dyDescent="0.15"/>
    <row r="132345" ht="13.5" customHeight="1" x14ac:dyDescent="0.15"/>
    <row r="132347" ht="13.5" customHeight="1" x14ac:dyDescent="0.15"/>
    <row r="132349" ht="13.5" customHeight="1" x14ac:dyDescent="0.15"/>
    <row r="132351" ht="13.5" customHeight="1" x14ac:dyDescent="0.15"/>
    <row r="132353" ht="13.5" customHeight="1" x14ac:dyDescent="0.15"/>
    <row r="132355" ht="13.5" customHeight="1" x14ac:dyDescent="0.15"/>
    <row r="132357" ht="13.5" customHeight="1" x14ac:dyDescent="0.15"/>
    <row r="132359" ht="13.5" customHeight="1" x14ac:dyDescent="0.15"/>
    <row r="132361" ht="13.5" customHeight="1" x14ac:dyDescent="0.15"/>
    <row r="132363" ht="13.5" customHeight="1" x14ac:dyDescent="0.15"/>
    <row r="132365" ht="13.5" customHeight="1" x14ac:dyDescent="0.15"/>
    <row r="132367" ht="13.5" customHeight="1" x14ac:dyDescent="0.15"/>
    <row r="132369" ht="13.5" customHeight="1" x14ac:dyDescent="0.15"/>
    <row r="132371" ht="13.5" customHeight="1" x14ac:dyDescent="0.15"/>
    <row r="132373" ht="13.5" customHeight="1" x14ac:dyDescent="0.15"/>
    <row r="132375" ht="13.5" customHeight="1" x14ac:dyDescent="0.15"/>
    <row r="132377" ht="13.5" customHeight="1" x14ac:dyDescent="0.15"/>
    <row r="132379" ht="13.5" customHeight="1" x14ac:dyDescent="0.15"/>
    <row r="132381" ht="13.5" customHeight="1" x14ac:dyDescent="0.15"/>
    <row r="132383" ht="13.5" customHeight="1" x14ac:dyDescent="0.15"/>
    <row r="132385" ht="13.5" customHeight="1" x14ac:dyDescent="0.15"/>
    <row r="132387" ht="13.5" customHeight="1" x14ac:dyDescent="0.15"/>
    <row r="132389" ht="13.5" customHeight="1" x14ac:dyDescent="0.15"/>
    <row r="132391" ht="13.5" customHeight="1" x14ac:dyDescent="0.15"/>
    <row r="132393" ht="13.5" customHeight="1" x14ac:dyDescent="0.15"/>
    <row r="132395" ht="13.5" customHeight="1" x14ac:dyDescent="0.15"/>
    <row r="132397" ht="13.5" customHeight="1" x14ac:dyDescent="0.15"/>
    <row r="132399" ht="13.5" customHeight="1" x14ac:dyDescent="0.15"/>
    <row r="132401" ht="13.5" customHeight="1" x14ac:dyDescent="0.15"/>
    <row r="132403" ht="13.5" customHeight="1" x14ac:dyDescent="0.15"/>
    <row r="132405" ht="13.5" customHeight="1" x14ac:dyDescent="0.15"/>
    <row r="132407" ht="13.5" customHeight="1" x14ac:dyDescent="0.15"/>
    <row r="132409" ht="13.5" customHeight="1" x14ac:dyDescent="0.15"/>
    <row r="132411" ht="13.5" customHeight="1" x14ac:dyDescent="0.15"/>
    <row r="132413" ht="13.5" customHeight="1" x14ac:dyDescent="0.15"/>
    <row r="132415" ht="13.5" customHeight="1" x14ac:dyDescent="0.15"/>
    <row r="132417" ht="13.5" customHeight="1" x14ac:dyDescent="0.15"/>
    <row r="132419" ht="13.5" customHeight="1" x14ac:dyDescent="0.15"/>
    <row r="132421" ht="13.5" customHeight="1" x14ac:dyDescent="0.15"/>
    <row r="132423" ht="13.5" customHeight="1" x14ac:dyDescent="0.15"/>
    <row r="132425" ht="13.5" customHeight="1" x14ac:dyDescent="0.15"/>
    <row r="132427" ht="13.5" customHeight="1" x14ac:dyDescent="0.15"/>
    <row r="132429" ht="13.5" customHeight="1" x14ac:dyDescent="0.15"/>
    <row r="132431" ht="13.5" customHeight="1" x14ac:dyDescent="0.15"/>
    <row r="132433" ht="13.5" customHeight="1" x14ac:dyDescent="0.15"/>
    <row r="132435" ht="13.5" customHeight="1" x14ac:dyDescent="0.15"/>
    <row r="132437" ht="13.5" customHeight="1" x14ac:dyDescent="0.15"/>
    <row r="132439" ht="13.5" customHeight="1" x14ac:dyDescent="0.15"/>
    <row r="132441" ht="13.5" customHeight="1" x14ac:dyDescent="0.15"/>
    <row r="132443" ht="13.5" customHeight="1" x14ac:dyDescent="0.15"/>
    <row r="132445" ht="13.5" customHeight="1" x14ac:dyDescent="0.15"/>
    <row r="132447" ht="13.5" customHeight="1" x14ac:dyDescent="0.15"/>
    <row r="132449" ht="13.5" customHeight="1" x14ac:dyDescent="0.15"/>
    <row r="132451" ht="13.5" customHeight="1" x14ac:dyDescent="0.15"/>
    <row r="132453" ht="13.5" customHeight="1" x14ac:dyDescent="0.15"/>
    <row r="132455" ht="13.5" customHeight="1" x14ac:dyDescent="0.15"/>
    <row r="132457" ht="13.5" customHeight="1" x14ac:dyDescent="0.15"/>
    <row r="132459" ht="13.5" customHeight="1" x14ac:dyDescent="0.15"/>
    <row r="132461" ht="13.5" customHeight="1" x14ac:dyDescent="0.15"/>
    <row r="132463" ht="13.5" customHeight="1" x14ac:dyDescent="0.15"/>
    <row r="132465" ht="13.5" customHeight="1" x14ac:dyDescent="0.15"/>
    <row r="132467" ht="13.5" customHeight="1" x14ac:dyDescent="0.15"/>
    <row r="132469" ht="13.5" customHeight="1" x14ac:dyDescent="0.15"/>
    <row r="132471" ht="13.5" customHeight="1" x14ac:dyDescent="0.15"/>
    <row r="132473" ht="13.5" customHeight="1" x14ac:dyDescent="0.15"/>
    <row r="132475" ht="13.5" customHeight="1" x14ac:dyDescent="0.15"/>
    <row r="132477" ht="13.5" customHeight="1" x14ac:dyDescent="0.15"/>
    <row r="132479" ht="13.5" customHeight="1" x14ac:dyDescent="0.15"/>
    <row r="132481" ht="13.5" customHeight="1" x14ac:dyDescent="0.15"/>
    <row r="132483" ht="13.5" customHeight="1" x14ac:dyDescent="0.15"/>
    <row r="132485" ht="13.5" customHeight="1" x14ac:dyDescent="0.15"/>
    <row r="132487" ht="13.5" customHeight="1" x14ac:dyDescent="0.15"/>
    <row r="132489" ht="13.5" customHeight="1" x14ac:dyDescent="0.15"/>
    <row r="132491" ht="13.5" customHeight="1" x14ac:dyDescent="0.15"/>
    <row r="132493" ht="13.5" customHeight="1" x14ac:dyDescent="0.15"/>
    <row r="132495" ht="13.5" customHeight="1" x14ac:dyDescent="0.15"/>
    <row r="132497" ht="13.5" customHeight="1" x14ac:dyDescent="0.15"/>
    <row r="132499" ht="13.5" customHeight="1" x14ac:dyDescent="0.15"/>
    <row r="132501" ht="13.5" customHeight="1" x14ac:dyDescent="0.15"/>
    <row r="132503" ht="13.5" customHeight="1" x14ac:dyDescent="0.15"/>
    <row r="132505" ht="13.5" customHeight="1" x14ac:dyDescent="0.15"/>
    <row r="132507" ht="13.5" customHeight="1" x14ac:dyDescent="0.15"/>
    <row r="132509" ht="13.5" customHeight="1" x14ac:dyDescent="0.15"/>
    <row r="132511" ht="13.5" customHeight="1" x14ac:dyDescent="0.15"/>
    <row r="132513" ht="13.5" customHeight="1" x14ac:dyDescent="0.15"/>
    <row r="132515" ht="13.5" customHeight="1" x14ac:dyDescent="0.15"/>
    <row r="132517" ht="13.5" customHeight="1" x14ac:dyDescent="0.15"/>
    <row r="132519" ht="13.5" customHeight="1" x14ac:dyDescent="0.15"/>
    <row r="132521" ht="13.5" customHeight="1" x14ac:dyDescent="0.15"/>
    <row r="132523" ht="13.5" customHeight="1" x14ac:dyDescent="0.15"/>
    <row r="132525" ht="13.5" customHeight="1" x14ac:dyDescent="0.15"/>
    <row r="132527" ht="13.5" customHeight="1" x14ac:dyDescent="0.15"/>
    <row r="132529" ht="13.5" customHeight="1" x14ac:dyDescent="0.15"/>
    <row r="132531" ht="13.5" customHeight="1" x14ac:dyDescent="0.15"/>
    <row r="132533" ht="13.5" customHeight="1" x14ac:dyDescent="0.15"/>
    <row r="132535" ht="13.5" customHeight="1" x14ac:dyDescent="0.15"/>
    <row r="132537" ht="13.5" customHeight="1" x14ac:dyDescent="0.15"/>
    <row r="132539" ht="13.5" customHeight="1" x14ac:dyDescent="0.15"/>
    <row r="132541" ht="13.5" customHeight="1" x14ac:dyDescent="0.15"/>
    <row r="132543" ht="13.5" customHeight="1" x14ac:dyDescent="0.15"/>
    <row r="132545" ht="13.5" customHeight="1" x14ac:dyDescent="0.15"/>
    <row r="132547" ht="13.5" customHeight="1" x14ac:dyDescent="0.15"/>
    <row r="132549" ht="13.5" customHeight="1" x14ac:dyDescent="0.15"/>
    <row r="132551" ht="13.5" customHeight="1" x14ac:dyDescent="0.15"/>
    <row r="132553" ht="13.5" customHeight="1" x14ac:dyDescent="0.15"/>
    <row r="132555" ht="13.5" customHeight="1" x14ac:dyDescent="0.15"/>
    <row r="132557" ht="13.5" customHeight="1" x14ac:dyDescent="0.15"/>
    <row r="132559" ht="13.5" customHeight="1" x14ac:dyDescent="0.15"/>
    <row r="132561" ht="13.5" customHeight="1" x14ac:dyDescent="0.15"/>
    <row r="132563" ht="13.5" customHeight="1" x14ac:dyDescent="0.15"/>
    <row r="132565" ht="13.5" customHeight="1" x14ac:dyDescent="0.15"/>
    <row r="132567" ht="13.5" customHeight="1" x14ac:dyDescent="0.15"/>
    <row r="132569" ht="13.5" customHeight="1" x14ac:dyDescent="0.15"/>
    <row r="132571" ht="13.5" customHeight="1" x14ac:dyDescent="0.15"/>
    <row r="132573" ht="13.5" customHeight="1" x14ac:dyDescent="0.15"/>
    <row r="132575" ht="13.5" customHeight="1" x14ac:dyDescent="0.15"/>
    <row r="132577" ht="13.5" customHeight="1" x14ac:dyDescent="0.15"/>
    <row r="132579" ht="13.5" customHeight="1" x14ac:dyDescent="0.15"/>
    <row r="132581" ht="13.5" customHeight="1" x14ac:dyDescent="0.15"/>
    <row r="132583" ht="13.5" customHeight="1" x14ac:dyDescent="0.15"/>
    <row r="132585" ht="13.5" customHeight="1" x14ac:dyDescent="0.15"/>
    <row r="132587" ht="13.5" customHeight="1" x14ac:dyDescent="0.15"/>
    <row r="132589" ht="13.5" customHeight="1" x14ac:dyDescent="0.15"/>
    <row r="132591" ht="13.5" customHeight="1" x14ac:dyDescent="0.15"/>
    <row r="132593" ht="13.5" customHeight="1" x14ac:dyDescent="0.15"/>
    <row r="132595" ht="13.5" customHeight="1" x14ac:dyDescent="0.15"/>
    <row r="132597" ht="13.5" customHeight="1" x14ac:dyDescent="0.15"/>
    <row r="132599" ht="13.5" customHeight="1" x14ac:dyDescent="0.15"/>
    <row r="132601" ht="13.5" customHeight="1" x14ac:dyDescent="0.15"/>
    <row r="132603" ht="13.5" customHeight="1" x14ac:dyDescent="0.15"/>
    <row r="132605" ht="13.5" customHeight="1" x14ac:dyDescent="0.15"/>
    <row r="132607" ht="13.5" customHeight="1" x14ac:dyDescent="0.15"/>
    <row r="132609" ht="13.5" customHeight="1" x14ac:dyDescent="0.15"/>
    <row r="132611" ht="13.5" customHeight="1" x14ac:dyDescent="0.15"/>
    <row r="132613" ht="13.5" customHeight="1" x14ac:dyDescent="0.15"/>
    <row r="132615" ht="13.5" customHeight="1" x14ac:dyDescent="0.15"/>
    <row r="132617" ht="13.5" customHeight="1" x14ac:dyDescent="0.15"/>
    <row r="132619" ht="13.5" customHeight="1" x14ac:dyDescent="0.15"/>
    <row r="132621" ht="13.5" customHeight="1" x14ac:dyDescent="0.15"/>
    <row r="132623" ht="13.5" customHeight="1" x14ac:dyDescent="0.15"/>
    <row r="132625" ht="13.5" customHeight="1" x14ac:dyDescent="0.15"/>
    <row r="132627" ht="13.5" customHeight="1" x14ac:dyDescent="0.15"/>
    <row r="132629" ht="13.5" customHeight="1" x14ac:dyDescent="0.15"/>
    <row r="132631" ht="13.5" customHeight="1" x14ac:dyDescent="0.15"/>
    <row r="132633" ht="13.5" customHeight="1" x14ac:dyDescent="0.15"/>
    <row r="132635" ht="13.5" customHeight="1" x14ac:dyDescent="0.15"/>
    <row r="132637" ht="13.5" customHeight="1" x14ac:dyDescent="0.15"/>
    <row r="132639" ht="13.5" customHeight="1" x14ac:dyDescent="0.15"/>
    <row r="132641" ht="13.5" customHeight="1" x14ac:dyDescent="0.15"/>
    <row r="132643" ht="13.5" customHeight="1" x14ac:dyDescent="0.15"/>
    <row r="132645" ht="13.5" customHeight="1" x14ac:dyDescent="0.15"/>
    <row r="132647" ht="13.5" customHeight="1" x14ac:dyDescent="0.15"/>
    <row r="132649" ht="13.5" customHeight="1" x14ac:dyDescent="0.15"/>
    <row r="132651" ht="13.5" customHeight="1" x14ac:dyDescent="0.15"/>
    <row r="132653" ht="13.5" customHeight="1" x14ac:dyDescent="0.15"/>
    <row r="132655" ht="13.5" customHeight="1" x14ac:dyDescent="0.15"/>
    <row r="132657" ht="13.5" customHeight="1" x14ac:dyDescent="0.15"/>
    <row r="132659" ht="13.5" customHeight="1" x14ac:dyDescent="0.15"/>
    <row r="132661" ht="13.5" customHeight="1" x14ac:dyDescent="0.15"/>
    <row r="132663" ht="13.5" customHeight="1" x14ac:dyDescent="0.15"/>
    <row r="132665" ht="13.5" customHeight="1" x14ac:dyDescent="0.15"/>
    <row r="132667" ht="13.5" customHeight="1" x14ac:dyDescent="0.15"/>
    <row r="132669" ht="13.5" customHeight="1" x14ac:dyDescent="0.15"/>
    <row r="132671" ht="13.5" customHeight="1" x14ac:dyDescent="0.15"/>
    <row r="132673" ht="13.5" customHeight="1" x14ac:dyDescent="0.15"/>
    <row r="132675" ht="13.5" customHeight="1" x14ac:dyDescent="0.15"/>
    <row r="132677" ht="13.5" customHeight="1" x14ac:dyDescent="0.15"/>
    <row r="132679" ht="13.5" customHeight="1" x14ac:dyDescent="0.15"/>
    <row r="132681" ht="13.5" customHeight="1" x14ac:dyDescent="0.15"/>
    <row r="132683" ht="13.5" customHeight="1" x14ac:dyDescent="0.15"/>
    <row r="132685" ht="13.5" customHeight="1" x14ac:dyDescent="0.15"/>
    <row r="132687" ht="13.5" customHeight="1" x14ac:dyDescent="0.15"/>
    <row r="132689" ht="13.5" customHeight="1" x14ac:dyDescent="0.15"/>
    <row r="132691" ht="13.5" customHeight="1" x14ac:dyDescent="0.15"/>
    <row r="132693" ht="13.5" customHeight="1" x14ac:dyDescent="0.15"/>
    <row r="132695" ht="13.5" customHeight="1" x14ac:dyDescent="0.15"/>
    <row r="132697" ht="13.5" customHeight="1" x14ac:dyDescent="0.15"/>
    <row r="132699" ht="13.5" customHeight="1" x14ac:dyDescent="0.15"/>
    <row r="132701" ht="13.5" customHeight="1" x14ac:dyDescent="0.15"/>
    <row r="132703" ht="13.5" customHeight="1" x14ac:dyDescent="0.15"/>
    <row r="132705" ht="13.5" customHeight="1" x14ac:dyDescent="0.15"/>
    <row r="132707" ht="13.5" customHeight="1" x14ac:dyDescent="0.15"/>
    <row r="132709" ht="13.5" customHeight="1" x14ac:dyDescent="0.15"/>
    <row r="132711" ht="13.5" customHeight="1" x14ac:dyDescent="0.15"/>
    <row r="132713" ht="13.5" customHeight="1" x14ac:dyDescent="0.15"/>
    <row r="132715" ht="13.5" customHeight="1" x14ac:dyDescent="0.15"/>
    <row r="132717" ht="13.5" customHeight="1" x14ac:dyDescent="0.15"/>
    <row r="132719" ht="13.5" customHeight="1" x14ac:dyDescent="0.15"/>
    <row r="132721" ht="13.5" customHeight="1" x14ac:dyDescent="0.15"/>
    <row r="132723" ht="13.5" customHeight="1" x14ac:dyDescent="0.15"/>
    <row r="132725" ht="13.5" customHeight="1" x14ac:dyDescent="0.15"/>
    <row r="132727" ht="13.5" customHeight="1" x14ac:dyDescent="0.15"/>
    <row r="132729" ht="13.5" customHeight="1" x14ac:dyDescent="0.15"/>
    <row r="132731" ht="13.5" customHeight="1" x14ac:dyDescent="0.15"/>
    <row r="132733" ht="13.5" customHeight="1" x14ac:dyDescent="0.15"/>
    <row r="132735" ht="13.5" customHeight="1" x14ac:dyDescent="0.15"/>
    <row r="132737" ht="13.5" customHeight="1" x14ac:dyDescent="0.15"/>
    <row r="132739" ht="13.5" customHeight="1" x14ac:dyDescent="0.15"/>
    <row r="132741" ht="13.5" customHeight="1" x14ac:dyDescent="0.15"/>
    <row r="132743" ht="13.5" customHeight="1" x14ac:dyDescent="0.15"/>
    <row r="132745" ht="13.5" customHeight="1" x14ac:dyDescent="0.15"/>
    <row r="132747" ht="13.5" customHeight="1" x14ac:dyDescent="0.15"/>
    <row r="132749" ht="13.5" customHeight="1" x14ac:dyDescent="0.15"/>
    <row r="132751" ht="13.5" customHeight="1" x14ac:dyDescent="0.15"/>
    <row r="132753" ht="13.5" customHeight="1" x14ac:dyDescent="0.15"/>
    <row r="132755" ht="13.5" customHeight="1" x14ac:dyDescent="0.15"/>
    <row r="132757" ht="13.5" customHeight="1" x14ac:dyDescent="0.15"/>
    <row r="132759" ht="13.5" customHeight="1" x14ac:dyDescent="0.15"/>
    <row r="132761" ht="13.5" customHeight="1" x14ac:dyDescent="0.15"/>
    <row r="132763" ht="13.5" customHeight="1" x14ac:dyDescent="0.15"/>
    <row r="132765" ht="13.5" customHeight="1" x14ac:dyDescent="0.15"/>
    <row r="132767" ht="13.5" customHeight="1" x14ac:dyDescent="0.15"/>
    <row r="132769" ht="13.5" customHeight="1" x14ac:dyDescent="0.15"/>
    <row r="132771" ht="13.5" customHeight="1" x14ac:dyDescent="0.15"/>
    <row r="132773" ht="13.5" customHeight="1" x14ac:dyDescent="0.15"/>
    <row r="132775" ht="13.5" customHeight="1" x14ac:dyDescent="0.15"/>
    <row r="132777" ht="13.5" customHeight="1" x14ac:dyDescent="0.15"/>
    <row r="132779" ht="13.5" customHeight="1" x14ac:dyDescent="0.15"/>
    <row r="132781" ht="13.5" customHeight="1" x14ac:dyDescent="0.15"/>
    <row r="132783" ht="13.5" customHeight="1" x14ac:dyDescent="0.15"/>
    <row r="132785" ht="13.5" customHeight="1" x14ac:dyDescent="0.15"/>
    <row r="132787" ht="13.5" customHeight="1" x14ac:dyDescent="0.15"/>
    <row r="132789" ht="13.5" customHeight="1" x14ac:dyDescent="0.15"/>
    <row r="132791" ht="13.5" customHeight="1" x14ac:dyDescent="0.15"/>
    <row r="132793" ht="13.5" customHeight="1" x14ac:dyDescent="0.15"/>
    <row r="132795" ht="13.5" customHeight="1" x14ac:dyDescent="0.15"/>
    <row r="132797" ht="13.5" customHeight="1" x14ac:dyDescent="0.15"/>
    <row r="132799" ht="13.5" customHeight="1" x14ac:dyDescent="0.15"/>
    <row r="132801" ht="13.5" customHeight="1" x14ac:dyDescent="0.15"/>
    <row r="132803" ht="13.5" customHeight="1" x14ac:dyDescent="0.15"/>
    <row r="132805" ht="13.5" customHeight="1" x14ac:dyDescent="0.15"/>
    <row r="132807" ht="13.5" customHeight="1" x14ac:dyDescent="0.15"/>
    <row r="132809" ht="13.5" customHeight="1" x14ac:dyDescent="0.15"/>
    <row r="132811" ht="13.5" customHeight="1" x14ac:dyDescent="0.15"/>
    <row r="132813" ht="13.5" customHeight="1" x14ac:dyDescent="0.15"/>
    <row r="132815" ht="13.5" customHeight="1" x14ac:dyDescent="0.15"/>
    <row r="132817" ht="13.5" customHeight="1" x14ac:dyDescent="0.15"/>
    <row r="132819" ht="13.5" customHeight="1" x14ac:dyDescent="0.15"/>
    <row r="132821" ht="13.5" customHeight="1" x14ac:dyDescent="0.15"/>
    <row r="132823" ht="13.5" customHeight="1" x14ac:dyDescent="0.15"/>
    <row r="132825" ht="13.5" customHeight="1" x14ac:dyDescent="0.15"/>
    <row r="132827" ht="13.5" customHeight="1" x14ac:dyDescent="0.15"/>
    <row r="132829" ht="13.5" customHeight="1" x14ac:dyDescent="0.15"/>
    <row r="132831" ht="13.5" customHeight="1" x14ac:dyDescent="0.15"/>
    <row r="132833" ht="13.5" customHeight="1" x14ac:dyDescent="0.15"/>
    <row r="132835" ht="13.5" customHeight="1" x14ac:dyDescent="0.15"/>
    <row r="132837" ht="13.5" customHeight="1" x14ac:dyDescent="0.15"/>
    <row r="132839" ht="13.5" customHeight="1" x14ac:dyDescent="0.15"/>
    <row r="132841" ht="13.5" customHeight="1" x14ac:dyDescent="0.15"/>
    <row r="132843" ht="13.5" customHeight="1" x14ac:dyDescent="0.15"/>
    <row r="132845" ht="13.5" customHeight="1" x14ac:dyDescent="0.15"/>
    <row r="132847" ht="13.5" customHeight="1" x14ac:dyDescent="0.15"/>
    <row r="132849" ht="13.5" customHeight="1" x14ac:dyDescent="0.15"/>
    <row r="132851" ht="13.5" customHeight="1" x14ac:dyDescent="0.15"/>
    <row r="132853" ht="13.5" customHeight="1" x14ac:dyDescent="0.15"/>
    <row r="132855" ht="13.5" customHeight="1" x14ac:dyDescent="0.15"/>
    <row r="132857" ht="13.5" customHeight="1" x14ac:dyDescent="0.15"/>
    <row r="132859" ht="13.5" customHeight="1" x14ac:dyDescent="0.15"/>
    <row r="132861" ht="13.5" customHeight="1" x14ac:dyDescent="0.15"/>
    <row r="132863" ht="13.5" customHeight="1" x14ac:dyDescent="0.15"/>
    <row r="132865" ht="13.5" customHeight="1" x14ac:dyDescent="0.15"/>
    <row r="132867" ht="13.5" customHeight="1" x14ac:dyDescent="0.15"/>
    <row r="132869" ht="13.5" customHeight="1" x14ac:dyDescent="0.15"/>
    <row r="132871" ht="13.5" customHeight="1" x14ac:dyDescent="0.15"/>
    <row r="132873" ht="13.5" customHeight="1" x14ac:dyDescent="0.15"/>
    <row r="132875" ht="13.5" customHeight="1" x14ac:dyDescent="0.15"/>
    <row r="132877" ht="13.5" customHeight="1" x14ac:dyDescent="0.15"/>
    <row r="132879" ht="13.5" customHeight="1" x14ac:dyDescent="0.15"/>
    <row r="132881" ht="13.5" customHeight="1" x14ac:dyDescent="0.15"/>
    <row r="132883" ht="13.5" customHeight="1" x14ac:dyDescent="0.15"/>
    <row r="132885" ht="13.5" customHeight="1" x14ac:dyDescent="0.15"/>
    <row r="132887" ht="13.5" customHeight="1" x14ac:dyDescent="0.15"/>
    <row r="132889" ht="13.5" customHeight="1" x14ac:dyDescent="0.15"/>
    <row r="132891" ht="13.5" customHeight="1" x14ac:dyDescent="0.15"/>
    <row r="132893" ht="13.5" customHeight="1" x14ac:dyDescent="0.15"/>
    <row r="132895" ht="13.5" customHeight="1" x14ac:dyDescent="0.15"/>
    <row r="132897" ht="13.5" customHeight="1" x14ac:dyDescent="0.15"/>
    <row r="132899" ht="13.5" customHeight="1" x14ac:dyDescent="0.15"/>
    <row r="132901" ht="13.5" customHeight="1" x14ac:dyDescent="0.15"/>
    <row r="132903" ht="13.5" customHeight="1" x14ac:dyDescent="0.15"/>
    <row r="132905" ht="13.5" customHeight="1" x14ac:dyDescent="0.15"/>
    <row r="132907" ht="13.5" customHeight="1" x14ac:dyDescent="0.15"/>
    <row r="132909" ht="13.5" customHeight="1" x14ac:dyDescent="0.15"/>
    <row r="132911" ht="13.5" customHeight="1" x14ac:dyDescent="0.15"/>
    <row r="132913" ht="13.5" customHeight="1" x14ac:dyDescent="0.15"/>
    <row r="132915" ht="13.5" customHeight="1" x14ac:dyDescent="0.15"/>
    <row r="132917" ht="13.5" customHeight="1" x14ac:dyDescent="0.15"/>
    <row r="132919" ht="13.5" customHeight="1" x14ac:dyDescent="0.15"/>
    <row r="132921" ht="13.5" customHeight="1" x14ac:dyDescent="0.15"/>
    <row r="132923" ht="13.5" customHeight="1" x14ac:dyDescent="0.15"/>
    <row r="132925" ht="13.5" customHeight="1" x14ac:dyDescent="0.15"/>
    <row r="132927" ht="13.5" customHeight="1" x14ac:dyDescent="0.15"/>
    <row r="132929" ht="13.5" customHeight="1" x14ac:dyDescent="0.15"/>
    <row r="132931" ht="13.5" customHeight="1" x14ac:dyDescent="0.15"/>
    <row r="132933" ht="13.5" customHeight="1" x14ac:dyDescent="0.15"/>
    <row r="132935" ht="13.5" customHeight="1" x14ac:dyDescent="0.15"/>
    <row r="132937" ht="13.5" customHeight="1" x14ac:dyDescent="0.15"/>
    <row r="132939" ht="13.5" customHeight="1" x14ac:dyDescent="0.15"/>
    <row r="132941" ht="13.5" customHeight="1" x14ac:dyDescent="0.15"/>
    <row r="132943" ht="13.5" customHeight="1" x14ac:dyDescent="0.15"/>
    <row r="132945" ht="13.5" customHeight="1" x14ac:dyDescent="0.15"/>
    <row r="132947" ht="13.5" customHeight="1" x14ac:dyDescent="0.15"/>
    <row r="132949" ht="13.5" customHeight="1" x14ac:dyDescent="0.15"/>
    <row r="132951" ht="13.5" customHeight="1" x14ac:dyDescent="0.15"/>
    <row r="132953" ht="13.5" customHeight="1" x14ac:dyDescent="0.15"/>
    <row r="132955" ht="13.5" customHeight="1" x14ac:dyDescent="0.15"/>
    <row r="132957" ht="13.5" customHeight="1" x14ac:dyDescent="0.15"/>
    <row r="132959" ht="13.5" customHeight="1" x14ac:dyDescent="0.15"/>
    <row r="132961" ht="13.5" customHeight="1" x14ac:dyDescent="0.15"/>
    <row r="132963" ht="13.5" customHeight="1" x14ac:dyDescent="0.15"/>
    <row r="132965" ht="13.5" customHeight="1" x14ac:dyDescent="0.15"/>
    <row r="132967" ht="13.5" customHeight="1" x14ac:dyDescent="0.15"/>
    <row r="132969" ht="13.5" customHeight="1" x14ac:dyDescent="0.15"/>
    <row r="132971" ht="13.5" customHeight="1" x14ac:dyDescent="0.15"/>
    <row r="132973" ht="13.5" customHeight="1" x14ac:dyDescent="0.15"/>
    <row r="132975" ht="13.5" customHeight="1" x14ac:dyDescent="0.15"/>
    <row r="132977" ht="13.5" customHeight="1" x14ac:dyDescent="0.15"/>
    <row r="132979" ht="13.5" customHeight="1" x14ac:dyDescent="0.15"/>
    <row r="132981" ht="13.5" customHeight="1" x14ac:dyDescent="0.15"/>
    <row r="132983" ht="13.5" customHeight="1" x14ac:dyDescent="0.15"/>
    <row r="132985" ht="13.5" customHeight="1" x14ac:dyDescent="0.15"/>
    <row r="132987" ht="13.5" customHeight="1" x14ac:dyDescent="0.15"/>
    <row r="132989" ht="13.5" customHeight="1" x14ac:dyDescent="0.15"/>
    <row r="132991" ht="13.5" customHeight="1" x14ac:dyDescent="0.15"/>
    <row r="132993" ht="13.5" customHeight="1" x14ac:dyDescent="0.15"/>
    <row r="132995" ht="13.5" customHeight="1" x14ac:dyDescent="0.15"/>
    <row r="132997" ht="13.5" customHeight="1" x14ac:dyDescent="0.15"/>
    <row r="132999" ht="13.5" customHeight="1" x14ac:dyDescent="0.15"/>
    <row r="133001" ht="13.5" customHeight="1" x14ac:dyDescent="0.15"/>
    <row r="133003" ht="13.5" customHeight="1" x14ac:dyDescent="0.15"/>
    <row r="133005" ht="13.5" customHeight="1" x14ac:dyDescent="0.15"/>
    <row r="133007" ht="13.5" customHeight="1" x14ac:dyDescent="0.15"/>
    <row r="133009" ht="13.5" customHeight="1" x14ac:dyDescent="0.15"/>
    <row r="133011" ht="13.5" customHeight="1" x14ac:dyDescent="0.15"/>
    <row r="133013" ht="13.5" customHeight="1" x14ac:dyDescent="0.15"/>
    <row r="133015" ht="13.5" customHeight="1" x14ac:dyDescent="0.15"/>
    <row r="133017" ht="13.5" customHeight="1" x14ac:dyDescent="0.15"/>
    <row r="133019" ht="13.5" customHeight="1" x14ac:dyDescent="0.15"/>
    <row r="133021" ht="13.5" customHeight="1" x14ac:dyDescent="0.15"/>
    <row r="133023" ht="13.5" customHeight="1" x14ac:dyDescent="0.15"/>
    <row r="133025" ht="13.5" customHeight="1" x14ac:dyDescent="0.15"/>
    <row r="133027" ht="13.5" customHeight="1" x14ac:dyDescent="0.15"/>
    <row r="133029" ht="13.5" customHeight="1" x14ac:dyDescent="0.15"/>
    <row r="133031" ht="13.5" customHeight="1" x14ac:dyDescent="0.15"/>
    <row r="133033" ht="13.5" customHeight="1" x14ac:dyDescent="0.15"/>
    <row r="133035" ht="13.5" customHeight="1" x14ac:dyDescent="0.15"/>
    <row r="133037" ht="13.5" customHeight="1" x14ac:dyDescent="0.15"/>
    <row r="133039" ht="13.5" customHeight="1" x14ac:dyDescent="0.15"/>
    <row r="133041" ht="13.5" customHeight="1" x14ac:dyDescent="0.15"/>
    <row r="133043" ht="13.5" customHeight="1" x14ac:dyDescent="0.15"/>
    <row r="133045" ht="13.5" customHeight="1" x14ac:dyDescent="0.15"/>
    <row r="133047" ht="13.5" customHeight="1" x14ac:dyDescent="0.15"/>
    <row r="133049" ht="13.5" customHeight="1" x14ac:dyDescent="0.15"/>
    <row r="133051" ht="13.5" customHeight="1" x14ac:dyDescent="0.15"/>
    <row r="133053" ht="13.5" customHeight="1" x14ac:dyDescent="0.15"/>
    <row r="133055" ht="13.5" customHeight="1" x14ac:dyDescent="0.15"/>
    <row r="133057" ht="13.5" customHeight="1" x14ac:dyDescent="0.15"/>
    <row r="133059" ht="13.5" customHeight="1" x14ac:dyDescent="0.15"/>
    <row r="133061" ht="13.5" customHeight="1" x14ac:dyDescent="0.15"/>
    <row r="133063" ht="13.5" customHeight="1" x14ac:dyDescent="0.15"/>
    <row r="133065" ht="13.5" customHeight="1" x14ac:dyDescent="0.15"/>
    <row r="133067" ht="13.5" customHeight="1" x14ac:dyDescent="0.15"/>
    <row r="133069" ht="13.5" customHeight="1" x14ac:dyDescent="0.15"/>
    <row r="133071" ht="13.5" customHeight="1" x14ac:dyDescent="0.15"/>
    <row r="133073" ht="13.5" customHeight="1" x14ac:dyDescent="0.15"/>
    <row r="133075" ht="13.5" customHeight="1" x14ac:dyDescent="0.15"/>
    <row r="133077" ht="13.5" customHeight="1" x14ac:dyDescent="0.15"/>
    <row r="133079" ht="13.5" customHeight="1" x14ac:dyDescent="0.15"/>
    <row r="133081" ht="13.5" customHeight="1" x14ac:dyDescent="0.15"/>
    <row r="133083" ht="13.5" customHeight="1" x14ac:dyDescent="0.15"/>
    <row r="133085" ht="13.5" customHeight="1" x14ac:dyDescent="0.15"/>
    <row r="133087" ht="13.5" customHeight="1" x14ac:dyDescent="0.15"/>
    <row r="133089" ht="13.5" customHeight="1" x14ac:dyDescent="0.15"/>
    <row r="133091" ht="13.5" customHeight="1" x14ac:dyDescent="0.15"/>
    <row r="133093" ht="13.5" customHeight="1" x14ac:dyDescent="0.15"/>
    <row r="133095" ht="13.5" customHeight="1" x14ac:dyDescent="0.15"/>
    <row r="133097" ht="13.5" customHeight="1" x14ac:dyDescent="0.15"/>
    <row r="133099" ht="13.5" customHeight="1" x14ac:dyDescent="0.15"/>
    <row r="133101" ht="13.5" customHeight="1" x14ac:dyDescent="0.15"/>
    <row r="133103" ht="13.5" customHeight="1" x14ac:dyDescent="0.15"/>
    <row r="133105" ht="13.5" customHeight="1" x14ac:dyDescent="0.15"/>
    <row r="133107" ht="13.5" customHeight="1" x14ac:dyDescent="0.15"/>
    <row r="133109" ht="13.5" customHeight="1" x14ac:dyDescent="0.15"/>
    <row r="133111" ht="13.5" customHeight="1" x14ac:dyDescent="0.15"/>
    <row r="133113" ht="13.5" customHeight="1" x14ac:dyDescent="0.15"/>
    <row r="133115" ht="13.5" customHeight="1" x14ac:dyDescent="0.15"/>
    <row r="133117" ht="13.5" customHeight="1" x14ac:dyDescent="0.15"/>
    <row r="133119" ht="13.5" customHeight="1" x14ac:dyDescent="0.15"/>
    <row r="133121" ht="13.5" customHeight="1" x14ac:dyDescent="0.15"/>
    <row r="133123" ht="13.5" customHeight="1" x14ac:dyDescent="0.15"/>
    <row r="133125" ht="13.5" customHeight="1" x14ac:dyDescent="0.15"/>
    <row r="133127" ht="13.5" customHeight="1" x14ac:dyDescent="0.15"/>
    <row r="133129" ht="13.5" customHeight="1" x14ac:dyDescent="0.15"/>
    <row r="133131" ht="13.5" customHeight="1" x14ac:dyDescent="0.15"/>
    <row r="133133" ht="13.5" customHeight="1" x14ac:dyDescent="0.15"/>
    <row r="133135" ht="13.5" customHeight="1" x14ac:dyDescent="0.15"/>
    <row r="133137" ht="13.5" customHeight="1" x14ac:dyDescent="0.15"/>
    <row r="133139" ht="13.5" customHeight="1" x14ac:dyDescent="0.15"/>
    <row r="133141" ht="13.5" customHeight="1" x14ac:dyDescent="0.15"/>
    <row r="133143" ht="13.5" customHeight="1" x14ac:dyDescent="0.15"/>
    <row r="133145" ht="13.5" customHeight="1" x14ac:dyDescent="0.15"/>
    <row r="133147" ht="13.5" customHeight="1" x14ac:dyDescent="0.15"/>
    <row r="133149" ht="13.5" customHeight="1" x14ac:dyDescent="0.15"/>
    <row r="133151" ht="13.5" customHeight="1" x14ac:dyDescent="0.15"/>
    <row r="133153" ht="13.5" customHeight="1" x14ac:dyDescent="0.15"/>
    <row r="133155" ht="13.5" customHeight="1" x14ac:dyDescent="0.15"/>
    <row r="133157" ht="13.5" customHeight="1" x14ac:dyDescent="0.15"/>
    <row r="133159" ht="13.5" customHeight="1" x14ac:dyDescent="0.15"/>
    <row r="133161" ht="13.5" customHeight="1" x14ac:dyDescent="0.15"/>
    <row r="133163" ht="13.5" customHeight="1" x14ac:dyDescent="0.15"/>
    <row r="133165" ht="13.5" customHeight="1" x14ac:dyDescent="0.15"/>
    <row r="133167" ht="13.5" customHeight="1" x14ac:dyDescent="0.15"/>
    <row r="133169" ht="13.5" customHeight="1" x14ac:dyDescent="0.15"/>
    <row r="133171" ht="13.5" customHeight="1" x14ac:dyDescent="0.15"/>
    <row r="133173" ht="13.5" customHeight="1" x14ac:dyDescent="0.15"/>
    <row r="133175" ht="13.5" customHeight="1" x14ac:dyDescent="0.15"/>
    <row r="133177" ht="13.5" customHeight="1" x14ac:dyDescent="0.15"/>
    <row r="133179" ht="13.5" customHeight="1" x14ac:dyDescent="0.15"/>
    <row r="133181" ht="13.5" customHeight="1" x14ac:dyDescent="0.15"/>
    <row r="133183" ht="13.5" customHeight="1" x14ac:dyDescent="0.15"/>
    <row r="133185" ht="13.5" customHeight="1" x14ac:dyDescent="0.15"/>
    <row r="133187" ht="13.5" customHeight="1" x14ac:dyDescent="0.15"/>
    <row r="133189" ht="13.5" customHeight="1" x14ac:dyDescent="0.15"/>
    <row r="133191" ht="13.5" customHeight="1" x14ac:dyDescent="0.15"/>
    <row r="133193" ht="13.5" customHeight="1" x14ac:dyDescent="0.15"/>
    <row r="133195" ht="13.5" customHeight="1" x14ac:dyDescent="0.15"/>
    <row r="133197" ht="13.5" customHeight="1" x14ac:dyDescent="0.15"/>
    <row r="133199" ht="13.5" customHeight="1" x14ac:dyDescent="0.15"/>
    <row r="133201" ht="13.5" customHeight="1" x14ac:dyDescent="0.15"/>
    <row r="133203" ht="13.5" customHeight="1" x14ac:dyDescent="0.15"/>
    <row r="133205" ht="13.5" customHeight="1" x14ac:dyDescent="0.15"/>
    <row r="133207" ht="13.5" customHeight="1" x14ac:dyDescent="0.15"/>
    <row r="133209" ht="13.5" customHeight="1" x14ac:dyDescent="0.15"/>
    <row r="133211" ht="13.5" customHeight="1" x14ac:dyDescent="0.15"/>
    <row r="133213" ht="13.5" customHeight="1" x14ac:dyDescent="0.15"/>
    <row r="133215" ht="13.5" customHeight="1" x14ac:dyDescent="0.15"/>
    <row r="133217" ht="13.5" customHeight="1" x14ac:dyDescent="0.15"/>
    <row r="133219" ht="13.5" customHeight="1" x14ac:dyDescent="0.15"/>
    <row r="133221" ht="13.5" customHeight="1" x14ac:dyDescent="0.15"/>
    <row r="133223" ht="13.5" customHeight="1" x14ac:dyDescent="0.15"/>
    <row r="133225" ht="13.5" customHeight="1" x14ac:dyDescent="0.15"/>
    <row r="133227" ht="13.5" customHeight="1" x14ac:dyDescent="0.15"/>
    <row r="133229" ht="13.5" customHeight="1" x14ac:dyDescent="0.15"/>
    <row r="133231" ht="13.5" customHeight="1" x14ac:dyDescent="0.15"/>
    <row r="133233" ht="13.5" customHeight="1" x14ac:dyDescent="0.15"/>
    <row r="133235" ht="13.5" customHeight="1" x14ac:dyDescent="0.15"/>
    <row r="133237" ht="13.5" customHeight="1" x14ac:dyDescent="0.15"/>
    <row r="133239" ht="13.5" customHeight="1" x14ac:dyDescent="0.15"/>
    <row r="133241" ht="13.5" customHeight="1" x14ac:dyDescent="0.15"/>
    <row r="133243" ht="13.5" customHeight="1" x14ac:dyDescent="0.15"/>
    <row r="133245" ht="13.5" customHeight="1" x14ac:dyDescent="0.15"/>
    <row r="133247" ht="13.5" customHeight="1" x14ac:dyDescent="0.15"/>
    <row r="133249" ht="13.5" customHeight="1" x14ac:dyDescent="0.15"/>
    <row r="133251" ht="13.5" customHeight="1" x14ac:dyDescent="0.15"/>
    <row r="133253" ht="13.5" customHeight="1" x14ac:dyDescent="0.15"/>
    <row r="133255" ht="13.5" customHeight="1" x14ac:dyDescent="0.15"/>
    <row r="133257" ht="13.5" customHeight="1" x14ac:dyDescent="0.15"/>
    <row r="133259" ht="13.5" customHeight="1" x14ac:dyDescent="0.15"/>
    <row r="133261" ht="13.5" customHeight="1" x14ac:dyDescent="0.15"/>
    <row r="133263" ht="13.5" customHeight="1" x14ac:dyDescent="0.15"/>
    <row r="133265" ht="13.5" customHeight="1" x14ac:dyDescent="0.15"/>
    <row r="133267" ht="13.5" customHeight="1" x14ac:dyDescent="0.15"/>
    <row r="133269" ht="13.5" customHeight="1" x14ac:dyDescent="0.15"/>
    <row r="133271" ht="13.5" customHeight="1" x14ac:dyDescent="0.15"/>
    <row r="133273" ht="13.5" customHeight="1" x14ac:dyDescent="0.15"/>
    <row r="133275" ht="13.5" customHeight="1" x14ac:dyDescent="0.15"/>
    <row r="133277" ht="13.5" customHeight="1" x14ac:dyDescent="0.15"/>
    <row r="133279" ht="13.5" customHeight="1" x14ac:dyDescent="0.15"/>
    <row r="133281" ht="13.5" customHeight="1" x14ac:dyDescent="0.15"/>
    <row r="133283" ht="13.5" customHeight="1" x14ac:dyDescent="0.15"/>
    <row r="133285" ht="13.5" customHeight="1" x14ac:dyDescent="0.15"/>
    <row r="133287" ht="13.5" customHeight="1" x14ac:dyDescent="0.15"/>
    <row r="133289" ht="13.5" customHeight="1" x14ac:dyDescent="0.15"/>
    <row r="133291" ht="13.5" customHeight="1" x14ac:dyDescent="0.15"/>
    <row r="133293" ht="13.5" customHeight="1" x14ac:dyDescent="0.15"/>
    <row r="133295" ht="13.5" customHeight="1" x14ac:dyDescent="0.15"/>
    <row r="133297" ht="13.5" customHeight="1" x14ac:dyDescent="0.15"/>
    <row r="133299" ht="13.5" customHeight="1" x14ac:dyDescent="0.15"/>
    <row r="133301" ht="13.5" customHeight="1" x14ac:dyDescent="0.15"/>
    <row r="133303" ht="13.5" customHeight="1" x14ac:dyDescent="0.15"/>
    <row r="133305" ht="13.5" customHeight="1" x14ac:dyDescent="0.15"/>
    <row r="133307" ht="13.5" customHeight="1" x14ac:dyDescent="0.15"/>
    <row r="133309" ht="13.5" customHeight="1" x14ac:dyDescent="0.15"/>
    <row r="133311" ht="13.5" customHeight="1" x14ac:dyDescent="0.15"/>
    <row r="133313" ht="13.5" customHeight="1" x14ac:dyDescent="0.15"/>
    <row r="133315" ht="13.5" customHeight="1" x14ac:dyDescent="0.15"/>
    <row r="133317" ht="13.5" customHeight="1" x14ac:dyDescent="0.15"/>
    <row r="133319" ht="13.5" customHeight="1" x14ac:dyDescent="0.15"/>
    <row r="133321" ht="13.5" customHeight="1" x14ac:dyDescent="0.15"/>
    <row r="133323" ht="13.5" customHeight="1" x14ac:dyDescent="0.15"/>
    <row r="133325" ht="13.5" customHeight="1" x14ac:dyDescent="0.15"/>
    <row r="133327" ht="13.5" customHeight="1" x14ac:dyDescent="0.15"/>
    <row r="133329" ht="13.5" customHeight="1" x14ac:dyDescent="0.15"/>
    <row r="133331" ht="13.5" customHeight="1" x14ac:dyDescent="0.15"/>
    <row r="133333" ht="13.5" customHeight="1" x14ac:dyDescent="0.15"/>
    <row r="133335" ht="13.5" customHeight="1" x14ac:dyDescent="0.15"/>
    <row r="133337" ht="13.5" customHeight="1" x14ac:dyDescent="0.15"/>
    <row r="133339" ht="13.5" customHeight="1" x14ac:dyDescent="0.15"/>
    <row r="133341" ht="13.5" customHeight="1" x14ac:dyDescent="0.15"/>
    <row r="133343" ht="13.5" customHeight="1" x14ac:dyDescent="0.15"/>
    <row r="133345" ht="13.5" customHeight="1" x14ac:dyDescent="0.15"/>
    <row r="133347" ht="13.5" customHeight="1" x14ac:dyDescent="0.15"/>
    <row r="133349" ht="13.5" customHeight="1" x14ac:dyDescent="0.15"/>
    <row r="133351" ht="13.5" customHeight="1" x14ac:dyDescent="0.15"/>
    <row r="133353" ht="13.5" customHeight="1" x14ac:dyDescent="0.15"/>
    <row r="133355" ht="13.5" customHeight="1" x14ac:dyDescent="0.15"/>
    <row r="133357" ht="13.5" customHeight="1" x14ac:dyDescent="0.15"/>
    <row r="133359" ht="13.5" customHeight="1" x14ac:dyDescent="0.15"/>
    <row r="133361" ht="13.5" customHeight="1" x14ac:dyDescent="0.15"/>
    <row r="133363" ht="13.5" customHeight="1" x14ac:dyDescent="0.15"/>
    <row r="133365" ht="13.5" customHeight="1" x14ac:dyDescent="0.15"/>
    <row r="133367" ht="13.5" customHeight="1" x14ac:dyDescent="0.15"/>
    <row r="133369" ht="13.5" customHeight="1" x14ac:dyDescent="0.15"/>
    <row r="133371" ht="13.5" customHeight="1" x14ac:dyDescent="0.15"/>
    <row r="133373" ht="13.5" customHeight="1" x14ac:dyDescent="0.15"/>
    <row r="133375" ht="13.5" customHeight="1" x14ac:dyDescent="0.15"/>
    <row r="133377" ht="13.5" customHeight="1" x14ac:dyDescent="0.15"/>
    <row r="133379" ht="13.5" customHeight="1" x14ac:dyDescent="0.15"/>
    <row r="133381" ht="13.5" customHeight="1" x14ac:dyDescent="0.15"/>
    <row r="133383" ht="13.5" customHeight="1" x14ac:dyDescent="0.15"/>
    <row r="133385" ht="13.5" customHeight="1" x14ac:dyDescent="0.15"/>
    <row r="133387" ht="13.5" customHeight="1" x14ac:dyDescent="0.15"/>
    <row r="133389" ht="13.5" customHeight="1" x14ac:dyDescent="0.15"/>
    <row r="133391" ht="13.5" customHeight="1" x14ac:dyDescent="0.15"/>
    <row r="133393" ht="13.5" customHeight="1" x14ac:dyDescent="0.15"/>
    <row r="133395" ht="13.5" customHeight="1" x14ac:dyDescent="0.15"/>
    <row r="133397" ht="13.5" customHeight="1" x14ac:dyDescent="0.15"/>
    <row r="133399" ht="13.5" customHeight="1" x14ac:dyDescent="0.15"/>
    <row r="133401" ht="13.5" customHeight="1" x14ac:dyDescent="0.15"/>
    <row r="133403" ht="13.5" customHeight="1" x14ac:dyDescent="0.15"/>
    <row r="133405" ht="13.5" customHeight="1" x14ac:dyDescent="0.15"/>
    <row r="133407" ht="13.5" customHeight="1" x14ac:dyDescent="0.15"/>
    <row r="133409" ht="13.5" customHeight="1" x14ac:dyDescent="0.15"/>
    <row r="133411" ht="13.5" customHeight="1" x14ac:dyDescent="0.15"/>
    <row r="133413" ht="13.5" customHeight="1" x14ac:dyDescent="0.15"/>
    <row r="133415" ht="13.5" customHeight="1" x14ac:dyDescent="0.15"/>
    <row r="133417" ht="13.5" customHeight="1" x14ac:dyDescent="0.15"/>
    <row r="133419" ht="13.5" customHeight="1" x14ac:dyDescent="0.15"/>
    <row r="133421" ht="13.5" customHeight="1" x14ac:dyDescent="0.15"/>
    <row r="133423" ht="13.5" customHeight="1" x14ac:dyDescent="0.15"/>
    <row r="133425" ht="13.5" customHeight="1" x14ac:dyDescent="0.15"/>
    <row r="133427" ht="13.5" customHeight="1" x14ac:dyDescent="0.15"/>
    <row r="133429" ht="13.5" customHeight="1" x14ac:dyDescent="0.15"/>
    <row r="133431" ht="13.5" customHeight="1" x14ac:dyDescent="0.15"/>
    <row r="133433" ht="13.5" customHeight="1" x14ac:dyDescent="0.15"/>
    <row r="133435" ht="13.5" customHeight="1" x14ac:dyDescent="0.15"/>
    <row r="133437" ht="13.5" customHeight="1" x14ac:dyDescent="0.15"/>
    <row r="133439" ht="13.5" customHeight="1" x14ac:dyDescent="0.15"/>
    <row r="133441" ht="13.5" customHeight="1" x14ac:dyDescent="0.15"/>
    <row r="133443" ht="13.5" customHeight="1" x14ac:dyDescent="0.15"/>
    <row r="133445" ht="13.5" customHeight="1" x14ac:dyDescent="0.15"/>
    <row r="133447" ht="13.5" customHeight="1" x14ac:dyDescent="0.15"/>
    <row r="133449" ht="13.5" customHeight="1" x14ac:dyDescent="0.15"/>
    <row r="133451" ht="13.5" customHeight="1" x14ac:dyDescent="0.15"/>
    <row r="133453" ht="13.5" customHeight="1" x14ac:dyDescent="0.15"/>
    <row r="133455" ht="13.5" customHeight="1" x14ac:dyDescent="0.15"/>
    <row r="133457" ht="13.5" customHeight="1" x14ac:dyDescent="0.15"/>
    <row r="133459" ht="13.5" customHeight="1" x14ac:dyDescent="0.15"/>
    <row r="133461" ht="13.5" customHeight="1" x14ac:dyDescent="0.15"/>
    <row r="133463" ht="13.5" customHeight="1" x14ac:dyDescent="0.15"/>
    <row r="133465" ht="13.5" customHeight="1" x14ac:dyDescent="0.15"/>
    <row r="133467" ht="13.5" customHeight="1" x14ac:dyDescent="0.15"/>
    <row r="133469" ht="13.5" customHeight="1" x14ac:dyDescent="0.15"/>
    <row r="133471" ht="13.5" customHeight="1" x14ac:dyDescent="0.15"/>
    <row r="133473" ht="13.5" customHeight="1" x14ac:dyDescent="0.15"/>
    <row r="133475" ht="13.5" customHeight="1" x14ac:dyDescent="0.15"/>
    <row r="133477" ht="13.5" customHeight="1" x14ac:dyDescent="0.15"/>
    <row r="133479" ht="13.5" customHeight="1" x14ac:dyDescent="0.15"/>
    <row r="133481" ht="13.5" customHeight="1" x14ac:dyDescent="0.15"/>
    <row r="133483" ht="13.5" customHeight="1" x14ac:dyDescent="0.15"/>
    <row r="133485" ht="13.5" customHeight="1" x14ac:dyDescent="0.15"/>
    <row r="133487" ht="13.5" customHeight="1" x14ac:dyDescent="0.15"/>
    <row r="133489" ht="13.5" customHeight="1" x14ac:dyDescent="0.15"/>
    <row r="133491" ht="13.5" customHeight="1" x14ac:dyDescent="0.15"/>
    <row r="133493" ht="13.5" customHeight="1" x14ac:dyDescent="0.15"/>
    <row r="133495" ht="13.5" customHeight="1" x14ac:dyDescent="0.15"/>
    <row r="133497" ht="13.5" customHeight="1" x14ac:dyDescent="0.15"/>
    <row r="133499" ht="13.5" customHeight="1" x14ac:dyDescent="0.15"/>
    <row r="133501" ht="13.5" customHeight="1" x14ac:dyDescent="0.15"/>
    <row r="133503" ht="13.5" customHeight="1" x14ac:dyDescent="0.15"/>
    <row r="133505" ht="13.5" customHeight="1" x14ac:dyDescent="0.15"/>
    <row r="133507" ht="13.5" customHeight="1" x14ac:dyDescent="0.15"/>
    <row r="133509" ht="13.5" customHeight="1" x14ac:dyDescent="0.15"/>
    <row r="133511" ht="13.5" customHeight="1" x14ac:dyDescent="0.15"/>
    <row r="133513" ht="13.5" customHeight="1" x14ac:dyDescent="0.15"/>
    <row r="133515" ht="13.5" customHeight="1" x14ac:dyDescent="0.15"/>
    <row r="133517" ht="13.5" customHeight="1" x14ac:dyDescent="0.15"/>
    <row r="133519" ht="13.5" customHeight="1" x14ac:dyDescent="0.15"/>
    <row r="133521" ht="13.5" customHeight="1" x14ac:dyDescent="0.15"/>
    <row r="133523" ht="13.5" customHeight="1" x14ac:dyDescent="0.15"/>
    <row r="133525" ht="13.5" customHeight="1" x14ac:dyDescent="0.15"/>
    <row r="133527" ht="13.5" customHeight="1" x14ac:dyDescent="0.15"/>
    <row r="133529" ht="13.5" customHeight="1" x14ac:dyDescent="0.15"/>
    <row r="133531" ht="13.5" customHeight="1" x14ac:dyDescent="0.15"/>
    <row r="133533" ht="13.5" customHeight="1" x14ac:dyDescent="0.15"/>
    <row r="133535" ht="13.5" customHeight="1" x14ac:dyDescent="0.15"/>
    <row r="133537" ht="13.5" customHeight="1" x14ac:dyDescent="0.15"/>
    <row r="133539" ht="13.5" customHeight="1" x14ac:dyDescent="0.15"/>
    <row r="133541" ht="13.5" customHeight="1" x14ac:dyDescent="0.15"/>
    <row r="133543" ht="13.5" customHeight="1" x14ac:dyDescent="0.15"/>
    <row r="133545" ht="13.5" customHeight="1" x14ac:dyDescent="0.15"/>
    <row r="133547" ht="13.5" customHeight="1" x14ac:dyDescent="0.15"/>
    <row r="133549" ht="13.5" customHeight="1" x14ac:dyDescent="0.15"/>
    <row r="133551" ht="13.5" customHeight="1" x14ac:dyDescent="0.15"/>
    <row r="133553" ht="13.5" customHeight="1" x14ac:dyDescent="0.15"/>
    <row r="133555" ht="13.5" customHeight="1" x14ac:dyDescent="0.15"/>
    <row r="133557" ht="13.5" customHeight="1" x14ac:dyDescent="0.15"/>
    <row r="133559" ht="13.5" customHeight="1" x14ac:dyDescent="0.15"/>
    <row r="133561" ht="13.5" customHeight="1" x14ac:dyDescent="0.15"/>
    <row r="133563" ht="13.5" customHeight="1" x14ac:dyDescent="0.15"/>
    <row r="133565" ht="13.5" customHeight="1" x14ac:dyDescent="0.15"/>
    <row r="133567" ht="13.5" customHeight="1" x14ac:dyDescent="0.15"/>
    <row r="133569" ht="13.5" customHeight="1" x14ac:dyDescent="0.15"/>
    <row r="133571" ht="13.5" customHeight="1" x14ac:dyDescent="0.15"/>
    <row r="133573" ht="13.5" customHeight="1" x14ac:dyDescent="0.15"/>
    <row r="133575" ht="13.5" customHeight="1" x14ac:dyDescent="0.15"/>
    <row r="133577" ht="13.5" customHeight="1" x14ac:dyDescent="0.15"/>
    <row r="133579" ht="13.5" customHeight="1" x14ac:dyDescent="0.15"/>
    <row r="133581" ht="13.5" customHeight="1" x14ac:dyDescent="0.15"/>
    <row r="133583" ht="13.5" customHeight="1" x14ac:dyDescent="0.15"/>
    <row r="133585" ht="13.5" customHeight="1" x14ac:dyDescent="0.15"/>
    <row r="133587" ht="13.5" customHeight="1" x14ac:dyDescent="0.15"/>
    <row r="133589" ht="13.5" customHeight="1" x14ac:dyDescent="0.15"/>
    <row r="133591" ht="13.5" customHeight="1" x14ac:dyDescent="0.15"/>
    <row r="133593" ht="13.5" customHeight="1" x14ac:dyDescent="0.15"/>
    <row r="133595" ht="13.5" customHeight="1" x14ac:dyDescent="0.15"/>
    <row r="133597" ht="13.5" customHeight="1" x14ac:dyDescent="0.15"/>
    <row r="133599" ht="13.5" customHeight="1" x14ac:dyDescent="0.15"/>
    <row r="133601" ht="13.5" customHeight="1" x14ac:dyDescent="0.15"/>
    <row r="133603" ht="13.5" customHeight="1" x14ac:dyDescent="0.15"/>
    <row r="133605" ht="13.5" customHeight="1" x14ac:dyDescent="0.15"/>
    <row r="133607" ht="13.5" customHeight="1" x14ac:dyDescent="0.15"/>
    <row r="133609" ht="13.5" customHeight="1" x14ac:dyDescent="0.15"/>
    <row r="133611" ht="13.5" customHeight="1" x14ac:dyDescent="0.15"/>
    <row r="133613" ht="13.5" customHeight="1" x14ac:dyDescent="0.15"/>
    <row r="133615" ht="13.5" customHeight="1" x14ac:dyDescent="0.15"/>
    <row r="133617" ht="13.5" customHeight="1" x14ac:dyDescent="0.15"/>
    <row r="133619" ht="13.5" customHeight="1" x14ac:dyDescent="0.15"/>
    <row r="133621" ht="13.5" customHeight="1" x14ac:dyDescent="0.15"/>
    <row r="133623" ht="13.5" customHeight="1" x14ac:dyDescent="0.15"/>
    <row r="133625" ht="13.5" customHeight="1" x14ac:dyDescent="0.15"/>
    <row r="133627" ht="13.5" customHeight="1" x14ac:dyDescent="0.15"/>
    <row r="133629" ht="13.5" customHeight="1" x14ac:dyDescent="0.15"/>
    <row r="133631" ht="13.5" customHeight="1" x14ac:dyDescent="0.15"/>
    <row r="133633" ht="13.5" customHeight="1" x14ac:dyDescent="0.15"/>
    <row r="133635" ht="13.5" customHeight="1" x14ac:dyDescent="0.15"/>
    <row r="133637" ht="13.5" customHeight="1" x14ac:dyDescent="0.15"/>
    <row r="133639" ht="13.5" customHeight="1" x14ac:dyDescent="0.15"/>
    <row r="133641" ht="13.5" customHeight="1" x14ac:dyDescent="0.15"/>
    <row r="133643" ht="13.5" customHeight="1" x14ac:dyDescent="0.15"/>
    <row r="133645" ht="13.5" customHeight="1" x14ac:dyDescent="0.15"/>
    <row r="133647" ht="13.5" customHeight="1" x14ac:dyDescent="0.15"/>
    <row r="133649" ht="13.5" customHeight="1" x14ac:dyDescent="0.15"/>
    <row r="133651" ht="13.5" customHeight="1" x14ac:dyDescent="0.15"/>
    <row r="133653" ht="13.5" customHeight="1" x14ac:dyDescent="0.15"/>
    <row r="133655" ht="13.5" customHeight="1" x14ac:dyDescent="0.15"/>
    <row r="133657" ht="13.5" customHeight="1" x14ac:dyDescent="0.15"/>
    <row r="133659" ht="13.5" customHeight="1" x14ac:dyDescent="0.15"/>
    <row r="133661" ht="13.5" customHeight="1" x14ac:dyDescent="0.15"/>
    <row r="133663" ht="13.5" customHeight="1" x14ac:dyDescent="0.15"/>
    <row r="133665" ht="13.5" customHeight="1" x14ac:dyDescent="0.15"/>
    <row r="133667" ht="13.5" customHeight="1" x14ac:dyDescent="0.15"/>
    <row r="133669" ht="13.5" customHeight="1" x14ac:dyDescent="0.15"/>
    <row r="133671" ht="13.5" customHeight="1" x14ac:dyDescent="0.15"/>
    <row r="133673" ht="13.5" customHeight="1" x14ac:dyDescent="0.15"/>
    <row r="133675" ht="13.5" customHeight="1" x14ac:dyDescent="0.15"/>
    <row r="133677" ht="13.5" customHeight="1" x14ac:dyDescent="0.15"/>
    <row r="133679" ht="13.5" customHeight="1" x14ac:dyDescent="0.15"/>
    <row r="133681" ht="13.5" customHeight="1" x14ac:dyDescent="0.15"/>
    <row r="133683" ht="13.5" customHeight="1" x14ac:dyDescent="0.15"/>
    <row r="133685" ht="13.5" customHeight="1" x14ac:dyDescent="0.15"/>
    <row r="133687" ht="13.5" customHeight="1" x14ac:dyDescent="0.15"/>
    <row r="133689" ht="13.5" customHeight="1" x14ac:dyDescent="0.15"/>
    <row r="133691" ht="13.5" customHeight="1" x14ac:dyDescent="0.15"/>
    <row r="133693" ht="13.5" customHeight="1" x14ac:dyDescent="0.15"/>
    <row r="133695" ht="13.5" customHeight="1" x14ac:dyDescent="0.15"/>
    <row r="133697" ht="13.5" customHeight="1" x14ac:dyDescent="0.15"/>
    <row r="133699" ht="13.5" customHeight="1" x14ac:dyDescent="0.15"/>
    <row r="133701" ht="13.5" customHeight="1" x14ac:dyDescent="0.15"/>
    <row r="133703" ht="13.5" customHeight="1" x14ac:dyDescent="0.15"/>
    <row r="133705" ht="13.5" customHeight="1" x14ac:dyDescent="0.15"/>
    <row r="133707" ht="13.5" customHeight="1" x14ac:dyDescent="0.15"/>
    <row r="133709" ht="13.5" customHeight="1" x14ac:dyDescent="0.15"/>
    <row r="133711" ht="13.5" customHeight="1" x14ac:dyDescent="0.15"/>
    <row r="133713" ht="13.5" customHeight="1" x14ac:dyDescent="0.15"/>
    <row r="133715" ht="13.5" customHeight="1" x14ac:dyDescent="0.15"/>
    <row r="133717" ht="13.5" customHeight="1" x14ac:dyDescent="0.15"/>
    <row r="133719" ht="13.5" customHeight="1" x14ac:dyDescent="0.15"/>
    <row r="133721" ht="13.5" customHeight="1" x14ac:dyDescent="0.15"/>
    <row r="133723" ht="13.5" customHeight="1" x14ac:dyDescent="0.15"/>
    <row r="133725" ht="13.5" customHeight="1" x14ac:dyDescent="0.15"/>
    <row r="133727" ht="13.5" customHeight="1" x14ac:dyDescent="0.15"/>
    <row r="133729" ht="13.5" customHeight="1" x14ac:dyDescent="0.15"/>
    <row r="133731" ht="13.5" customHeight="1" x14ac:dyDescent="0.15"/>
    <row r="133733" ht="13.5" customHeight="1" x14ac:dyDescent="0.15"/>
    <row r="133735" ht="13.5" customHeight="1" x14ac:dyDescent="0.15"/>
    <row r="133737" ht="13.5" customHeight="1" x14ac:dyDescent="0.15"/>
    <row r="133739" ht="13.5" customHeight="1" x14ac:dyDescent="0.15"/>
    <row r="133741" ht="13.5" customHeight="1" x14ac:dyDescent="0.15"/>
    <row r="133743" ht="13.5" customHeight="1" x14ac:dyDescent="0.15"/>
    <row r="133745" ht="13.5" customHeight="1" x14ac:dyDescent="0.15"/>
    <row r="133747" ht="13.5" customHeight="1" x14ac:dyDescent="0.15"/>
    <row r="133749" ht="13.5" customHeight="1" x14ac:dyDescent="0.15"/>
    <row r="133751" ht="13.5" customHeight="1" x14ac:dyDescent="0.15"/>
    <row r="133753" ht="13.5" customHeight="1" x14ac:dyDescent="0.15"/>
    <row r="133755" ht="13.5" customHeight="1" x14ac:dyDescent="0.15"/>
    <row r="133757" ht="13.5" customHeight="1" x14ac:dyDescent="0.15"/>
    <row r="133759" ht="13.5" customHeight="1" x14ac:dyDescent="0.15"/>
    <row r="133761" ht="13.5" customHeight="1" x14ac:dyDescent="0.15"/>
    <row r="133763" ht="13.5" customHeight="1" x14ac:dyDescent="0.15"/>
    <row r="133765" ht="13.5" customHeight="1" x14ac:dyDescent="0.15"/>
    <row r="133767" ht="13.5" customHeight="1" x14ac:dyDescent="0.15"/>
    <row r="133769" ht="13.5" customHeight="1" x14ac:dyDescent="0.15"/>
    <row r="133771" ht="13.5" customHeight="1" x14ac:dyDescent="0.15"/>
    <row r="133773" ht="13.5" customHeight="1" x14ac:dyDescent="0.15"/>
    <row r="133775" ht="13.5" customHeight="1" x14ac:dyDescent="0.15"/>
    <row r="133777" ht="13.5" customHeight="1" x14ac:dyDescent="0.15"/>
    <row r="133779" ht="13.5" customHeight="1" x14ac:dyDescent="0.15"/>
    <row r="133781" ht="13.5" customHeight="1" x14ac:dyDescent="0.15"/>
    <row r="133783" ht="13.5" customHeight="1" x14ac:dyDescent="0.15"/>
    <row r="133785" ht="13.5" customHeight="1" x14ac:dyDescent="0.15"/>
    <row r="133787" ht="13.5" customHeight="1" x14ac:dyDescent="0.15"/>
    <row r="133789" ht="13.5" customHeight="1" x14ac:dyDescent="0.15"/>
    <row r="133791" ht="13.5" customHeight="1" x14ac:dyDescent="0.15"/>
    <row r="133793" ht="13.5" customHeight="1" x14ac:dyDescent="0.15"/>
    <row r="133795" ht="13.5" customHeight="1" x14ac:dyDescent="0.15"/>
    <row r="133797" ht="13.5" customHeight="1" x14ac:dyDescent="0.15"/>
    <row r="133799" ht="13.5" customHeight="1" x14ac:dyDescent="0.15"/>
    <row r="133801" ht="13.5" customHeight="1" x14ac:dyDescent="0.15"/>
    <row r="133803" ht="13.5" customHeight="1" x14ac:dyDescent="0.15"/>
    <row r="133805" ht="13.5" customHeight="1" x14ac:dyDescent="0.15"/>
    <row r="133807" ht="13.5" customHeight="1" x14ac:dyDescent="0.15"/>
    <row r="133809" ht="13.5" customHeight="1" x14ac:dyDescent="0.15"/>
    <row r="133811" ht="13.5" customHeight="1" x14ac:dyDescent="0.15"/>
    <row r="133813" ht="13.5" customHeight="1" x14ac:dyDescent="0.15"/>
    <row r="133815" ht="13.5" customHeight="1" x14ac:dyDescent="0.15"/>
    <row r="133817" ht="13.5" customHeight="1" x14ac:dyDescent="0.15"/>
    <row r="133819" ht="13.5" customHeight="1" x14ac:dyDescent="0.15"/>
    <row r="133821" ht="13.5" customHeight="1" x14ac:dyDescent="0.15"/>
    <row r="133823" ht="13.5" customHeight="1" x14ac:dyDescent="0.15"/>
    <row r="133825" ht="13.5" customHeight="1" x14ac:dyDescent="0.15"/>
    <row r="133827" ht="13.5" customHeight="1" x14ac:dyDescent="0.15"/>
    <row r="133829" ht="13.5" customHeight="1" x14ac:dyDescent="0.15"/>
    <row r="133831" ht="13.5" customHeight="1" x14ac:dyDescent="0.15"/>
    <row r="133833" ht="13.5" customHeight="1" x14ac:dyDescent="0.15"/>
    <row r="133835" ht="13.5" customHeight="1" x14ac:dyDescent="0.15"/>
    <row r="133837" ht="13.5" customHeight="1" x14ac:dyDescent="0.15"/>
    <row r="133839" ht="13.5" customHeight="1" x14ac:dyDescent="0.15"/>
    <row r="133841" ht="13.5" customHeight="1" x14ac:dyDescent="0.15"/>
    <row r="133843" ht="13.5" customHeight="1" x14ac:dyDescent="0.15"/>
    <row r="133845" ht="13.5" customHeight="1" x14ac:dyDescent="0.15"/>
    <row r="133847" ht="13.5" customHeight="1" x14ac:dyDescent="0.15"/>
    <row r="133849" ht="13.5" customHeight="1" x14ac:dyDescent="0.15"/>
    <row r="133851" ht="13.5" customHeight="1" x14ac:dyDescent="0.15"/>
    <row r="133853" ht="13.5" customHeight="1" x14ac:dyDescent="0.15"/>
    <row r="133855" ht="13.5" customHeight="1" x14ac:dyDescent="0.15"/>
    <row r="133857" ht="13.5" customHeight="1" x14ac:dyDescent="0.15"/>
    <row r="133859" ht="13.5" customHeight="1" x14ac:dyDescent="0.15"/>
    <row r="133861" ht="13.5" customHeight="1" x14ac:dyDescent="0.15"/>
    <row r="133863" ht="13.5" customHeight="1" x14ac:dyDescent="0.15"/>
    <row r="133865" ht="13.5" customHeight="1" x14ac:dyDescent="0.15"/>
    <row r="133867" ht="13.5" customHeight="1" x14ac:dyDescent="0.15"/>
    <row r="133869" ht="13.5" customHeight="1" x14ac:dyDescent="0.15"/>
    <row r="133871" ht="13.5" customHeight="1" x14ac:dyDescent="0.15"/>
    <row r="133873" ht="13.5" customHeight="1" x14ac:dyDescent="0.15"/>
    <row r="133875" ht="13.5" customHeight="1" x14ac:dyDescent="0.15"/>
    <row r="133877" ht="13.5" customHeight="1" x14ac:dyDescent="0.15"/>
    <row r="133879" ht="13.5" customHeight="1" x14ac:dyDescent="0.15"/>
    <row r="133881" ht="13.5" customHeight="1" x14ac:dyDescent="0.15"/>
    <row r="133883" ht="13.5" customHeight="1" x14ac:dyDescent="0.15"/>
    <row r="133885" ht="13.5" customHeight="1" x14ac:dyDescent="0.15"/>
    <row r="133887" ht="13.5" customHeight="1" x14ac:dyDescent="0.15"/>
    <row r="133889" ht="13.5" customHeight="1" x14ac:dyDescent="0.15"/>
    <row r="133891" ht="13.5" customHeight="1" x14ac:dyDescent="0.15"/>
    <row r="133893" ht="13.5" customHeight="1" x14ac:dyDescent="0.15"/>
    <row r="133895" ht="13.5" customHeight="1" x14ac:dyDescent="0.15"/>
    <row r="133897" ht="13.5" customHeight="1" x14ac:dyDescent="0.15"/>
    <row r="133899" ht="13.5" customHeight="1" x14ac:dyDescent="0.15"/>
    <row r="133901" ht="13.5" customHeight="1" x14ac:dyDescent="0.15"/>
    <row r="133903" ht="13.5" customHeight="1" x14ac:dyDescent="0.15"/>
    <row r="133905" ht="13.5" customHeight="1" x14ac:dyDescent="0.15"/>
    <row r="133907" ht="13.5" customHeight="1" x14ac:dyDescent="0.15"/>
    <row r="133909" ht="13.5" customHeight="1" x14ac:dyDescent="0.15"/>
    <row r="133911" ht="13.5" customHeight="1" x14ac:dyDescent="0.15"/>
    <row r="133913" ht="13.5" customHeight="1" x14ac:dyDescent="0.15"/>
    <row r="133915" ht="13.5" customHeight="1" x14ac:dyDescent="0.15"/>
    <row r="133917" ht="13.5" customHeight="1" x14ac:dyDescent="0.15"/>
    <row r="133919" ht="13.5" customHeight="1" x14ac:dyDescent="0.15"/>
    <row r="133921" ht="13.5" customHeight="1" x14ac:dyDescent="0.15"/>
    <row r="133923" ht="13.5" customHeight="1" x14ac:dyDescent="0.15"/>
    <row r="133925" ht="13.5" customHeight="1" x14ac:dyDescent="0.15"/>
    <row r="133927" ht="13.5" customHeight="1" x14ac:dyDescent="0.15"/>
    <row r="133929" ht="13.5" customHeight="1" x14ac:dyDescent="0.15"/>
    <row r="133931" ht="13.5" customHeight="1" x14ac:dyDescent="0.15"/>
    <row r="133933" ht="13.5" customHeight="1" x14ac:dyDescent="0.15"/>
    <row r="133935" ht="13.5" customHeight="1" x14ac:dyDescent="0.15"/>
    <row r="133937" ht="13.5" customHeight="1" x14ac:dyDescent="0.15"/>
    <row r="133939" ht="13.5" customHeight="1" x14ac:dyDescent="0.15"/>
    <row r="133941" ht="13.5" customHeight="1" x14ac:dyDescent="0.15"/>
    <row r="133943" ht="13.5" customHeight="1" x14ac:dyDescent="0.15"/>
    <row r="133945" ht="13.5" customHeight="1" x14ac:dyDescent="0.15"/>
    <row r="133947" ht="13.5" customHeight="1" x14ac:dyDescent="0.15"/>
    <row r="133949" ht="13.5" customHeight="1" x14ac:dyDescent="0.15"/>
    <row r="133951" ht="13.5" customHeight="1" x14ac:dyDescent="0.15"/>
    <row r="133953" ht="13.5" customHeight="1" x14ac:dyDescent="0.15"/>
    <row r="133955" ht="13.5" customHeight="1" x14ac:dyDescent="0.15"/>
    <row r="133957" ht="13.5" customHeight="1" x14ac:dyDescent="0.15"/>
    <row r="133959" ht="13.5" customHeight="1" x14ac:dyDescent="0.15"/>
    <row r="133961" ht="13.5" customHeight="1" x14ac:dyDescent="0.15"/>
    <row r="133963" ht="13.5" customHeight="1" x14ac:dyDescent="0.15"/>
    <row r="133965" ht="13.5" customHeight="1" x14ac:dyDescent="0.15"/>
    <row r="133967" ht="13.5" customHeight="1" x14ac:dyDescent="0.15"/>
    <row r="133969" ht="13.5" customHeight="1" x14ac:dyDescent="0.15"/>
    <row r="133971" ht="13.5" customHeight="1" x14ac:dyDescent="0.15"/>
    <row r="133973" ht="13.5" customHeight="1" x14ac:dyDescent="0.15"/>
    <row r="133975" ht="13.5" customHeight="1" x14ac:dyDescent="0.15"/>
    <row r="133977" ht="13.5" customHeight="1" x14ac:dyDescent="0.15"/>
    <row r="133979" ht="13.5" customHeight="1" x14ac:dyDescent="0.15"/>
    <row r="133981" ht="13.5" customHeight="1" x14ac:dyDescent="0.15"/>
    <row r="133983" ht="13.5" customHeight="1" x14ac:dyDescent="0.15"/>
    <row r="133985" ht="13.5" customHeight="1" x14ac:dyDescent="0.15"/>
    <row r="133987" ht="13.5" customHeight="1" x14ac:dyDescent="0.15"/>
    <row r="133989" ht="13.5" customHeight="1" x14ac:dyDescent="0.15"/>
    <row r="133991" ht="13.5" customHeight="1" x14ac:dyDescent="0.15"/>
    <row r="133993" ht="13.5" customHeight="1" x14ac:dyDescent="0.15"/>
    <row r="133995" ht="13.5" customHeight="1" x14ac:dyDescent="0.15"/>
    <row r="133997" ht="13.5" customHeight="1" x14ac:dyDescent="0.15"/>
    <row r="133999" ht="13.5" customHeight="1" x14ac:dyDescent="0.15"/>
    <row r="134001" ht="13.5" customHeight="1" x14ac:dyDescent="0.15"/>
    <row r="134003" ht="13.5" customHeight="1" x14ac:dyDescent="0.15"/>
    <row r="134005" ht="13.5" customHeight="1" x14ac:dyDescent="0.15"/>
    <row r="134007" ht="13.5" customHeight="1" x14ac:dyDescent="0.15"/>
    <row r="134009" ht="13.5" customHeight="1" x14ac:dyDescent="0.15"/>
    <row r="134011" ht="13.5" customHeight="1" x14ac:dyDescent="0.15"/>
    <row r="134013" ht="13.5" customHeight="1" x14ac:dyDescent="0.15"/>
    <row r="134015" ht="13.5" customHeight="1" x14ac:dyDescent="0.15"/>
    <row r="134017" ht="13.5" customHeight="1" x14ac:dyDescent="0.15"/>
    <row r="134019" ht="13.5" customHeight="1" x14ac:dyDescent="0.15"/>
    <row r="134021" ht="13.5" customHeight="1" x14ac:dyDescent="0.15"/>
    <row r="134023" ht="13.5" customHeight="1" x14ac:dyDescent="0.15"/>
    <row r="134025" ht="13.5" customHeight="1" x14ac:dyDescent="0.15"/>
    <row r="134027" ht="13.5" customHeight="1" x14ac:dyDescent="0.15"/>
    <row r="134029" ht="13.5" customHeight="1" x14ac:dyDescent="0.15"/>
    <row r="134031" ht="13.5" customHeight="1" x14ac:dyDescent="0.15"/>
    <row r="134033" ht="13.5" customHeight="1" x14ac:dyDescent="0.15"/>
    <row r="134035" ht="13.5" customHeight="1" x14ac:dyDescent="0.15"/>
    <row r="134037" ht="13.5" customHeight="1" x14ac:dyDescent="0.15"/>
    <row r="134039" ht="13.5" customHeight="1" x14ac:dyDescent="0.15"/>
    <row r="134041" ht="13.5" customHeight="1" x14ac:dyDescent="0.15"/>
    <row r="134043" ht="13.5" customHeight="1" x14ac:dyDescent="0.15"/>
    <row r="134045" ht="13.5" customHeight="1" x14ac:dyDescent="0.15"/>
    <row r="134047" ht="13.5" customHeight="1" x14ac:dyDescent="0.15"/>
    <row r="134049" ht="13.5" customHeight="1" x14ac:dyDescent="0.15"/>
    <row r="134051" ht="13.5" customHeight="1" x14ac:dyDescent="0.15"/>
    <row r="134053" ht="13.5" customHeight="1" x14ac:dyDescent="0.15"/>
    <row r="134055" ht="13.5" customHeight="1" x14ac:dyDescent="0.15"/>
    <row r="134057" ht="13.5" customHeight="1" x14ac:dyDescent="0.15"/>
    <row r="134059" ht="13.5" customHeight="1" x14ac:dyDescent="0.15"/>
    <row r="134061" ht="13.5" customHeight="1" x14ac:dyDescent="0.15"/>
    <row r="134063" ht="13.5" customHeight="1" x14ac:dyDescent="0.15"/>
    <row r="134065" ht="13.5" customHeight="1" x14ac:dyDescent="0.15"/>
    <row r="134067" ht="13.5" customHeight="1" x14ac:dyDescent="0.15"/>
    <row r="134069" ht="13.5" customHeight="1" x14ac:dyDescent="0.15"/>
    <row r="134071" ht="13.5" customHeight="1" x14ac:dyDescent="0.15"/>
    <row r="134073" ht="13.5" customHeight="1" x14ac:dyDescent="0.15"/>
    <row r="134075" ht="13.5" customHeight="1" x14ac:dyDescent="0.15"/>
    <row r="134077" ht="13.5" customHeight="1" x14ac:dyDescent="0.15"/>
    <row r="134079" ht="13.5" customHeight="1" x14ac:dyDescent="0.15"/>
    <row r="134081" ht="13.5" customHeight="1" x14ac:dyDescent="0.15"/>
    <row r="134083" ht="13.5" customHeight="1" x14ac:dyDescent="0.15"/>
    <row r="134085" ht="13.5" customHeight="1" x14ac:dyDescent="0.15"/>
    <row r="134087" ht="13.5" customHeight="1" x14ac:dyDescent="0.15"/>
    <row r="134089" ht="13.5" customHeight="1" x14ac:dyDescent="0.15"/>
    <row r="134091" ht="13.5" customHeight="1" x14ac:dyDescent="0.15"/>
    <row r="134093" ht="13.5" customHeight="1" x14ac:dyDescent="0.15"/>
    <row r="134095" ht="13.5" customHeight="1" x14ac:dyDescent="0.15"/>
    <row r="134097" ht="13.5" customHeight="1" x14ac:dyDescent="0.15"/>
    <row r="134099" ht="13.5" customHeight="1" x14ac:dyDescent="0.15"/>
    <row r="134101" ht="13.5" customHeight="1" x14ac:dyDescent="0.15"/>
    <row r="134103" ht="13.5" customHeight="1" x14ac:dyDescent="0.15"/>
    <row r="134105" ht="13.5" customHeight="1" x14ac:dyDescent="0.15"/>
    <row r="134107" ht="13.5" customHeight="1" x14ac:dyDescent="0.15"/>
    <row r="134109" ht="13.5" customHeight="1" x14ac:dyDescent="0.15"/>
    <row r="134111" ht="13.5" customHeight="1" x14ac:dyDescent="0.15"/>
    <row r="134113" ht="13.5" customHeight="1" x14ac:dyDescent="0.15"/>
    <row r="134115" ht="13.5" customHeight="1" x14ac:dyDescent="0.15"/>
    <row r="134117" ht="13.5" customHeight="1" x14ac:dyDescent="0.15"/>
    <row r="134119" ht="13.5" customHeight="1" x14ac:dyDescent="0.15"/>
    <row r="134121" ht="13.5" customHeight="1" x14ac:dyDescent="0.15"/>
    <row r="134123" ht="13.5" customHeight="1" x14ac:dyDescent="0.15"/>
    <row r="134125" ht="13.5" customHeight="1" x14ac:dyDescent="0.15"/>
    <row r="134127" ht="13.5" customHeight="1" x14ac:dyDescent="0.15"/>
    <row r="134129" ht="13.5" customHeight="1" x14ac:dyDescent="0.15"/>
    <row r="134131" ht="13.5" customHeight="1" x14ac:dyDescent="0.15"/>
    <row r="134133" ht="13.5" customHeight="1" x14ac:dyDescent="0.15"/>
    <row r="134135" ht="13.5" customHeight="1" x14ac:dyDescent="0.15"/>
    <row r="134137" ht="13.5" customHeight="1" x14ac:dyDescent="0.15"/>
    <row r="134139" ht="13.5" customHeight="1" x14ac:dyDescent="0.15"/>
    <row r="134141" ht="13.5" customHeight="1" x14ac:dyDescent="0.15"/>
    <row r="134143" ht="13.5" customHeight="1" x14ac:dyDescent="0.15"/>
    <row r="134145" ht="13.5" customHeight="1" x14ac:dyDescent="0.15"/>
    <row r="134147" ht="13.5" customHeight="1" x14ac:dyDescent="0.15"/>
    <row r="134149" ht="13.5" customHeight="1" x14ac:dyDescent="0.15"/>
    <row r="134151" ht="13.5" customHeight="1" x14ac:dyDescent="0.15"/>
    <row r="134153" ht="13.5" customHeight="1" x14ac:dyDescent="0.15"/>
    <row r="134155" ht="13.5" customHeight="1" x14ac:dyDescent="0.15"/>
    <row r="134157" ht="13.5" customHeight="1" x14ac:dyDescent="0.15"/>
    <row r="134159" ht="13.5" customHeight="1" x14ac:dyDescent="0.15"/>
    <row r="134161" ht="13.5" customHeight="1" x14ac:dyDescent="0.15"/>
    <row r="134163" ht="13.5" customHeight="1" x14ac:dyDescent="0.15"/>
    <row r="134165" ht="13.5" customHeight="1" x14ac:dyDescent="0.15"/>
    <row r="134167" ht="13.5" customHeight="1" x14ac:dyDescent="0.15"/>
    <row r="134169" ht="13.5" customHeight="1" x14ac:dyDescent="0.15"/>
    <row r="134171" ht="13.5" customHeight="1" x14ac:dyDescent="0.15"/>
    <row r="134173" ht="13.5" customHeight="1" x14ac:dyDescent="0.15"/>
    <row r="134175" ht="13.5" customHeight="1" x14ac:dyDescent="0.15"/>
    <row r="134177" ht="13.5" customHeight="1" x14ac:dyDescent="0.15"/>
    <row r="134179" ht="13.5" customHeight="1" x14ac:dyDescent="0.15"/>
    <row r="134181" ht="13.5" customHeight="1" x14ac:dyDescent="0.15"/>
    <row r="134183" ht="13.5" customHeight="1" x14ac:dyDescent="0.15"/>
    <row r="134185" ht="13.5" customHeight="1" x14ac:dyDescent="0.15"/>
    <row r="134187" ht="13.5" customHeight="1" x14ac:dyDescent="0.15"/>
    <row r="134189" ht="13.5" customHeight="1" x14ac:dyDescent="0.15"/>
    <row r="134191" ht="13.5" customHeight="1" x14ac:dyDescent="0.15"/>
    <row r="134193" ht="13.5" customHeight="1" x14ac:dyDescent="0.15"/>
    <row r="134195" ht="13.5" customHeight="1" x14ac:dyDescent="0.15"/>
    <row r="134197" ht="13.5" customHeight="1" x14ac:dyDescent="0.15"/>
    <row r="134199" ht="13.5" customHeight="1" x14ac:dyDescent="0.15"/>
    <row r="134201" ht="13.5" customHeight="1" x14ac:dyDescent="0.15"/>
    <row r="134203" ht="13.5" customHeight="1" x14ac:dyDescent="0.15"/>
    <row r="134205" ht="13.5" customHeight="1" x14ac:dyDescent="0.15"/>
    <row r="134207" ht="13.5" customHeight="1" x14ac:dyDescent="0.15"/>
    <row r="134209" ht="13.5" customHeight="1" x14ac:dyDescent="0.15"/>
    <row r="134211" ht="13.5" customHeight="1" x14ac:dyDescent="0.15"/>
    <row r="134213" ht="13.5" customHeight="1" x14ac:dyDescent="0.15"/>
    <row r="134215" ht="13.5" customHeight="1" x14ac:dyDescent="0.15"/>
    <row r="134217" ht="13.5" customHeight="1" x14ac:dyDescent="0.15"/>
    <row r="134219" ht="13.5" customHeight="1" x14ac:dyDescent="0.15"/>
    <row r="134221" ht="13.5" customHeight="1" x14ac:dyDescent="0.15"/>
    <row r="134223" ht="13.5" customHeight="1" x14ac:dyDescent="0.15"/>
    <row r="134225" ht="13.5" customHeight="1" x14ac:dyDescent="0.15"/>
    <row r="134227" ht="13.5" customHeight="1" x14ac:dyDescent="0.15"/>
    <row r="134229" ht="13.5" customHeight="1" x14ac:dyDescent="0.15"/>
    <row r="134231" ht="13.5" customHeight="1" x14ac:dyDescent="0.15"/>
    <row r="134233" ht="13.5" customHeight="1" x14ac:dyDescent="0.15"/>
    <row r="134235" ht="13.5" customHeight="1" x14ac:dyDescent="0.15"/>
    <row r="134237" ht="13.5" customHeight="1" x14ac:dyDescent="0.15"/>
    <row r="134239" ht="13.5" customHeight="1" x14ac:dyDescent="0.15"/>
    <row r="134241" ht="13.5" customHeight="1" x14ac:dyDescent="0.15"/>
    <row r="134243" ht="13.5" customHeight="1" x14ac:dyDescent="0.15"/>
    <row r="134245" ht="13.5" customHeight="1" x14ac:dyDescent="0.15"/>
    <row r="134247" ht="13.5" customHeight="1" x14ac:dyDescent="0.15"/>
    <row r="134249" ht="13.5" customHeight="1" x14ac:dyDescent="0.15"/>
    <row r="134251" ht="13.5" customHeight="1" x14ac:dyDescent="0.15"/>
    <row r="134253" ht="13.5" customHeight="1" x14ac:dyDescent="0.15"/>
    <row r="134255" ht="13.5" customHeight="1" x14ac:dyDescent="0.15"/>
    <row r="134257" ht="13.5" customHeight="1" x14ac:dyDescent="0.15"/>
    <row r="134259" ht="13.5" customHeight="1" x14ac:dyDescent="0.15"/>
    <row r="134261" ht="13.5" customHeight="1" x14ac:dyDescent="0.15"/>
    <row r="134263" ht="13.5" customHeight="1" x14ac:dyDescent="0.15"/>
    <row r="134265" ht="13.5" customHeight="1" x14ac:dyDescent="0.15"/>
    <row r="134267" ht="13.5" customHeight="1" x14ac:dyDescent="0.15"/>
    <row r="134269" ht="13.5" customHeight="1" x14ac:dyDescent="0.15"/>
    <row r="134271" ht="13.5" customHeight="1" x14ac:dyDescent="0.15"/>
    <row r="134273" ht="13.5" customHeight="1" x14ac:dyDescent="0.15"/>
    <row r="134275" ht="13.5" customHeight="1" x14ac:dyDescent="0.15"/>
    <row r="134277" ht="13.5" customHeight="1" x14ac:dyDescent="0.15"/>
    <row r="134279" ht="13.5" customHeight="1" x14ac:dyDescent="0.15"/>
    <row r="134281" ht="13.5" customHeight="1" x14ac:dyDescent="0.15"/>
    <row r="134283" ht="13.5" customHeight="1" x14ac:dyDescent="0.15"/>
    <row r="134285" ht="13.5" customHeight="1" x14ac:dyDescent="0.15"/>
    <row r="134287" ht="13.5" customHeight="1" x14ac:dyDescent="0.15"/>
    <row r="134289" ht="13.5" customHeight="1" x14ac:dyDescent="0.15"/>
    <row r="134291" ht="13.5" customHeight="1" x14ac:dyDescent="0.15"/>
    <row r="134293" ht="13.5" customHeight="1" x14ac:dyDescent="0.15"/>
    <row r="134295" ht="13.5" customHeight="1" x14ac:dyDescent="0.15"/>
    <row r="134297" ht="13.5" customHeight="1" x14ac:dyDescent="0.15"/>
    <row r="134299" ht="13.5" customHeight="1" x14ac:dyDescent="0.15"/>
    <row r="134301" ht="13.5" customHeight="1" x14ac:dyDescent="0.15"/>
    <row r="134303" ht="13.5" customHeight="1" x14ac:dyDescent="0.15"/>
    <row r="134305" ht="13.5" customHeight="1" x14ac:dyDescent="0.15"/>
    <row r="134307" ht="13.5" customHeight="1" x14ac:dyDescent="0.15"/>
    <row r="134309" ht="13.5" customHeight="1" x14ac:dyDescent="0.15"/>
    <row r="134311" ht="13.5" customHeight="1" x14ac:dyDescent="0.15"/>
    <row r="134313" ht="13.5" customHeight="1" x14ac:dyDescent="0.15"/>
    <row r="134315" ht="13.5" customHeight="1" x14ac:dyDescent="0.15"/>
    <row r="134317" ht="13.5" customHeight="1" x14ac:dyDescent="0.15"/>
    <row r="134319" ht="13.5" customHeight="1" x14ac:dyDescent="0.15"/>
    <row r="134321" ht="13.5" customHeight="1" x14ac:dyDescent="0.15"/>
    <row r="134323" ht="13.5" customHeight="1" x14ac:dyDescent="0.15"/>
    <row r="134325" ht="13.5" customHeight="1" x14ac:dyDescent="0.15"/>
    <row r="134327" ht="13.5" customHeight="1" x14ac:dyDescent="0.15"/>
    <row r="134329" ht="13.5" customHeight="1" x14ac:dyDescent="0.15"/>
    <row r="134331" ht="13.5" customHeight="1" x14ac:dyDescent="0.15"/>
    <row r="134333" ht="13.5" customHeight="1" x14ac:dyDescent="0.15"/>
    <row r="134335" ht="13.5" customHeight="1" x14ac:dyDescent="0.15"/>
    <row r="134337" ht="13.5" customHeight="1" x14ac:dyDescent="0.15"/>
    <row r="134339" ht="13.5" customHeight="1" x14ac:dyDescent="0.15"/>
    <row r="134341" ht="13.5" customHeight="1" x14ac:dyDescent="0.15"/>
    <row r="134343" ht="13.5" customHeight="1" x14ac:dyDescent="0.15"/>
    <row r="134345" ht="13.5" customHeight="1" x14ac:dyDescent="0.15"/>
    <row r="134347" ht="13.5" customHeight="1" x14ac:dyDescent="0.15"/>
    <row r="134349" ht="13.5" customHeight="1" x14ac:dyDescent="0.15"/>
    <row r="134351" ht="13.5" customHeight="1" x14ac:dyDescent="0.15"/>
    <row r="134353" ht="13.5" customHeight="1" x14ac:dyDescent="0.15"/>
    <row r="134355" ht="13.5" customHeight="1" x14ac:dyDescent="0.15"/>
    <row r="134357" ht="13.5" customHeight="1" x14ac:dyDescent="0.15"/>
    <row r="134359" ht="13.5" customHeight="1" x14ac:dyDescent="0.15"/>
    <row r="134361" ht="13.5" customHeight="1" x14ac:dyDescent="0.15"/>
    <row r="134363" ht="13.5" customHeight="1" x14ac:dyDescent="0.15"/>
    <row r="134365" ht="13.5" customHeight="1" x14ac:dyDescent="0.15"/>
    <row r="134367" ht="13.5" customHeight="1" x14ac:dyDescent="0.15"/>
    <row r="134369" ht="13.5" customHeight="1" x14ac:dyDescent="0.15"/>
    <row r="134371" ht="13.5" customHeight="1" x14ac:dyDescent="0.15"/>
    <row r="134373" ht="13.5" customHeight="1" x14ac:dyDescent="0.15"/>
    <row r="134375" ht="13.5" customHeight="1" x14ac:dyDescent="0.15"/>
    <row r="134377" ht="13.5" customHeight="1" x14ac:dyDescent="0.15"/>
    <row r="134379" ht="13.5" customHeight="1" x14ac:dyDescent="0.15"/>
    <row r="134381" ht="13.5" customHeight="1" x14ac:dyDescent="0.15"/>
    <row r="134383" ht="13.5" customHeight="1" x14ac:dyDescent="0.15"/>
    <row r="134385" ht="13.5" customHeight="1" x14ac:dyDescent="0.15"/>
    <row r="134387" ht="13.5" customHeight="1" x14ac:dyDescent="0.15"/>
    <row r="134389" ht="13.5" customHeight="1" x14ac:dyDescent="0.15"/>
    <row r="134391" ht="13.5" customHeight="1" x14ac:dyDescent="0.15"/>
    <row r="134393" ht="13.5" customHeight="1" x14ac:dyDescent="0.15"/>
    <row r="134395" ht="13.5" customHeight="1" x14ac:dyDescent="0.15"/>
    <row r="134397" ht="13.5" customHeight="1" x14ac:dyDescent="0.15"/>
    <row r="134399" ht="13.5" customHeight="1" x14ac:dyDescent="0.15"/>
    <row r="134401" ht="13.5" customHeight="1" x14ac:dyDescent="0.15"/>
    <row r="134403" ht="13.5" customHeight="1" x14ac:dyDescent="0.15"/>
    <row r="134405" ht="13.5" customHeight="1" x14ac:dyDescent="0.15"/>
    <row r="134407" ht="13.5" customHeight="1" x14ac:dyDescent="0.15"/>
    <row r="134409" ht="13.5" customHeight="1" x14ac:dyDescent="0.15"/>
    <row r="134411" ht="13.5" customHeight="1" x14ac:dyDescent="0.15"/>
    <row r="134413" ht="13.5" customHeight="1" x14ac:dyDescent="0.15"/>
    <row r="134415" ht="13.5" customHeight="1" x14ac:dyDescent="0.15"/>
    <row r="134417" ht="13.5" customHeight="1" x14ac:dyDescent="0.15"/>
    <row r="134419" ht="13.5" customHeight="1" x14ac:dyDescent="0.15"/>
    <row r="134421" ht="13.5" customHeight="1" x14ac:dyDescent="0.15"/>
    <row r="134423" ht="13.5" customHeight="1" x14ac:dyDescent="0.15"/>
    <row r="134425" ht="13.5" customHeight="1" x14ac:dyDescent="0.15"/>
    <row r="134427" ht="13.5" customHeight="1" x14ac:dyDescent="0.15"/>
    <row r="134429" ht="13.5" customHeight="1" x14ac:dyDescent="0.15"/>
    <row r="134431" ht="13.5" customHeight="1" x14ac:dyDescent="0.15"/>
    <row r="134433" ht="13.5" customHeight="1" x14ac:dyDescent="0.15"/>
    <row r="134435" ht="13.5" customHeight="1" x14ac:dyDescent="0.15"/>
    <row r="134437" ht="13.5" customHeight="1" x14ac:dyDescent="0.15"/>
    <row r="134439" ht="13.5" customHeight="1" x14ac:dyDescent="0.15"/>
    <row r="134441" ht="13.5" customHeight="1" x14ac:dyDescent="0.15"/>
    <row r="134443" ht="13.5" customHeight="1" x14ac:dyDescent="0.15"/>
    <row r="134445" ht="13.5" customHeight="1" x14ac:dyDescent="0.15"/>
    <row r="134447" ht="13.5" customHeight="1" x14ac:dyDescent="0.15"/>
    <row r="134449" ht="13.5" customHeight="1" x14ac:dyDescent="0.15"/>
    <row r="134451" ht="13.5" customHeight="1" x14ac:dyDescent="0.15"/>
    <row r="134453" ht="13.5" customHeight="1" x14ac:dyDescent="0.15"/>
    <row r="134455" ht="13.5" customHeight="1" x14ac:dyDescent="0.15"/>
    <row r="134457" ht="13.5" customHeight="1" x14ac:dyDescent="0.15"/>
    <row r="134459" ht="13.5" customHeight="1" x14ac:dyDescent="0.15"/>
    <row r="134461" ht="13.5" customHeight="1" x14ac:dyDescent="0.15"/>
    <row r="134463" ht="13.5" customHeight="1" x14ac:dyDescent="0.15"/>
    <row r="134465" ht="13.5" customHeight="1" x14ac:dyDescent="0.15"/>
    <row r="134467" ht="13.5" customHeight="1" x14ac:dyDescent="0.15"/>
    <row r="134469" ht="13.5" customHeight="1" x14ac:dyDescent="0.15"/>
    <row r="134471" ht="13.5" customHeight="1" x14ac:dyDescent="0.15"/>
    <row r="134473" ht="13.5" customHeight="1" x14ac:dyDescent="0.15"/>
    <row r="134475" ht="13.5" customHeight="1" x14ac:dyDescent="0.15"/>
    <row r="134477" ht="13.5" customHeight="1" x14ac:dyDescent="0.15"/>
    <row r="134479" ht="13.5" customHeight="1" x14ac:dyDescent="0.15"/>
    <row r="134481" ht="13.5" customHeight="1" x14ac:dyDescent="0.15"/>
    <row r="134483" ht="13.5" customHeight="1" x14ac:dyDescent="0.15"/>
    <row r="134485" ht="13.5" customHeight="1" x14ac:dyDescent="0.15"/>
    <row r="134487" ht="13.5" customHeight="1" x14ac:dyDescent="0.15"/>
    <row r="134489" ht="13.5" customHeight="1" x14ac:dyDescent="0.15"/>
    <row r="134491" ht="13.5" customHeight="1" x14ac:dyDescent="0.15"/>
    <row r="134493" ht="13.5" customHeight="1" x14ac:dyDescent="0.15"/>
    <row r="134495" ht="13.5" customHeight="1" x14ac:dyDescent="0.15"/>
    <row r="134497" ht="13.5" customHeight="1" x14ac:dyDescent="0.15"/>
    <row r="134499" ht="13.5" customHeight="1" x14ac:dyDescent="0.15"/>
    <row r="134501" ht="13.5" customHeight="1" x14ac:dyDescent="0.15"/>
    <row r="134503" ht="13.5" customHeight="1" x14ac:dyDescent="0.15"/>
    <row r="134505" ht="13.5" customHeight="1" x14ac:dyDescent="0.15"/>
    <row r="134507" ht="13.5" customHeight="1" x14ac:dyDescent="0.15"/>
    <row r="134509" ht="13.5" customHeight="1" x14ac:dyDescent="0.15"/>
    <row r="134511" ht="13.5" customHeight="1" x14ac:dyDescent="0.15"/>
    <row r="134513" ht="13.5" customHeight="1" x14ac:dyDescent="0.15"/>
    <row r="134515" ht="13.5" customHeight="1" x14ac:dyDescent="0.15"/>
    <row r="134517" ht="13.5" customHeight="1" x14ac:dyDescent="0.15"/>
    <row r="134519" ht="13.5" customHeight="1" x14ac:dyDescent="0.15"/>
    <row r="134521" ht="13.5" customHeight="1" x14ac:dyDescent="0.15"/>
    <row r="134523" ht="13.5" customHeight="1" x14ac:dyDescent="0.15"/>
    <row r="134525" ht="13.5" customHeight="1" x14ac:dyDescent="0.15"/>
    <row r="134527" ht="13.5" customHeight="1" x14ac:dyDescent="0.15"/>
    <row r="134529" ht="13.5" customHeight="1" x14ac:dyDescent="0.15"/>
    <row r="134531" ht="13.5" customHeight="1" x14ac:dyDescent="0.15"/>
    <row r="134533" ht="13.5" customHeight="1" x14ac:dyDescent="0.15"/>
    <row r="134535" ht="13.5" customHeight="1" x14ac:dyDescent="0.15"/>
    <row r="134537" ht="13.5" customHeight="1" x14ac:dyDescent="0.15"/>
    <row r="134539" ht="13.5" customHeight="1" x14ac:dyDescent="0.15"/>
    <row r="134541" ht="13.5" customHeight="1" x14ac:dyDescent="0.15"/>
    <row r="134543" ht="13.5" customHeight="1" x14ac:dyDescent="0.15"/>
    <row r="134545" ht="13.5" customHeight="1" x14ac:dyDescent="0.15"/>
    <row r="134547" ht="13.5" customHeight="1" x14ac:dyDescent="0.15"/>
    <row r="134549" ht="13.5" customHeight="1" x14ac:dyDescent="0.15"/>
    <row r="134551" ht="13.5" customHeight="1" x14ac:dyDescent="0.15"/>
    <row r="134553" ht="13.5" customHeight="1" x14ac:dyDescent="0.15"/>
    <row r="134555" ht="13.5" customHeight="1" x14ac:dyDescent="0.15"/>
    <row r="134557" ht="13.5" customHeight="1" x14ac:dyDescent="0.15"/>
    <row r="134559" ht="13.5" customHeight="1" x14ac:dyDescent="0.15"/>
    <row r="134561" ht="13.5" customHeight="1" x14ac:dyDescent="0.15"/>
    <row r="134563" ht="13.5" customHeight="1" x14ac:dyDescent="0.15"/>
    <row r="134565" ht="13.5" customHeight="1" x14ac:dyDescent="0.15"/>
    <row r="134567" ht="13.5" customHeight="1" x14ac:dyDescent="0.15"/>
    <row r="134569" ht="13.5" customHeight="1" x14ac:dyDescent="0.15"/>
    <row r="134571" ht="13.5" customHeight="1" x14ac:dyDescent="0.15"/>
    <row r="134573" ht="13.5" customHeight="1" x14ac:dyDescent="0.15"/>
    <row r="134575" ht="13.5" customHeight="1" x14ac:dyDescent="0.15"/>
    <row r="134577" ht="13.5" customHeight="1" x14ac:dyDescent="0.15"/>
    <row r="134579" ht="13.5" customHeight="1" x14ac:dyDescent="0.15"/>
    <row r="134581" ht="13.5" customHeight="1" x14ac:dyDescent="0.15"/>
    <row r="134583" ht="13.5" customHeight="1" x14ac:dyDescent="0.15"/>
    <row r="134585" ht="13.5" customHeight="1" x14ac:dyDescent="0.15"/>
    <row r="134587" ht="13.5" customHeight="1" x14ac:dyDescent="0.15"/>
    <row r="134589" ht="13.5" customHeight="1" x14ac:dyDescent="0.15"/>
    <row r="134591" ht="13.5" customHeight="1" x14ac:dyDescent="0.15"/>
    <row r="134593" ht="13.5" customHeight="1" x14ac:dyDescent="0.15"/>
    <row r="134595" ht="13.5" customHeight="1" x14ac:dyDescent="0.15"/>
    <row r="134597" ht="13.5" customHeight="1" x14ac:dyDescent="0.15"/>
    <row r="134599" ht="13.5" customHeight="1" x14ac:dyDescent="0.15"/>
    <row r="134601" ht="13.5" customHeight="1" x14ac:dyDescent="0.15"/>
    <row r="134603" ht="13.5" customHeight="1" x14ac:dyDescent="0.15"/>
    <row r="134605" ht="13.5" customHeight="1" x14ac:dyDescent="0.15"/>
    <row r="134607" ht="13.5" customHeight="1" x14ac:dyDescent="0.15"/>
    <row r="134609" ht="13.5" customHeight="1" x14ac:dyDescent="0.15"/>
    <row r="134611" ht="13.5" customHeight="1" x14ac:dyDescent="0.15"/>
    <row r="134613" ht="13.5" customHeight="1" x14ac:dyDescent="0.15"/>
    <row r="134615" ht="13.5" customHeight="1" x14ac:dyDescent="0.15"/>
    <row r="134617" ht="13.5" customHeight="1" x14ac:dyDescent="0.15"/>
    <row r="134619" ht="13.5" customHeight="1" x14ac:dyDescent="0.15"/>
    <row r="134621" ht="13.5" customHeight="1" x14ac:dyDescent="0.15"/>
    <row r="134623" ht="13.5" customHeight="1" x14ac:dyDescent="0.15"/>
    <row r="134625" ht="13.5" customHeight="1" x14ac:dyDescent="0.15"/>
    <row r="134627" ht="13.5" customHeight="1" x14ac:dyDescent="0.15"/>
    <row r="134629" ht="13.5" customHeight="1" x14ac:dyDescent="0.15"/>
    <row r="134631" ht="13.5" customHeight="1" x14ac:dyDescent="0.15"/>
    <row r="134633" ht="13.5" customHeight="1" x14ac:dyDescent="0.15"/>
    <row r="134635" ht="13.5" customHeight="1" x14ac:dyDescent="0.15"/>
    <row r="134637" ht="13.5" customHeight="1" x14ac:dyDescent="0.15"/>
    <row r="134639" ht="13.5" customHeight="1" x14ac:dyDescent="0.15"/>
    <row r="134641" ht="13.5" customHeight="1" x14ac:dyDescent="0.15"/>
    <row r="134643" ht="13.5" customHeight="1" x14ac:dyDescent="0.15"/>
    <row r="134645" ht="13.5" customHeight="1" x14ac:dyDescent="0.15"/>
    <row r="134647" ht="13.5" customHeight="1" x14ac:dyDescent="0.15"/>
    <row r="134649" ht="13.5" customHeight="1" x14ac:dyDescent="0.15"/>
    <row r="134651" ht="13.5" customHeight="1" x14ac:dyDescent="0.15"/>
    <row r="134653" ht="13.5" customHeight="1" x14ac:dyDescent="0.15"/>
    <row r="134655" ht="13.5" customHeight="1" x14ac:dyDescent="0.15"/>
    <row r="134657" ht="13.5" customHeight="1" x14ac:dyDescent="0.15"/>
    <row r="134659" ht="13.5" customHeight="1" x14ac:dyDescent="0.15"/>
    <row r="134661" ht="13.5" customHeight="1" x14ac:dyDescent="0.15"/>
    <row r="134663" ht="13.5" customHeight="1" x14ac:dyDescent="0.15"/>
    <row r="134665" ht="13.5" customHeight="1" x14ac:dyDescent="0.15"/>
    <row r="134667" ht="13.5" customHeight="1" x14ac:dyDescent="0.15"/>
    <row r="134669" ht="13.5" customHeight="1" x14ac:dyDescent="0.15"/>
    <row r="134671" ht="13.5" customHeight="1" x14ac:dyDescent="0.15"/>
    <row r="134673" ht="13.5" customHeight="1" x14ac:dyDescent="0.15"/>
    <row r="134675" ht="13.5" customHeight="1" x14ac:dyDescent="0.15"/>
    <row r="134677" ht="13.5" customHeight="1" x14ac:dyDescent="0.15"/>
    <row r="134679" ht="13.5" customHeight="1" x14ac:dyDescent="0.15"/>
    <row r="134681" ht="13.5" customHeight="1" x14ac:dyDescent="0.15"/>
    <row r="134683" ht="13.5" customHeight="1" x14ac:dyDescent="0.15"/>
    <row r="134685" ht="13.5" customHeight="1" x14ac:dyDescent="0.15"/>
    <row r="134687" ht="13.5" customHeight="1" x14ac:dyDescent="0.15"/>
    <row r="134689" ht="13.5" customHeight="1" x14ac:dyDescent="0.15"/>
    <row r="134691" ht="13.5" customHeight="1" x14ac:dyDescent="0.15"/>
    <row r="134693" ht="13.5" customHeight="1" x14ac:dyDescent="0.15"/>
    <row r="134695" ht="13.5" customHeight="1" x14ac:dyDescent="0.15"/>
    <row r="134697" ht="13.5" customHeight="1" x14ac:dyDescent="0.15"/>
    <row r="134699" ht="13.5" customHeight="1" x14ac:dyDescent="0.15"/>
    <row r="134701" ht="13.5" customHeight="1" x14ac:dyDescent="0.15"/>
    <row r="134703" ht="13.5" customHeight="1" x14ac:dyDescent="0.15"/>
    <row r="134705" ht="13.5" customHeight="1" x14ac:dyDescent="0.15"/>
    <row r="134707" ht="13.5" customHeight="1" x14ac:dyDescent="0.15"/>
    <row r="134709" ht="13.5" customHeight="1" x14ac:dyDescent="0.15"/>
    <row r="134711" ht="13.5" customHeight="1" x14ac:dyDescent="0.15"/>
    <row r="134713" ht="13.5" customHeight="1" x14ac:dyDescent="0.15"/>
    <row r="134715" ht="13.5" customHeight="1" x14ac:dyDescent="0.15"/>
    <row r="134717" ht="13.5" customHeight="1" x14ac:dyDescent="0.15"/>
    <row r="134719" ht="13.5" customHeight="1" x14ac:dyDescent="0.15"/>
    <row r="134721" ht="13.5" customHeight="1" x14ac:dyDescent="0.15"/>
    <row r="134723" ht="13.5" customHeight="1" x14ac:dyDescent="0.15"/>
    <row r="134725" ht="13.5" customHeight="1" x14ac:dyDescent="0.15"/>
    <row r="134727" ht="13.5" customHeight="1" x14ac:dyDescent="0.15"/>
    <row r="134729" ht="13.5" customHeight="1" x14ac:dyDescent="0.15"/>
    <row r="134731" ht="13.5" customHeight="1" x14ac:dyDescent="0.15"/>
    <row r="134733" ht="13.5" customHeight="1" x14ac:dyDescent="0.15"/>
    <row r="134735" ht="13.5" customHeight="1" x14ac:dyDescent="0.15"/>
    <row r="134737" ht="13.5" customHeight="1" x14ac:dyDescent="0.15"/>
    <row r="134739" ht="13.5" customHeight="1" x14ac:dyDescent="0.15"/>
    <row r="134741" ht="13.5" customHeight="1" x14ac:dyDescent="0.15"/>
    <row r="134743" ht="13.5" customHeight="1" x14ac:dyDescent="0.15"/>
    <row r="134745" ht="13.5" customHeight="1" x14ac:dyDescent="0.15"/>
    <row r="134747" ht="13.5" customHeight="1" x14ac:dyDescent="0.15"/>
    <row r="134749" ht="13.5" customHeight="1" x14ac:dyDescent="0.15"/>
    <row r="134751" ht="13.5" customHeight="1" x14ac:dyDescent="0.15"/>
    <row r="134753" ht="13.5" customHeight="1" x14ac:dyDescent="0.15"/>
    <row r="134755" ht="13.5" customHeight="1" x14ac:dyDescent="0.15"/>
    <row r="134757" ht="13.5" customHeight="1" x14ac:dyDescent="0.15"/>
    <row r="134759" ht="13.5" customHeight="1" x14ac:dyDescent="0.15"/>
    <row r="134761" ht="13.5" customHeight="1" x14ac:dyDescent="0.15"/>
    <row r="134763" ht="13.5" customHeight="1" x14ac:dyDescent="0.15"/>
    <row r="134765" ht="13.5" customHeight="1" x14ac:dyDescent="0.15"/>
    <row r="134767" ht="13.5" customHeight="1" x14ac:dyDescent="0.15"/>
    <row r="134769" ht="13.5" customHeight="1" x14ac:dyDescent="0.15"/>
    <row r="134771" ht="13.5" customHeight="1" x14ac:dyDescent="0.15"/>
    <row r="134773" ht="13.5" customHeight="1" x14ac:dyDescent="0.15"/>
    <row r="134775" ht="13.5" customHeight="1" x14ac:dyDescent="0.15"/>
    <row r="134777" ht="13.5" customHeight="1" x14ac:dyDescent="0.15"/>
    <row r="134779" ht="13.5" customHeight="1" x14ac:dyDescent="0.15"/>
    <row r="134781" ht="13.5" customHeight="1" x14ac:dyDescent="0.15"/>
    <row r="134783" ht="13.5" customHeight="1" x14ac:dyDescent="0.15"/>
    <row r="134785" ht="13.5" customHeight="1" x14ac:dyDescent="0.15"/>
    <row r="134787" ht="13.5" customHeight="1" x14ac:dyDescent="0.15"/>
    <row r="134789" ht="13.5" customHeight="1" x14ac:dyDescent="0.15"/>
    <row r="134791" ht="13.5" customHeight="1" x14ac:dyDescent="0.15"/>
    <row r="134793" ht="13.5" customHeight="1" x14ac:dyDescent="0.15"/>
    <row r="134795" ht="13.5" customHeight="1" x14ac:dyDescent="0.15"/>
    <row r="134797" ht="13.5" customHeight="1" x14ac:dyDescent="0.15"/>
    <row r="134799" ht="13.5" customHeight="1" x14ac:dyDescent="0.15"/>
    <row r="134801" ht="13.5" customHeight="1" x14ac:dyDescent="0.15"/>
    <row r="134803" ht="13.5" customHeight="1" x14ac:dyDescent="0.15"/>
    <row r="134805" ht="13.5" customHeight="1" x14ac:dyDescent="0.15"/>
    <row r="134807" ht="13.5" customHeight="1" x14ac:dyDescent="0.15"/>
    <row r="134809" ht="13.5" customHeight="1" x14ac:dyDescent="0.15"/>
    <row r="134811" ht="13.5" customHeight="1" x14ac:dyDescent="0.15"/>
    <row r="134813" ht="13.5" customHeight="1" x14ac:dyDescent="0.15"/>
    <row r="134815" ht="13.5" customHeight="1" x14ac:dyDescent="0.15"/>
    <row r="134817" ht="13.5" customHeight="1" x14ac:dyDescent="0.15"/>
    <row r="134819" ht="13.5" customHeight="1" x14ac:dyDescent="0.15"/>
    <row r="134821" ht="13.5" customHeight="1" x14ac:dyDescent="0.15"/>
    <row r="134823" ht="13.5" customHeight="1" x14ac:dyDescent="0.15"/>
    <row r="134825" ht="13.5" customHeight="1" x14ac:dyDescent="0.15"/>
    <row r="134827" ht="13.5" customHeight="1" x14ac:dyDescent="0.15"/>
    <row r="134829" ht="13.5" customHeight="1" x14ac:dyDescent="0.15"/>
    <row r="134831" ht="13.5" customHeight="1" x14ac:dyDescent="0.15"/>
    <row r="134833" ht="13.5" customHeight="1" x14ac:dyDescent="0.15"/>
    <row r="134835" ht="13.5" customHeight="1" x14ac:dyDescent="0.15"/>
    <row r="134837" ht="13.5" customHeight="1" x14ac:dyDescent="0.15"/>
    <row r="134839" ht="13.5" customHeight="1" x14ac:dyDescent="0.15"/>
    <row r="134841" ht="13.5" customHeight="1" x14ac:dyDescent="0.15"/>
    <row r="134843" ht="13.5" customHeight="1" x14ac:dyDescent="0.15"/>
    <row r="134845" ht="13.5" customHeight="1" x14ac:dyDescent="0.15"/>
    <row r="134847" ht="13.5" customHeight="1" x14ac:dyDescent="0.15"/>
    <row r="134849" ht="13.5" customHeight="1" x14ac:dyDescent="0.15"/>
    <row r="134851" ht="13.5" customHeight="1" x14ac:dyDescent="0.15"/>
    <row r="134853" ht="13.5" customHeight="1" x14ac:dyDescent="0.15"/>
    <row r="134855" ht="13.5" customHeight="1" x14ac:dyDescent="0.15"/>
    <row r="134857" ht="13.5" customHeight="1" x14ac:dyDescent="0.15"/>
    <row r="134859" ht="13.5" customHeight="1" x14ac:dyDescent="0.15"/>
    <row r="134861" ht="13.5" customHeight="1" x14ac:dyDescent="0.15"/>
    <row r="134863" ht="13.5" customHeight="1" x14ac:dyDescent="0.15"/>
    <row r="134865" ht="13.5" customHeight="1" x14ac:dyDescent="0.15"/>
    <row r="134867" ht="13.5" customHeight="1" x14ac:dyDescent="0.15"/>
    <row r="134869" ht="13.5" customHeight="1" x14ac:dyDescent="0.15"/>
    <row r="134871" ht="13.5" customHeight="1" x14ac:dyDescent="0.15"/>
    <row r="134873" ht="13.5" customHeight="1" x14ac:dyDescent="0.15"/>
    <row r="134875" ht="13.5" customHeight="1" x14ac:dyDescent="0.15"/>
    <row r="134877" ht="13.5" customHeight="1" x14ac:dyDescent="0.15"/>
    <row r="134879" ht="13.5" customHeight="1" x14ac:dyDescent="0.15"/>
    <row r="134881" ht="13.5" customHeight="1" x14ac:dyDescent="0.15"/>
    <row r="134883" ht="13.5" customHeight="1" x14ac:dyDescent="0.15"/>
    <row r="134885" ht="13.5" customHeight="1" x14ac:dyDescent="0.15"/>
    <row r="134887" ht="13.5" customHeight="1" x14ac:dyDescent="0.15"/>
    <row r="134889" ht="13.5" customHeight="1" x14ac:dyDescent="0.15"/>
    <row r="134891" ht="13.5" customHeight="1" x14ac:dyDescent="0.15"/>
    <row r="134893" ht="13.5" customHeight="1" x14ac:dyDescent="0.15"/>
    <row r="134895" ht="13.5" customHeight="1" x14ac:dyDescent="0.15"/>
    <row r="134897" ht="13.5" customHeight="1" x14ac:dyDescent="0.15"/>
    <row r="134899" ht="13.5" customHeight="1" x14ac:dyDescent="0.15"/>
    <row r="134901" ht="13.5" customHeight="1" x14ac:dyDescent="0.15"/>
    <row r="134903" ht="13.5" customHeight="1" x14ac:dyDescent="0.15"/>
    <row r="134905" ht="13.5" customHeight="1" x14ac:dyDescent="0.15"/>
    <row r="134907" ht="13.5" customHeight="1" x14ac:dyDescent="0.15"/>
    <row r="134909" ht="13.5" customHeight="1" x14ac:dyDescent="0.15"/>
    <row r="134911" ht="13.5" customHeight="1" x14ac:dyDescent="0.15"/>
    <row r="134913" ht="13.5" customHeight="1" x14ac:dyDescent="0.15"/>
    <row r="134915" ht="13.5" customHeight="1" x14ac:dyDescent="0.15"/>
    <row r="134917" ht="13.5" customHeight="1" x14ac:dyDescent="0.15"/>
    <row r="134919" ht="13.5" customHeight="1" x14ac:dyDescent="0.15"/>
    <row r="134921" ht="13.5" customHeight="1" x14ac:dyDescent="0.15"/>
    <row r="134923" ht="13.5" customHeight="1" x14ac:dyDescent="0.15"/>
    <row r="134925" ht="13.5" customHeight="1" x14ac:dyDescent="0.15"/>
    <row r="134927" ht="13.5" customHeight="1" x14ac:dyDescent="0.15"/>
    <row r="134929" ht="13.5" customHeight="1" x14ac:dyDescent="0.15"/>
    <row r="134931" ht="13.5" customHeight="1" x14ac:dyDescent="0.15"/>
    <row r="134933" ht="13.5" customHeight="1" x14ac:dyDescent="0.15"/>
    <row r="134935" ht="13.5" customHeight="1" x14ac:dyDescent="0.15"/>
    <row r="134937" ht="13.5" customHeight="1" x14ac:dyDescent="0.15"/>
    <row r="134939" ht="13.5" customHeight="1" x14ac:dyDescent="0.15"/>
    <row r="134941" ht="13.5" customHeight="1" x14ac:dyDescent="0.15"/>
    <row r="134943" ht="13.5" customHeight="1" x14ac:dyDescent="0.15"/>
    <row r="134945" ht="13.5" customHeight="1" x14ac:dyDescent="0.15"/>
    <row r="134947" ht="13.5" customHeight="1" x14ac:dyDescent="0.15"/>
    <row r="134949" ht="13.5" customHeight="1" x14ac:dyDescent="0.15"/>
    <row r="134951" ht="13.5" customHeight="1" x14ac:dyDescent="0.15"/>
    <row r="134953" ht="13.5" customHeight="1" x14ac:dyDescent="0.15"/>
    <row r="134955" ht="13.5" customHeight="1" x14ac:dyDescent="0.15"/>
    <row r="134957" ht="13.5" customHeight="1" x14ac:dyDescent="0.15"/>
    <row r="134959" ht="13.5" customHeight="1" x14ac:dyDescent="0.15"/>
    <row r="134961" ht="13.5" customHeight="1" x14ac:dyDescent="0.15"/>
    <row r="134963" ht="13.5" customHeight="1" x14ac:dyDescent="0.15"/>
    <row r="134965" ht="13.5" customHeight="1" x14ac:dyDescent="0.15"/>
    <row r="134967" ht="13.5" customHeight="1" x14ac:dyDescent="0.15"/>
    <row r="134969" ht="13.5" customHeight="1" x14ac:dyDescent="0.15"/>
    <row r="134971" ht="13.5" customHeight="1" x14ac:dyDescent="0.15"/>
    <row r="134973" ht="13.5" customHeight="1" x14ac:dyDescent="0.15"/>
    <row r="134975" ht="13.5" customHeight="1" x14ac:dyDescent="0.15"/>
    <row r="134977" ht="13.5" customHeight="1" x14ac:dyDescent="0.15"/>
    <row r="134979" ht="13.5" customHeight="1" x14ac:dyDescent="0.15"/>
    <row r="134981" ht="13.5" customHeight="1" x14ac:dyDescent="0.15"/>
    <row r="134983" ht="13.5" customHeight="1" x14ac:dyDescent="0.15"/>
    <row r="134985" ht="13.5" customHeight="1" x14ac:dyDescent="0.15"/>
    <row r="134987" ht="13.5" customHeight="1" x14ac:dyDescent="0.15"/>
    <row r="134989" ht="13.5" customHeight="1" x14ac:dyDescent="0.15"/>
    <row r="134991" ht="13.5" customHeight="1" x14ac:dyDescent="0.15"/>
    <row r="134993" ht="13.5" customHeight="1" x14ac:dyDescent="0.15"/>
    <row r="134995" ht="13.5" customHeight="1" x14ac:dyDescent="0.15"/>
    <row r="134997" ht="13.5" customHeight="1" x14ac:dyDescent="0.15"/>
    <row r="134999" ht="13.5" customHeight="1" x14ac:dyDescent="0.15"/>
    <row r="135001" ht="13.5" customHeight="1" x14ac:dyDescent="0.15"/>
    <row r="135003" ht="13.5" customHeight="1" x14ac:dyDescent="0.15"/>
    <row r="135005" ht="13.5" customHeight="1" x14ac:dyDescent="0.15"/>
    <row r="135007" ht="13.5" customHeight="1" x14ac:dyDescent="0.15"/>
    <row r="135009" ht="13.5" customHeight="1" x14ac:dyDescent="0.15"/>
    <row r="135011" ht="13.5" customHeight="1" x14ac:dyDescent="0.15"/>
    <row r="135013" ht="13.5" customHeight="1" x14ac:dyDescent="0.15"/>
    <row r="135015" ht="13.5" customHeight="1" x14ac:dyDescent="0.15"/>
    <row r="135017" ht="13.5" customHeight="1" x14ac:dyDescent="0.15"/>
    <row r="135019" ht="13.5" customHeight="1" x14ac:dyDescent="0.15"/>
    <row r="135021" ht="13.5" customHeight="1" x14ac:dyDescent="0.15"/>
    <row r="135023" ht="13.5" customHeight="1" x14ac:dyDescent="0.15"/>
    <row r="135025" ht="13.5" customHeight="1" x14ac:dyDescent="0.15"/>
    <row r="135027" ht="13.5" customHeight="1" x14ac:dyDescent="0.15"/>
    <row r="135029" ht="13.5" customHeight="1" x14ac:dyDescent="0.15"/>
    <row r="135031" ht="13.5" customHeight="1" x14ac:dyDescent="0.15"/>
    <row r="135033" ht="13.5" customHeight="1" x14ac:dyDescent="0.15"/>
    <row r="135035" ht="13.5" customHeight="1" x14ac:dyDescent="0.15"/>
    <row r="135037" ht="13.5" customHeight="1" x14ac:dyDescent="0.15"/>
    <row r="135039" ht="13.5" customHeight="1" x14ac:dyDescent="0.15"/>
    <row r="135041" ht="13.5" customHeight="1" x14ac:dyDescent="0.15"/>
    <row r="135043" ht="13.5" customHeight="1" x14ac:dyDescent="0.15"/>
    <row r="135045" ht="13.5" customHeight="1" x14ac:dyDescent="0.15"/>
    <row r="135047" ht="13.5" customHeight="1" x14ac:dyDescent="0.15"/>
    <row r="135049" ht="13.5" customHeight="1" x14ac:dyDescent="0.15"/>
    <row r="135051" ht="13.5" customHeight="1" x14ac:dyDescent="0.15"/>
    <row r="135053" ht="13.5" customHeight="1" x14ac:dyDescent="0.15"/>
    <row r="135055" ht="13.5" customHeight="1" x14ac:dyDescent="0.15"/>
    <row r="135057" ht="13.5" customHeight="1" x14ac:dyDescent="0.15"/>
    <row r="135059" ht="13.5" customHeight="1" x14ac:dyDescent="0.15"/>
    <row r="135061" ht="13.5" customHeight="1" x14ac:dyDescent="0.15"/>
    <row r="135063" ht="13.5" customHeight="1" x14ac:dyDescent="0.15"/>
    <row r="135065" ht="13.5" customHeight="1" x14ac:dyDescent="0.15"/>
    <row r="135067" ht="13.5" customHeight="1" x14ac:dyDescent="0.15"/>
    <row r="135069" ht="13.5" customHeight="1" x14ac:dyDescent="0.15"/>
    <row r="135071" ht="13.5" customHeight="1" x14ac:dyDescent="0.15"/>
    <row r="135073" ht="13.5" customHeight="1" x14ac:dyDescent="0.15"/>
    <row r="135075" ht="13.5" customHeight="1" x14ac:dyDescent="0.15"/>
    <row r="135077" ht="13.5" customHeight="1" x14ac:dyDescent="0.15"/>
    <row r="135079" ht="13.5" customHeight="1" x14ac:dyDescent="0.15"/>
    <row r="135081" ht="13.5" customHeight="1" x14ac:dyDescent="0.15"/>
    <row r="135083" ht="13.5" customHeight="1" x14ac:dyDescent="0.15"/>
    <row r="135085" ht="13.5" customHeight="1" x14ac:dyDescent="0.15"/>
    <row r="135087" ht="13.5" customHeight="1" x14ac:dyDescent="0.15"/>
    <row r="135089" ht="13.5" customHeight="1" x14ac:dyDescent="0.15"/>
    <row r="135091" ht="13.5" customHeight="1" x14ac:dyDescent="0.15"/>
    <row r="135093" ht="13.5" customHeight="1" x14ac:dyDescent="0.15"/>
    <row r="135095" ht="13.5" customHeight="1" x14ac:dyDescent="0.15"/>
    <row r="135097" ht="13.5" customHeight="1" x14ac:dyDescent="0.15"/>
    <row r="135099" ht="13.5" customHeight="1" x14ac:dyDescent="0.15"/>
    <row r="135101" ht="13.5" customHeight="1" x14ac:dyDescent="0.15"/>
    <row r="135103" ht="13.5" customHeight="1" x14ac:dyDescent="0.15"/>
    <row r="135105" ht="13.5" customHeight="1" x14ac:dyDescent="0.15"/>
    <row r="135107" ht="13.5" customHeight="1" x14ac:dyDescent="0.15"/>
    <row r="135109" ht="13.5" customHeight="1" x14ac:dyDescent="0.15"/>
    <row r="135111" ht="13.5" customHeight="1" x14ac:dyDescent="0.15"/>
    <row r="135113" ht="13.5" customHeight="1" x14ac:dyDescent="0.15"/>
    <row r="135115" ht="13.5" customHeight="1" x14ac:dyDescent="0.15"/>
    <row r="135117" ht="13.5" customHeight="1" x14ac:dyDescent="0.15"/>
    <row r="135119" ht="13.5" customHeight="1" x14ac:dyDescent="0.15"/>
    <row r="135121" ht="13.5" customHeight="1" x14ac:dyDescent="0.15"/>
    <row r="135123" ht="13.5" customHeight="1" x14ac:dyDescent="0.15"/>
    <row r="135125" ht="13.5" customHeight="1" x14ac:dyDescent="0.15"/>
    <row r="135127" ht="13.5" customHeight="1" x14ac:dyDescent="0.15"/>
    <row r="135129" ht="13.5" customHeight="1" x14ac:dyDescent="0.15"/>
    <row r="135131" ht="13.5" customHeight="1" x14ac:dyDescent="0.15"/>
    <row r="135133" ht="13.5" customHeight="1" x14ac:dyDescent="0.15"/>
    <row r="135135" ht="13.5" customHeight="1" x14ac:dyDescent="0.15"/>
    <row r="135137" ht="13.5" customHeight="1" x14ac:dyDescent="0.15"/>
    <row r="135139" ht="13.5" customHeight="1" x14ac:dyDescent="0.15"/>
    <row r="135141" ht="13.5" customHeight="1" x14ac:dyDescent="0.15"/>
    <row r="135143" ht="13.5" customHeight="1" x14ac:dyDescent="0.15"/>
    <row r="135145" ht="13.5" customHeight="1" x14ac:dyDescent="0.15"/>
    <row r="135147" ht="13.5" customHeight="1" x14ac:dyDescent="0.15"/>
    <row r="135149" ht="13.5" customHeight="1" x14ac:dyDescent="0.15"/>
    <row r="135151" ht="13.5" customHeight="1" x14ac:dyDescent="0.15"/>
    <row r="135153" ht="13.5" customHeight="1" x14ac:dyDescent="0.15"/>
    <row r="135155" ht="13.5" customHeight="1" x14ac:dyDescent="0.15"/>
    <row r="135157" ht="13.5" customHeight="1" x14ac:dyDescent="0.15"/>
    <row r="135159" ht="13.5" customHeight="1" x14ac:dyDescent="0.15"/>
    <row r="135161" ht="13.5" customHeight="1" x14ac:dyDescent="0.15"/>
    <row r="135163" ht="13.5" customHeight="1" x14ac:dyDescent="0.15"/>
    <row r="135165" ht="13.5" customHeight="1" x14ac:dyDescent="0.15"/>
    <row r="135167" ht="13.5" customHeight="1" x14ac:dyDescent="0.15"/>
    <row r="135169" ht="13.5" customHeight="1" x14ac:dyDescent="0.15"/>
    <row r="135171" ht="13.5" customHeight="1" x14ac:dyDescent="0.15"/>
    <row r="135173" ht="13.5" customHeight="1" x14ac:dyDescent="0.15"/>
    <row r="135175" ht="13.5" customHeight="1" x14ac:dyDescent="0.15"/>
    <row r="135177" ht="13.5" customHeight="1" x14ac:dyDescent="0.15"/>
    <row r="135179" ht="13.5" customHeight="1" x14ac:dyDescent="0.15"/>
    <row r="135181" ht="13.5" customHeight="1" x14ac:dyDescent="0.15"/>
    <row r="135183" ht="13.5" customHeight="1" x14ac:dyDescent="0.15"/>
    <row r="135185" ht="13.5" customHeight="1" x14ac:dyDescent="0.15"/>
    <row r="135187" ht="13.5" customHeight="1" x14ac:dyDescent="0.15"/>
    <row r="135189" ht="13.5" customHeight="1" x14ac:dyDescent="0.15"/>
    <row r="135191" ht="13.5" customHeight="1" x14ac:dyDescent="0.15"/>
    <row r="135193" ht="13.5" customHeight="1" x14ac:dyDescent="0.15"/>
    <row r="135195" ht="13.5" customHeight="1" x14ac:dyDescent="0.15"/>
    <row r="135197" ht="13.5" customHeight="1" x14ac:dyDescent="0.15"/>
    <row r="135199" ht="13.5" customHeight="1" x14ac:dyDescent="0.15"/>
    <row r="135201" ht="13.5" customHeight="1" x14ac:dyDescent="0.15"/>
    <row r="135203" ht="13.5" customHeight="1" x14ac:dyDescent="0.15"/>
    <row r="135205" ht="13.5" customHeight="1" x14ac:dyDescent="0.15"/>
    <row r="135207" ht="13.5" customHeight="1" x14ac:dyDescent="0.15"/>
    <row r="135209" ht="13.5" customHeight="1" x14ac:dyDescent="0.15"/>
    <row r="135211" ht="13.5" customHeight="1" x14ac:dyDescent="0.15"/>
    <row r="135213" ht="13.5" customHeight="1" x14ac:dyDescent="0.15"/>
    <row r="135215" ht="13.5" customHeight="1" x14ac:dyDescent="0.15"/>
    <row r="135217" ht="13.5" customHeight="1" x14ac:dyDescent="0.15"/>
    <row r="135219" ht="13.5" customHeight="1" x14ac:dyDescent="0.15"/>
    <row r="135221" ht="13.5" customHeight="1" x14ac:dyDescent="0.15"/>
    <row r="135223" ht="13.5" customHeight="1" x14ac:dyDescent="0.15"/>
    <row r="135225" ht="13.5" customHeight="1" x14ac:dyDescent="0.15"/>
    <row r="135227" ht="13.5" customHeight="1" x14ac:dyDescent="0.15"/>
    <row r="135229" ht="13.5" customHeight="1" x14ac:dyDescent="0.15"/>
    <row r="135231" ht="13.5" customHeight="1" x14ac:dyDescent="0.15"/>
    <row r="135233" ht="13.5" customHeight="1" x14ac:dyDescent="0.15"/>
    <row r="135235" ht="13.5" customHeight="1" x14ac:dyDescent="0.15"/>
    <row r="135237" ht="13.5" customHeight="1" x14ac:dyDescent="0.15"/>
    <row r="135239" ht="13.5" customHeight="1" x14ac:dyDescent="0.15"/>
    <row r="135241" ht="13.5" customHeight="1" x14ac:dyDescent="0.15"/>
    <row r="135243" ht="13.5" customHeight="1" x14ac:dyDescent="0.15"/>
    <row r="135245" ht="13.5" customHeight="1" x14ac:dyDescent="0.15"/>
    <row r="135247" ht="13.5" customHeight="1" x14ac:dyDescent="0.15"/>
    <row r="135249" ht="13.5" customHeight="1" x14ac:dyDescent="0.15"/>
    <row r="135251" ht="13.5" customHeight="1" x14ac:dyDescent="0.15"/>
    <row r="135253" ht="13.5" customHeight="1" x14ac:dyDescent="0.15"/>
    <row r="135255" ht="13.5" customHeight="1" x14ac:dyDescent="0.15"/>
    <row r="135257" ht="13.5" customHeight="1" x14ac:dyDescent="0.15"/>
    <row r="135259" ht="13.5" customHeight="1" x14ac:dyDescent="0.15"/>
    <row r="135261" ht="13.5" customHeight="1" x14ac:dyDescent="0.15"/>
    <row r="135263" ht="13.5" customHeight="1" x14ac:dyDescent="0.15"/>
    <row r="135265" ht="13.5" customHeight="1" x14ac:dyDescent="0.15"/>
    <row r="135267" ht="13.5" customHeight="1" x14ac:dyDescent="0.15"/>
    <row r="135269" ht="13.5" customHeight="1" x14ac:dyDescent="0.15"/>
    <row r="135271" ht="13.5" customHeight="1" x14ac:dyDescent="0.15"/>
    <row r="135273" ht="13.5" customHeight="1" x14ac:dyDescent="0.15"/>
    <row r="135275" ht="13.5" customHeight="1" x14ac:dyDescent="0.15"/>
    <row r="135277" ht="13.5" customHeight="1" x14ac:dyDescent="0.15"/>
    <row r="135279" ht="13.5" customHeight="1" x14ac:dyDescent="0.15"/>
    <row r="135281" ht="13.5" customHeight="1" x14ac:dyDescent="0.15"/>
    <row r="135283" ht="13.5" customHeight="1" x14ac:dyDescent="0.15"/>
    <row r="135285" ht="13.5" customHeight="1" x14ac:dyDescent="0.15"/>
    <row r="135287" ht="13.5" customHeight="1" x14ac:dyDescent="0.15"/>
    <row r="135289" ht="13.5" customHeight="1" x14ac:dyDescent="0.15"/>
    <row r="135291" ht="13.5" customHeight="1" x14ac:dyDescent="0.15"/>
    <row r="135293" ht="13.5" customHeight="1" x14ac:dyDescent="0.15"/>
    <row r="135295" ht="13.5" customHeight="1" x14ac:dyDescent="0.15"/>
    <row r="135297" ht="13.5" customHeight="1" x14ac:dyDescent="0.15"/>
    <row r="135299" ht="13.5" customHeight="1" x14ac:dyDescent="0.15"/>
    <row r="135301" ht="13.5" customHeight="1" x14ac:dyDescent="0.15"/>
    <row r="135303" ht="13.5" customHeight="1" x14ac:dyDescent="0.15"/>
    <row r="135305" ht="13.5" customHeight="1" x14ac:dyDescent="0.15"/>
    <row r="135307" ht="13.5" customHeight="1" x14ac:dyDescent="0.15"/>
    <row r="135309" ht="13.5" customHeight="1" x14ac:dyDescent="0.15"/>
    <row r="135311" ht="13.5" customHeight="1" x14ac:dyDescent="0.15"/>
    <row r="135313" ht="13.5" customHeight="1" x14ac:dyDescent="0.15"/>
    <row r="135315" ht="13.5" customHeight="1" x14ac:dyDescent="0.15"/>
    <row r="135317" ht="13.5" customHeight="1" x14ac:dyDescent="0.15"/>
    <row r="135319" ht="13.5" customHeight="1" x14ac:dyDescent="0.15"/>
    <row r="135321" ht="13.5" customHeight="1" x14ac:dyDescent="0.15"/>
    <row r="135323" ht="13.5" customHeight="1" x14ac:dyDescent="0.15"/>
    <row r="135325" ht="13.5" customHeight="1" x14ac:dyDescent="0.15"/>
    <row r="135327" ht="13.5" customHeight="1" x14ac:dyDescent="0.15"/>
    <row r="135329" ht="13.5" customHeight="1" x14ac:dyDescent="0.15"/>
    <row r="135331" ht="13.5" customHeight="1" x14ac:dyDescent="0.15"/>
    <row r="135333" ht="13.5" customHeight="1" x14ac:dyDescent="0.15"/>
    <row r="135335" ht="13.5" customHeight="1" x14ac:dyDescent="0.15"/>
    <row r="135337" ht="13.5" customHeight="1" x14ac:dyDescent="0.15"/>
    <row r="135339" ht="13.5" customHeight="1" x14ac:dyDescent="0.15"/>
    <row r="135341" ht="13.5" customHeight="1" x14ac:dyDescent="0.15"/>
    <row r="135343" ht="13.5" customHeight="1" x14ac:dyDescent="0.15"/>
    <row r="135345" ht="13.5" customHeight="1" x14ac:dyDescent="0.15"/>
    <row r="135347" ht="13.5" customHeight="1" x14ac:dyDescent="0.15"/>
    <row r="135349" ht="13.5" customHeight="1" x14ac:dyDescent="0.15"/>
    <row r="135351" ht="13.5" customHeight="1" x14ac:dyDescent="0.15"/>
    <row r="135353" ht="13.5" customHeight="1" x14ac:dyDescent="0.15"/>
    <row r="135355" ht="13.5" customHeight="1" x14ac:dyDescent="0.15"/>
    <row r="135357" ht="13.5" customHeight="1" x14ac:dyDescent="0.15"/>
    <row r="135359" ht="13.5" customHeight="1" x14ac:dyDescent="0.15"/>
    <row r="135361" ht="13.5" customHeight="1" x14ac:dyDescent="0.15"/>
    <row r="135363" ht="13.5" customHeight="1" x14ac:dyDescent="0.15"/>
    <row r="135365" ht="13.5" customHeight="1" x14ac:dyDescent="0.15"/>
    <row r="135367" ht="13.5" customHeight="1" x14ac:dyDescent="0.15"/>
    <row r="135369" ht="13.5" customHeight="1" x14ac:dyDescent="0.15"/>
    <row r="135371" ht="13.5" customHeight="1" x14ac:dyDescent="0.15"/>
    <row r="135373" ht="13.5" customHeight="1" x14ac:dyDescent="0.15"/>
    <row r="135375" ht="13.5" customHeight="1" x14ac:dyDescent="0.15"/>
    <row r="135377" ht="13.5" customHeight="1" x14ac:dyDescent="0.15"/>
    <row r="135379" ht="13.5" customHeight="1" x14ac:dyDescent="0.15"/>
    <row r="135381" ht="13.5" customHeight="1" x14ac:dyDescent="0.15"/>
    <row r="135383" ht="13.5" customHeight="1" x14ac:dyDescent="0.15"/>
    <row r="135385" ht="13.5" customHeight="1" x14ac:dyDescent="0.15"/>
    <row r="135387" ht="13.5" customHeight="1" x14ac:dyDescent="0.15"/>
    <row r="135389" ht="13.5" customHeight="1" x14ac:dyDescent="0.15"/>
    <row r="135391" ht="13.5" customHeight="1" x14ac:dyDescent="0.15"/>
    <row r="135393" ht="13.5" customHeight="1" x14ac:dyDescent="0.15"/>
    <row r="135395" ht="13.5" customHeight="1" x14ac:dyDescent="0.15"/>
    <row r="135397" ht="13.5" customHeight="1" x14ac:dyDescent="0.15"/>
    <row r="135399" ht="13.5" customHeight="1" x14ac:dyDescent="0.15"/>
    <row r="135401" ht="13.5" customHeight="1" x14ac:dyDescent="0.15"/>
    <row r="135403" ht="13.5" customHeight="1" x14ac:dyDescent="0.15"/>
    <row r="135405" ht="13.5" customHeight="1" x14ac:dyDescent="0.15"/>
    <row r="135407" ht="13.5" customHeight="1" x14ac:dyDescent="0.15"/>
    <row r="135409" ht="13.5" customHeight="1" x14ac:dyDescent="0.15"/>
    <row r="135411" ht="13.5" customHeight="1" x14ac:dyDescent="0.15"/>
    <row r="135413" ht="13.5" customHeight="1" x14ac:dyDescent="0.15"/>
    <row r="135415" ht="13.5" customHeight="1" x14ac:dyDescent="0.15"/>
    <row r="135417" ht="13.5" customHeight="1" x14ac:dyDescent="0.15"/>
    <row r="135419" ht="13.5" customHeight="1" x14ac:dyDescent="0.15"/>
    <row r="135421" ht="13.5" customHeight="1" x14ac:dyDescent="0.15"/>
    <row r="135423" ht="13.5" customHeight="1" x14ac:dyDescent="0.15"/>
    <row r="135425" ht="13.5" customHeight="1" x14ac:dyDescent="0.15"/>
    <row r="135427" ht="13.5" customHeight="1" x14ac:dyDescent="0.15"/>
    <row r="135429" ht="13.5" customHeight="1" x14ac:dyDescent="0.15"/>
    <row r="135431" ht="13.5" customHeight="1" x14ac:dyDescent="0.15"/>
    <row r="135433" ht="13.5" customHeight="1" x14ac:dyDescent="0.15"/>
    <row r="135435" ht="13.5" customHeight="1" x14ac:dyDescent="0.15"/>
    <row r="135437" ht="13.5" customHeight="1" x14ac:dyDescent="0.15"/>
    <row r="135439" ht="13.5" customHeight="1" x14ac:dyDescent="0.15"/>
    <row r="135441" ht="13.5" customHeight="1" x14ac:dyDescent="0.15"/>
    <row r="135443" ht="13.5" customHeight="1" x14ac:dyDescent="0.15"/>
    <row r="135445" ht="13.5" customHeight="1" x14ac:dyDescent="0.15"/>
    <row r="135447" ht="13.5" customHeight="1" x14ac:dyDescent="0.15"/>
    <row r="135449" ht="13.5" customHeight="1" x14ac:dyDescent="0.15"/>
    <row r="135451" ht="13.5" customHeight="1" x14ac:dyDescent="0.15"/>
    <row r="135453" ht="13.5" customHeight="1" x14ac:dyDescent="0.15"/>
    <row r="135455" ht="13.5" customHeight="1" x14ac:dyDescent="0.15"/>
    <row r="135457" ht="13.5" customHeight="1" x14ac:dyDescent="0.15"/>
    <row r="135459" ht="13.5" customHeight="1" x14ac:dyDescent="0.15"/>
    <row r="135461" ht="13.5" customHeight="1" x14ac:dyDescent="0.15"/>
    <row r="135463" ht="13.5" customHeight="1" x14ac:dyDescent="0.15"/>
    <row r="135465" ht="13.5" customHeight="1" x14ac:dyDescent="0.15"/>
    <row r="135467" ht="13.5" customHeight="1" x14ac:dyDescent="0.15"/>
    <row r="135469" ht="13.5" customHeight="1" x14ac:dyDescent="0.15"/>
    <row r="135471" ht="13.5" customHeight="1" x14ac:dyDescent="0.15"/>
    <row r="135473" ht="13.5" customHeight="1" x14ac:dyDescent="0.15"/>
    <row r="135475" ht="13.5" customHeight="1" x14ac:dyDescent="0.15"/>
    <row r="135477" ht="13.5" customHeight="1" x14ac:dyDescent="0.15"/>
    <row r="135479" ht="13.5" customHeight="1" x14ac:dyDescent="0.15"/>
    <row r="135481" ht="13.5" customHeight="1" x14ac:dyDescent="0.15"/>
    <row r="135483" ht="13.5" customHeight="1" x14ac:dyDescent="0.15"/>
    <row r="135485" ht="13.5" customHeight="1" x14ac:dyDescent="0.15"/>
    <row r="135487" ht="13.5" customHeight="1" x14ac:dyDescent="0.15"/>
    <row r="135489" ht="13.5" customHeight="1" x14ac:dyDescent="0.15"/>
    <row r="135491" ht="13.5" customHeight="1" x14ac:dyDescent="0.15"/>
    <row r="135493" ht="13.5" customHeight="1" x14ac:dyDescent="0.15"/>
    <row r="135495" ht="13.5" customHeight="1" x14ac:dyDescent="0.15"/>
    <row r="135497" ht="13.5" customHeight="1" x14ac:dyDescent="0.15"/>
    <row r="135499" ht="13.5" customHeight="1" x14ac:dyDescent="0.15"/>
    <row r="135501" ht="13.5" customHeight="1" x14ac:dyDescent="0.15"/>
    <row r="135503" ht="13.5" customHeight="1" x14ac:dyDescent="0.15"/>
    <row r="135505" ht="13.5" customHeight="1" x14ac:dyDescent="0.15"/>
    <row r="135507" ht="13.5" customHeight="1" x14ac:dyDescent="0.15"/>
    <row r="135509" ht="13.5" customHeight="1" x14ac:dyDescent="0.15"/>
    <row r="135511" ht="13.5" customHeight="1" x14ac:dyDescent="0.15"/>
    <row r="135513" ht="13.5" customHeight="1" x14ac:dyDescent="0.15"/>
    <row r="135515" ht="13.5" customHeight="1" x14ac:dyDescent="0.15"/>
    <row r="135517" ht="13.5" customHeight="1" x14ac:dyDescent="0.15"/>
    <row r="135519" ht="13.5" customHeight="1" x14ac:dyDescent="0.15"/>
    <row r="135521" ht="13.5" customHeight="1" x14ac:dyDescent="0.15"/>
    <row r="135523" ht="13.5" customHeight="1" x14ac:dyDescent="0.15"/>
    <row r="135525" ht="13.5" customHeight="1" x14ac:dyDescent="0.15"/>
    <row r="135527" ht="13.5" customHeight="1" x14ac:dyDescent="0.15"/>
    <row r="135529" ht="13.5" customHeight="1" x14ac:dyDescent="0.15"/>
    <row r="135531" ht="13.5" customHeight="1" x14ac:dyDescent="0.15"/>
    <row r="135533" ht="13.5" customHeight="1" x14ac:dyDescent="0.15"/>
    <row r="135535" ht="13.5" customHeight="1" x14ac:dyDescent="0.15"/>
    <row r="135537" ht="13.5" customHeight="1" x14ac:dyDescent="0.15"/>
    <row r="135539" ht="13.5" customHeight="1" x14ac:dyDescent="0.15"/>
    <row r="135541" ht="13.5" customHeight="1" x14ac:dyDescent="0.15"/>
    <row r="135543" ht="13.5" customHeight="1" x14ac:dyDescent="0.15"/>
    <row r="135545" ht="13.5" customHeight="1" x14ac:dyDescent="0.15"/>
    <row r="135547" ht="13.5" customHeight="1" x14ac:dyDescent="0.15"/>
    <row r="135549" ht="13.5" customHeight="1" x14ac:dyDescent="0.15"/>
    <row r="135551" ht="13.5" customHeight="1" x14ac:dyDescent="0.15"/>
    <row r="135553" ht="13.5" customHeight="1" x14ac:dyDescent="0.15"/>
    <row r="135555" ht="13.5" customHeight="1" x14ac:dyDescent="0.15"/>
    <row r="135557" ht="13.5" customHeight="1" x14ac:dyDescent="0.15"/>
    <row r="135559" ht="13.5" customHeight="1" x14ac:dyDescent="0.15"/>
    <row r="135561" ht="13.5" customHeight="1" x14ac:dyDescent="0.15"/>
    <row r="135563" ht="13.5" customHeight="1" x14ac:dyDescent="0.15"/>
    <row r="135565" ht="13.5" customHeight="1" x14ac:dyDescent="0.15"/>
    <row r="135567" ht="13.5" customHeight="1" x14ac:dyDescent="0.15"/>
    <row r="135569" ht="13.5" customHeight="1" x14ac:dyDescent="0.15"/>
    <row r="135571" ht="13.5" customHeight="1" x14ac:dyDescent="0.15"/>
    <row r="135573" ht="13.5" customHeight="1" x14ac:dyDescent="0.15"/>
    <row r="135575" ht="13.5" customHeight="1" x14ac:dyDescent="0.15"/>
    <row r="135577" ht="13.5" customHeight="1" x14ac:dyDescent="0.15"/>
    <row r="135579" ht="13.5" customHeight="1" x14ac:dyDescent="0.15"/>
    <row r="135581" ht="13.5" customHeight="1" x14ac:dyDescent="0.15"/>
    <row r="135583" ht="13.5" customHeight="1" x14ac:dyDescent="0.15"/>
    <row r="135585" ht="13.5" customHeight="1" x14ac:dyDescent="0.15"/>
    <row r="135587" ht="13.5" customHeight="1" x14ac:dyDescent="0.15"/>
    <row r="135589" ht="13.5" customHeight="1" x14ac:dyDescent="0.15"/>
    <row r="135591" ht="13.5" customHeight="1" x14ac:dyDescent="0.15"/>
    <row r="135593" ht="13.5" customHeight="1" x14ac:dyDescent="0.15"/>
    <row r="135595" ht="13.5" customHeight="1" x14ac:dyDescent="0.15"/>
    <row r="135597" ht="13.5" customHeight="1" x14ac:dyDescent="0.15"/>
    <row r="135599" ht="13.5" customHeight="1" x14ac:dyDescent="0.15"/>
    <row r="135601" ht="13.5" customHeight="1" x14ac:dyDescent="0.15"/>
    <row r="135603" ht="13.5" customHeight="1" x14ac:dyDescent="0.15"/>
    <row r="135605" ht="13.5" customHeight="1" x14ac:dyDescent="0.15"/>
    <row r="135607" ht="13.5" customHeight="1" x14ac:dyDescent="0.15"/>
    <row r="135609" ht="13.5" customHeight="1" x14ac:dyDescent="0.15"/>
    <row r="135611" ht="13.5" customHeight="1" x14ac:dyDescent="0.15"/>
    <row r="135613" ht="13.5" customHeight="1" x14ac:dyDescent="0.15"/>
    <row r="135615" ht="13.5" customHeight="1" x14ac:dyDescent="0.15"/>
    <row r="135617" ht="13.5" customHeight="1" x14ac:dyDescent="0.15"/>
    <row r="135619" ht="13.5" customHeight="1" x14ac:dyDescent="0.15"/>
    <row r="135621" ht="13.5" customHeight="1" x14ac:dyDescent="0.15"/>
    <row r="135623" ht="13.5" customHeight="1" x14ac:dyDescent="0.15"/>
    <row r="135625" ht="13.5" customHeight="1" x14ac:dyDescent="0.15"/>
    <row r="135627" ht="13.5" customHeight="1" x14ac:dyDescent="0.15"/>
    <row r="135629" ht="13.5" customHeight="1" x14ac:dyDescent="0.15"/>
    <row r="135631" ht="13.5" customHeight="1" x14ac:dyDescent="0.15"/>
    <row r="135633" ht="13.5" customHeight="1" x14ac:dyDescent="0.15"/>
    <row r="135635" ht="13.5" customHeight="1" x14ac:dyDescent="0.15"/>
    <row r="135637" ht="13.5" customHeight="1" x14ac:dyDescent="0.15"/>
    <row r="135639" ht="13.5" customHeight="1" x14ac:dyDescent="0.15"/>
    <row r="135641" ht="13.5" customHeight="1" x14ac:dyDescent="0.15"/>
    <row r="135643" ht="13.5" customHeight="1" x14ac:dyDescent="0.15"/>
    <row r="135645" ht="13.5" customHeight="1" x14ac:dyDescent="0.15"/>
    <row r="135647" ht="13.5" customHeight="1" x14ac:dyDescent="0.15"/>
    <row r="135649" ht="13.5" customHeight="1" x14ac:dyDescent="0.15"/>
    <row r="135651" ht="13.5" customHeight="1" x14ac:dyDescent="0.15"/>
    <row r="135653" ht="13.5" customHeight="1" x14ac:dyDescent="0.15"/>
    <row r="135655" ht="13.5" customHeight="1" x14ac:dyDescent="0.15"/>
    <row r="135657" ht="13.5" customHeight="1" x14ac:dyDescent="0.15"/>
    <row r="135659" ht="13.5" customHeight="1" x14ac:dyDescent="0.15"/>
    <row r="135661" ht="13.5" customHeight="1" x14ac:dyDescent="0.15"/>
    <row r="135663" ht="13.5" customHeight="1" x14ac:dyDescent="0.15"/>
    <row r="135665" ht="13.5" customHeight="1" x14ac:dyDescent="0.15"/>
    <row r="135667" ht="13.5" customHeight="1" x14ac:dyDescent="0.15"/>
    <row r="135669" ht="13.5" customHeight="1" x14ac:dyDescent="0.15"/>
    <row r="135671" ht="13.5" customHeight="1" x14ac:dyDescent="0.15"/>
    <row r="135673" ht="13.5" customHeight="1" x14ac:dyDescent="0.15"/>
    <row r="135675" ht="13.5" customHeight="1" x14ac:dyDescent="0.15"/>
    <row r="135677" ht="13.5" customHeight="1" x14ac:dyDescent="0.15"/>
    <row r="135679" ht="13.5" customHeight="1" x14ac:dyDescent="0.15"/>
    <row r="135681" ht="13.5" customHeight="1" x14ac:dyDescent="0.15"/>
    <row r="135683" ht="13.5" customHeight="1" x14ac:dyDescent="0.15"/>
    <row r="135685" ht="13.5" customHeight="1" x14ac:dyDescent="0.15"/>
    <row r="135687" ht="13.5" customHeight="1" x14ac:dyDescent="0.15"/>
    <row r="135689" ht="13.5" customHeight="1" x14ac:dyDescent="0.15"/>
    <row r="135691" ht="13.5" customHeight="1" x14ac:dyDescent="0.15"/>
    <row r="135693" ht="13.5" customHeight="1" x14ac:dyDescent="0.15"/>
    <row r="135695" ht="13.5" customHeight="1" x14ac:dyDescent="0.15"/>
    <row r="135697" ht="13.5" customHeight="1" x14ac:dyDescent="0.15"/>
    <row r="135699" ht="13.5" customHeight="1" x14ac:dyDescent="0.15"/>
    <row r="135701" ht="13.5" customHeight="1" x14ac:dyDescent="0.15"/>
    <row r="135703" ht="13.5" customHeight="1" x14ac:dyDescent="0.15"/>
    <row r="135705" ht="13.5" customHeight="1" x14ac:dyDescent="0.15"/>
    <row r="135707" ht="13.5" customHeight="1" x14ac:dyDescent="0.15"/>
    <row r="135709" ht="13.5" customHeight="1" x14ac:dyDescent="0.15"/>
    <row r="135711" ht="13.5" customHeight="1" x14ac:dyDescent="0.15"/>
    <row r="135713" ht="13.5" customHeight="1" x14ac:dyDescent="0.15"/>
    <row r="135715" ht="13.5" customHeight="1" x14ac:dyDescent="0.15"/>
    <row r="135717" ht="13.5" customHeight="1" x14ac:dyDescent="0.15"/>
    <row r="135719" ht="13.5" customHeight="1" x14ac:dyDescent="0.15"/>
    <row r="135721" ht="13.5" customHeight="1" x14ac:dyDescent="0.15"/>
    <row r="135723" ht="13.5" customHeight="1" x14ac:dyDescent="0.15"/>
    <row r="135725" ht="13.5" customHeight="1" x14ac:dyDescent="0.15"/>
    <row r="135727" ht="13.5" customHeight="1" x14ac:dyDescent="0.15"/>
    <row r="135729" ht="13.5" customHeight="1" x14ac:dyDescent="0.15"/>
    <row r="135731" ht="13.5" customHeight="1" x14ac:dyDescent="0.15"/>
    <row r="135733" ht="13.5" customHeight="1" x14ac:dyDescent="0.15"/>
    <row r="135735" ht="13.5" customHeight="1" x14ac:dyDescent="0.15"/>
    <row r="135737" ht="13.5" customHeight="1" x14ac:dyDescent="0.15"/>
    <row r="135739" ht="13.5" customHeight="1" x14ac:dyDescent="0.15"/>
    <row r="135741" ht="13.5" customHeight="1" x14ac:dyDescent="0.15"/>
    <row r="135743" ht="13.5" customHeight="1" x14ac:dyDescent="0.15"/>
    <row r="135745" ht="13.5" customHeight="1" x14ac:dyDescent="0.15"/>
    <row r="135747" ht="13.5" customHeight="1" x14ac:dyDescent="0.15"/>
    <row r="135749" ht="13.5" customHeight="1" x14ac:dyDescent="0.15"/>
    <row r="135751" ht="13.5" customHeight="1" x14ac:dyDescent="0.15"/>
    <row r="135753" ht="13.5" customHeight="1" x14ac:dyDescent="0.15"/>
    <row r="135755" ht="13.5" customHeight="1" x14ac:dyDescent="0.15"/>
    <row r="135757" ht="13.5" customHeight="1" x14ac:dyDescent="0.15"/>
    <row r="135759" ht="13.5" customHeight="1" x14ac:dyDescent="0.15"/>
    <row r="135761" ht="13.5" customHeight="1" x14ac:dyDescent="0.15"/>
    <row r="135763" ht="13.5" customHeight="1" x14ac:dyDescent="0.15"/>
    <row r="135765" ht="13.5" customHeight="1" x14ac:dyDescent="0.15"/>
    <row r="135767" ht="13.5" customHeight="1" x14ac:dyDescent="0.15"/>
    <row r="135769" ht="13.5" customHeight="1" x14ac:dyDescent="0.15"/>
    <row r="135771" ht="13.5" customHeight="1" x14ac:dyDescent="0.15"/>
    <row r="135773" ht="13.5" customHeight="1" x14ac:dyDescent="0.15"/>
    <row r="135775" ht="13.5" customHeight="1" x14ac:dyDescent="0.15"/>
    <row r="135777" ht="13.5" customHeight="1" x14ac:dyDescent="0.15"/>
    <row r="135779" ht="13.5" customHeight="1" x14ac:dyDescent="0.15"/>
    <row r="135781" ht="13.5" customHeight="1" x14ac:dyDescent="0.15"/>
    <row r="135783" ht="13.5" customHeight="1" x14ac:dyDescent="0.15"/>
    <row r="135785" ht="13.5" customHeight="1" x14ac:dyDescent="0.15"/>
    <row r="135787" ht="13.5" customHeight="1" x14ac:dyDescent="0.15"/>
    <row r="135789" ht="13.5" customHeight="1" x14ac:dyDescent="0.15"/>
    <row r="135791" ht="13.5" customHeight="1" x14ac:dyDescent="0.15"/>
    <row r="135793" ht="13.5" customHeight="1" x14ac:dyDescent="0.15"/>
    <row r="135795" ht="13.5" customHeight="1" x14ac:dyDescent="0.15"/>
    <row r="135797" ht="13.5" customHeight="1" x14ac:dyDescent="0.15"/>
    <row r="135799" ht="13.5" customHeight="1" x14ac:dyDescent="0.15"/>
    <row r="135801" ht="13.5" customHeight="1" x14ac:dyDescent="0.15"/>
    <row r="135803" ht="13.5" customHeight="1" x14ac:dyDescent="0.15"/>
    <row r="135805" ht="13.5" customHeight="1" x14ac:dyDescent="0.15"/>
    <row r="135807" ht="13.5" customHeight="1" x14ac:dyDescent="0.15"/>
    <row r="135809" ht="13.5" customHeight="1" x14ac:dyDescent="0.15"/>
    <row r="135811" ht="13.5" customHeight="1" x14ac:dyDescent="0.15"/>
    <row r="135813" ht="13.5" customHeight="1" x14ac:dyDescent="0.15"/>
    <row r="135815" ht="13.5" customHeight="1" x14ac:dyDescent="0.15"/>
    <row r="135817" ht="13.5" customHeight="1" x14ac:dyDescent="0.15"/>
    <row r="135819" ht="13.5" customHeight="1" x14ac:dyDescent="0.15"/>
    <row r="135821" ht="13.5" customHeight="1" x14ac:dyDescent="0.15"/>
    <row r="135823" ht="13.5" customHeight="1" x14ac:dyDescent="0.15"/>
    <row r="135825" ht="13.5" customHeight="1" x14ac:dyDescent="0.15"/>
    <row r="135827" ht="13.5" customHeight="1" x14ac:dyDescent="0.15"/>
    <row r="135829" ht="13.5" customHeight="1" x14ac:dyDescent="0.15"/>
    <row r="135831" ht="13.5" customHeight="1" x14ac:dyDescent="0.15"/>
    <row r="135833" ht="13.5" customHeight="1" x14ac:dyDescent="0.15"/>
    <row r="135835" ht="13.5" customHeight="1" x14ac:dyDescent="0.15"/>
    <row r="135837" ht="13.5" customHeight="1" x14ac:dyDescent="0.15"/>
    <row r="135839" ht="13.5" customHeight="1" x14ac:dyDescent="0.15"/>
    <row r="135841" ht="13.5" customHeight="1" x14ac:dyDescent="0.15"/>
    <row r="135843" ht="13.5" customHeight="1" x14ac:dyDescent="0.15"/>
    <row r="135845" ht="13.5" customHeight="1" x14ac:dyDescent="0.15"/>
    <row r="135847" ht="13.5" customHeight="1" x14ac:dyDescent="0.15"/>
    <row r="135849" ht="13.5" customHeight="1" x14ac:dyDescent="0.15"/>
    <row r="135851" ht="13.5" customHeight="1" x14ac:dyDescent="0.15"/>
    <row r="135853" ht="13.5" customHeight="1" x14ac:dyDescent="0.15"/>
    <row r="135855" ht="13.5" customHeight="1" x14ac:dyDescent="0.15"/>
    <row r="135857" ht="13.5" customHeight="1" x14ac:dyDescent="0.15"/>
    <row r="135859" ht="13.5" customHeight="1" x14ac:dyDescent="0.15"/>
    <row r="135861" ht="13.5" customHeight="1" x14ac:dyDescent="0.15"/>
    <row r="135863" ht="13.5" customHeight="1" x14ac:dyDescent="0.15"/>
    <row r="135865" ht="13.5" customHeight="1" x14ac:dyDescent="0.15"/>
    <row r="135867" ht="13.5" customHeight="1" x14ac:dyDescent="0.15"/>
    <row r="135869" ht="13.5" customHeight="1" x14ac:dyDescent="0.15"/>
    <row r="135871" ht="13.5" customHeight="1" x14ac:dyDescent="0.15"/>
    <row r="135873" ht="13.5" customHeight="1" x14ac:dyDescent="0.15"/>
    <row r="135875" ht="13.5" customHeight="1" x14ac:dyDescent="0.15"/>
    <row r="135877" ht="13.5" customHeight="1" x14ac:dyDescent="0.15"/>
    <row r="135879" ht="13.5" customHeight="1" x14ac:dyDescent="0.15"/>
    <row r="135881" ht="13.5" customHeight="1" x14ac:dyDescent="0.15"/>
    <row r="135883" ht="13.5" customHeight="1" x14ac:dyDescent="0.15"/>
    <row r="135885" ht="13.5" customHeight="1" x14ac:dyDescent="0.15"/>
    <row r="135887" ht="13.5" customHeight="1" x14ac:dyDescent="0.15"/>
    <row r="135889" ht="13.5" customHeight="1" x14ac:dyDescent="0.15"/>
    <row r="135891" ht="13.5" customHeight="1" x14ac:dyDescent="0.15"/>
    <row r="135893" ht="13.5" customHeight="1" x14ac:dyDescent="0.15"/>
    <row r="135895" ht="13.5" customHeight="1" x14ac:dyDescent="0.15"/>
    <row r="135897" ht="13.5" customHeight="1" x14ac:dyDescent="0.15"/>
    <row r="135899" ht="13.5" customHeight="1" x14ac:dyDescent="0.15"/>
    <row r="135901" ht="13.5" customHeight="1" x14ac:dyDescent="0.15"/>
    <row r="135903" ht="13.5" customHeight="1" x14ac:dyDescent="0.15"/>
    <row r="135905" ht="13.5" customHeight="1" x14ac:dyDescent="0.15"/>
    <row r="135907" ht="13.5" customHeight="1" x14ac:dyDescent="0.15"/>
    <row r="135909" ht="13.5" customHeight="1" x14ac:dyDescent="0.15"/>
    <row r="135911" ht="13.5" customHeight="1" x14ac:dyDescent="0.15"/>
    <row r="135913" ht="13.5" customHeight="1" x14ac:dyDescent="0.15"/>
    <row r="135915" ht="13.5" customHeight="1" x14ac:dyDescent="0.15"/>
    <row r="135917" ht="13.5" customHeight="1" x14ac:dyDescent="0.15"/>
    <row r="135919" ht="13.5" customHeight="1" x14ac:dyDescent="0.15"/>
    <row r="135921" ht="13.5" customHeight="1" x14ac:dyDescent="0.15"/>
    <row r="135923" ht="13.5" customHeight="1" x14ac:dyDescent="0.15"/>
    <row r="135925" ht="13.5" customHeight="1" x14ac:dyDescent="0.15"/>
    <row r="135927" ht="13.5" customHeight="1" x14ac:dyDescent="0.15"/>
    <row r="135929" ht="13.5" customHeight="1" x14ac:dyDescent="0.15"/>
    <row r="135931" ht="13.5" customHeight="1" x14ac:dyDescent="0.15"/>
    <row r="135933" ht="13.5" customHeight="1" x14ac:dyDescent="0.15"/>
    <row r="135935" ht="13.5" customHeight="1" x14ac:dyDescent="0.15"/>
    <row r="135937" ht="13.5" customHeight="1" x14ac:dyDescent="0.15"/>
    <row r="135939" ht="13.5" customHeight="1" x14ac:dyDescent="0.15"/>
    <row r="135941" ht="13.5" customHeight="1" x14ac:dyDescent="0.15"/>
    <row r="135943" ht="13.5" customHeight="1" x14ac:dyDescent="0.15"/>
    <row r="135945" ht="13.5" customHeight="1" x14ac:dyDescent="0.15"/>
    <row r="135947" ht="13.5" customHeight="1" x14ac:dyDescent="0.15"/>
    <row r="135949" ht="13.5" customHeight="1" x14ac:dyDescent="0.15"/>
    <row r="135951" ht="13.5" customHeight="1" x14ac:dyDescent="0.15"/>
    <row r="135953" ht="13.5" customHeight="1" x14ac:dyDescent="0.15"/>
    <row r="135955" ht="13.5" customHeight="1" x14ac:dyDescent="0.15"/>
    <row r="135957" ht="13.5" customHeight="1" x14ac:dyDescent="0.15"/>
    <row r="135959" ht="13.5" customHeight="1" x14ac:dyDescent="0.15"/>
    <row r="135961" ht="13.5" customHeight="1" x14ac:dyDescent="0.15"/>
    <row r="135963" ht="13.5" customHeight="1" x14ac:dyDescent="0.15"/>
    <row r="135965" ht="13.5" customHeight="1" x14ac:dyDescent="0.15"/>
    <row r="135967" ht="13.5" customHeight="1" x14ac:dyDescent="0.15"/>
    <row r="135969" ht="13.5" customHeight="1" x14ac:dyDescent="0.15"/>
    <row r="135971" ht="13.5" customHeight="1" x14ac:dyDescent="0.15"/>
    <row r="135973" ht="13.5" customHeight="1" x14ac:dyDescent="0.15"/>
    <row r="135975" ht="13.5" customHeight="1" x14ac:dyDescent="0.15"/>
    <row r="135977" ht="13.5" customHeight="1" x14ac:dyDescent="0.15"/>
    <row r="135979" ht="13.5" customHeight="1" x14ac:dyDescent="0.15"/>
    <row r="135981" ht="13.5" customHeight="1" x14ac:dyDescent="0.15"/>
    <row r="135983" ht="13.5" customHeight="1" x14ac:dyDescent="0.15"/>
    <row r="135985" ht="13.5" customHeight="1" x14ac:dyDescent="0.15"/>
    <row r="135987" ht="13.5" customHeight="1" x14ac:dyDescent="0.15"/>
    <row r="135989" ht="13.5" customHeight="1" x14ac:dyDescent="0.15"/>
    <row r="135991" ht="13.5" customHeight="1" x14ac:dyDescent="0.15"/>
    <row r="135993" ht="13.5" customHeight="1" x14ac:dyDescent="0.15"/>
    <row r="135995" ht="13.5" customHeight="1" x14ac:dyDescent="0.15"/>
    <row r="135997" ht="13.5" customHeight="1" x14ac:dyDescent="0.15"/>
    <row r="135999" ht="13.5" customHeight="1" x14ac:dyDescent="0.15"/>
    <row r="136001" ht="13.5" customHeight="1" x14ac:dyDescent="0.15"/>
    <row r="136003" ht="13.5" customHeight="1" x14ac:dyDescent="0.15"/>
    <row r="136005" ht="13.5" customHeight="1" x14ac:dyDescent="0.15"/>
    <row r="136007" ht="13.5" customHeight="1" x14ac:dyDescent="0.15"/>
    <row r="136009" ht="13.5" customHeight="1" x14ac:dyDescent="0.15"/>
    <row r="136011" ht="13.5" customHeight="1" x14ac:dyDescent="0.15"/>
    <row r="136013" ht="13.5" customHeight="1" x14ac:dyDescent="0.15"/>
    <row r="136015" ht="13.5" customHeight="1" x14ac:dyDescent="0.15"/>
    <row r="136017" ht="13.5" customHeight="1" x14ac:dyDescent="0.15"/>
    <row r="136019" ht="13.5" customHeight="1" x14ac:dyDescent="0.15"/>
    <row r="136021" ht="13.5" customHeight="1" x14ac:dyDescent="0.15"/>
    <row r="136023" ht="13.5" customHeight="1" x14ac:dyDescent="0.15"/>
    <row r="136025" ht="13.5" customHeight="1" x14ac:dyDescent="0.15"/>
    <row r="136027" ht="13.5" customHeight="1" x14ac:dyDescent="0.15"/>
    <row r="136029" ht="13.5" customHeight="1" x14ac:dyDescent="0.15"/>
    <row r="136031" ht="13.5" customHeight="1" x14ac:dyDescent="0.15"/>
    <row r="136033" ht="13.5" customHeight="1" x14ac:dyDescent="0.15"/>
    <row r="136035" ht="13.5" customHeight="1" x14ac:dyDescent="0.15"/>
    <row r="136037" ht="13.5" customHeight="1" x14ac:dyDescent="0.15"/>
    <row r="136039" ht="13.5" customHeight="1" x14ac:dyDescent="0.15"/>
    <row r="136041" ht="13.5" customHeight="1" x14ac:dyDescent="0.15"/>
    <row r="136043" ht="13.5" customHeight="1" x14ac:dyDescent="0.15"/>
    <row r="136045" ht="13.5" customHeight="1" x14ac:dyDescent="0.15"/>
    <row r="136047" ht="13.5" customHeight="1" x14ac:dyDescent="0.15"/>
    <row r="136049" ht="13.5" customHeight="1" x14ac:dyDescent="0.15"/>
    <row r="136051" ht="13.5" customHeight="1" x14ac:dyDescent="0.15"/>
    <row r="136053" ht="13.5" customHeight="1" x14ac:dyDescent="0.15"/>
    <row r="136055" ht="13.5" customHeight="1" x14ac:dyDescent="0.15"/>
    <row r="136057" ht="13.5" customHeight="1" x14ac:dyDescent="0.15"/>
    <row r="136059" ht="13.5" customHeight="1" x14ac:dyDescent="0.15"/>
    <row r="136061" ht="13.5" customHeight="1" x14ac:dyDescent="0.15"/>
    <row r="136063" ht="13.5" customHeight="1" x14ac:dyDescent="0.15"/>
    <row r="136065" ht="13.5" customHeight="1" x14ac:dyDescent="0.15"/>
    <row r="136067" ht="13.5" customHeight="1" x14ac:dyDescent="0.15"/>
    <row r="136069" ht="13.5" customHeight="1" x14ac:dyDescent="0.15"/>
    <row r="136071" ht="13.5" customHeight="1" x14ac:dyDescent="0.15"/>
    <row r="136073" ht="13.5" customHeight="1" x14ac:dyDescent="0.15"/>
    <row r="136075" ht="13.5" customHeight="1" x14ac:dyDescent="0.15"/>
    <row r="136077" ht="13.5" customHeight="1" x14ac:dyDescent="0.15"/>
    <row r="136079" ht="13.5" customHeight="1" x14ac:dyDescent="0.15"/>
    <row r="136081" ht="13.5" customHeight="1" x14ac:dyDescent="0.15"/>
    <row r="136083" ht="13.5" customHeight="1" x14ac:dyDescent="0.15"/>
    <row r="136085" ht="13.5" customHeight="1" x14ac:dyDescent="0.15"/>
    <row r="136087" ht="13.5" customHeight="1" x14ac:dyDescent="0.15"/>
    <row r="136089" ht="13.5" customHeight="1" x14ac:dyDescent="0.15"/>
    <row r="136091" ht="13.5" customHeight="1" x14ac:dyDescent="0.15"/>
    <row r="136093" ht="13.5" customHeight="1" x14ac:dyDescent="0.15"/>
    <row r="136095" ht="13.5" customHeight="1" x14ac:dyDescent="0.15"/>
    <row r="136097" ht="13.5" customHeight="1" x14ac:dyDescent="0.15"/>
    <row r="136099" ht="13.5" customHeight="1" x14ac:dyDescent="0.15"/>
    <row r="136101" ht="13.5" customHeight="1" x14ac:dyDescent="0.15"/>
    <row r="136103" ht="13.5" customHeight="1" x14ac:dyDescent="0.15"/>
    <row r="136105" ht="13.5" customHeight="1" x14ac:dyDescent="0.15"/>
    <row r="136107" ht="13.5" customHeight="1" x14ac:dyDescent="0.15"/>
    <row r="136109" ht="13.5" customHeight="1" x14ac:dyDescent="0.15"/>
    <row r="136111" ht="13.5" customHeight="1" x14ac:dyDescent="0.15"/>
    <row r="136113" ht="13.5" customHeight="1" x14ac:dyDescent="0.15"/>
    <row r="136115" ht="13.5" customHeight="1" x14ac:dyDescent="0.15"/>
    <row r="136117" ht="13.5" customHeight="1" x14ac:dyDescent="0.15"/>
    <row r="136119" ht="13.5" customHeight="1" x14ac:dyDescent="0.15"/>
    <row r="136121" ht="13.5" customHeight="1" x14ac:dyDescent="0.15"/>
    <row r="136123" ht="13.5" customHeight="1" x14ac:dyDescent="0.15"/>
    <row r="136125" ht="13.5" customHeight="1" x14ac:dyDescent="0.15"/>
    <row r="136127" ht="13.5" customHeight="1" x14ac:dyDescent="0.15"/>
    <row r="136129" ht="13.5" customHeight="1" x14ac:dyDescent="0.15"/>
    <row r="136131" ht="13.5" customHeight="1" x14ac:dyDescent="0.15"/>
    <row r="136133" ht="13.5" customHeight="1" x14ac:dyDescent="0.15"/>
    <row r="136135" ht="13.5" customHeight="1" x14ac:dyDescent="0.15"/>
    <row r="136137" ht="13.5" customHeight="1" x14ac:dyDescent="0.15"/>
    <row r="136139" ht="13.5" customHeight="1" x14ac:dyDescent="0.15"/>
    <row r="136141" ht="13.5" customHeight="1" x14ac:dyDescent="0.15"/>
    <row r="136143" ht="13.5" customHeight="1" x14ac:dyDescent="0.15"/>
    <row r="136145" ht="13.5" customHeight="1" x14ac:dyDescent="0.15"/>
    <row r="136147" ht="13.5" customHeight="1" x14ac:dyDescent="0.15"/>
    <row r="136149" ht="13.5" customHeight="1" x14ac:dyDescent="0.15"/>
    <row r="136151" ht="13.5" customHeight="1" x14ac:dyDescent="0.15"/>
    <row r="136153" ht="13.5" customHeight="1" x14ac:dyDescent="0.15"/>
    <row r="136155" ht="13.5" customHeight="1" x14ac:dyDescent="0.15"/>
    <row r="136157" ht="13.5" customHeight="1" x14ac:dyDescent="0.15"/>
    <row r="136159" ht="13.5" customHeight="1" x14ac:dyDescent="0.15"/>
    <row r="136161" ht="13.5" customHeight="1" x14ac:dyDescent="0.15"/>
    <row r="136163" ht="13.5" customHeight="1" x14ac:dyDescent="0.15"/>
    <row r="136165" ht="13.5" customHeight="1" x14ac:dyDescent="0.15"/>
    <row r="136167" ht="13.5" customHeight="1" x14ac:dyDescent="0.15"/>
    <row r="136169" ht="13.5" customHeight="1" x14ac:dyDescent="0.15"/>
    <row r="136171" ht="13.5" customHeight="1" x14ac:dyDescent="0.15"/>
    <row r="136173" ht="13.5" customHeight="1" x14ac:dyDescent="0.15"/>
    <row r="136175" ht="13.5" customHeight="1" x14ac:dyDescent="0.15"/>
    <row r="136177" ht="13.5" customHeight="1" x14ac:dyDescent="0.15"/>
    <row r="136179" ht="13.5" customHeight="1" x14ac:dyDescent="0.15"/>
    <row r="136181" ht="13.5" customHeight="1" x14ac:dyDescent="0.15"/>
    <row r="136183" ht="13.5" customHeight="1" x14ac:dyDescent="0.15"/>
    <row r="136185" ht="13.5" customHeight="1" x14ac:dyDescent="0.15"/>
    <row r="136187" ht="13.5" customHeight="1" x14ac:dyDescent="0.15"/>
    <row r="136189" ht="13.5" customHeight="1" x14ac:dyDescent="0.15"/>
    <row r="136191" ht="13.5" customHeight="1" x14ac:dyDescent="0.15"/>
    <row r="136193" ht="13.5" customHeight="1" x14ac:dyDescent="0.15"/>
    <row r="136195" ht="13.5" customHeight="1" x14ac:dyDescent="0.15"/>
    <row r="136197" ht="13.5" customHeight="1" x14ac:dyDescent="0.15"/>
    <row r="136199" ht="13.5" customHeight="1" x14ac:dyDescent="0.15"/>
    <row r="136201" ht="13.5" customHeight="1" x14ac:dyDescent="0.15"/>
    <row r="136203" ht="13.5" customHeight="1" x14ac:dyDescent="0.15"/>
    <row r="136205" ht="13.5" customHeight="1" x14ac:dyDescent="0.15"/>
    <row r="136207" ht="13.5" customHeight="1" x14ac:dyDescent="0.15"/>
    <row r="136209" ht="13.5" customHeight="1" x14ac:dyDescent="0.15"/>
    <row r="136211" ht="13.5" customHeight="1" x14ac:dyDescent="0.15"/>
    <row r="136213" ht="13.5" customHeight="1" x14ac:dyDescent="0.15"/>
    <row r="136215" ht="13.5" customHeight="1" x14ac:dyDescent="0.15"/>
    <row r="136217" ht="13.5" customHeight="1" x14ac:dyDescent="0.15"/>
    <row r="136219" ht="13.5" customHeight="1" x14ac:dyDescent="0.15"/>
    <row r="136221" ht="13.5" customHeight="1" x14ac:dyDescent="0.15"/>
    <row r="136223" ht="13.5" customHeight="1" x14ac:dyDescent="0.15"/>
    <row r="136225" ht="13.5" customHeight="1" x14ac:dyDescent="0.15"/>
    <row r="136227" ht="13.5" customHeight="1" x14ac:dyDescent="0.15"/>
    <row r="136229" ht="13.5" customHeight="1" x14ac:dyDescent="0.15"/>
    <row r="136231" ht="13.5" customHeight="1" x14ac:dyDescent="0.15"/>
    <row r="136233" ht="13.5" customHeight="1" x14ac:dyDescent="0.15"/>
    <row r="136235" ht="13.5" customHeight="1" x14ac:dyDescent="0.15"/>
    <row r="136237" ht="13.5" customHeight="1" x14ac:dyDescent="0.15"/>
    <row r="136239" ht="13.5" customHeight="1" x14ac:dyDescent="0.15"/>
    <row r="136241" ht="13.5" customHeight="1" x14ac:dyDescent="0.15"/>
    <row r="136243" ht="13.5" customHeight="1" x14ac:dyDescent="0.15"/>
    <row r="136245" ht="13.5" customHeight="1" x14ac:dyDescent="0.15"/>
    <row r="136247" ht="13.5" customHeight="1" x14ac:dyDescent="0.15"/>
    <row r="136249" ht="13.5" customHeight="1" x14ac:dyDescent="0.15"/>
    <row r="136251" ht="13.5" customHeight="1" x14ac:dyDescent="0.15"/>
    <row r="136253" ht="13.5" customHeight="1" x14ac:dyDescent="0.15"/>
    <row r="136255" ht="13.5" customHeight="1" x14ac:dyDescent="0.15"/>
    <row r="136257" ht="13.5" customHeight="1" x14ac:dyDescent="0.15"/>
    <row r="136259" ht="13.5" customHeight="1" x14ac:dyDescent="0.15"/>
    <row r="136261" ht="13.5" customHeight="1" x14ac:dyDescent="0.15"/>
    <row r="136263" ht="13.5" customHeight="1" x14ac:dyDescent="0.15"/>
    <row r="136265" ht="13.5" customHeight="1" x14ac:dyDescent="0.15"/>
    <row r="136267" ht="13.5" customHeight="1" x14ac:dyDescent="0.15"/>
    <row r="136269" ht="13.5" customHeight="1" x14ac:dyDescent="0.15"/>
    <row r="136271" ht="13.5" customHeight="1" x14ac:dyDescent="0.15"/>
    <row r="136273" ht="13.5" customHeight="1" x14ac:dyDescent="0.15"/>
    <row r="136275" ht="13.5" customHeight="1" x14ac:dyDescent="0.15"/>
    <row r="136277" ht="13.5" customHeight="1" x14ac:dyDescent="0.15"/>
    <row r="136279" ht="13.5" customHeight="1" x14ac:dyDescent="0.15"/>
    <row r="136281" ht="13.5" customHeight="1" x14ac:dyDescent="0.15"/>
    <row r="136283" ht="13.5" customHeight="1" x14ac:dyDescent="0.15"/>
    <row r="136285" ht="13.5" customHeight="1" x14ac:dyDescent="0.15"/>
    <row r="136287" ht="13.5" customHeight="1" x14ac:dyDescent="0.15"/>
    <row r="136289" ht="13.5" customHeight="1" x14ac:dyDescent="0.15"/>
    <row r="136291" ht="13.5" customHeight="1" x14ac:dyDescent="0.15"/>
    <row r="136293" ht="13.5" customHeight="1" x14ac:dyDescent="0.15"/>
    <row r="136295" ht="13.5" customHeight="1" x14ac:dyDescent="0.15"/>
    <row r="136297" ht="13.5" customHeight="1" x14ac:dyDescent="0.15"/>
    <row r="136299" ht="13.5" customHeight="1" x14ac:dyDescent="0.15"/>
    <row r="136301" ht="13.5" customHeight="1" x14ac:dyDescent="0.15"/>
    <row r="136303" ht="13.5" customHeight="1" x14ac:dyDescent="0.15"/>
    <row r="136305" ht="13.5" customHeight="1" x14ac:dyDescent="0.15"/>
    <row r="136307" ht="13.5" customHeight="1" x14ac:dyDescent="0.15"/>
    <row r="136309" ht="13.5" customHeight="1" x14ac:dyDescent="0.15"/>
    <row r="136311" ht="13.5" customHeight="1" x14ac:dyDescent="0.15"/>
    <row r="136313" ht="13.5" customHeight="1" x14ac:dyDescent="0.15"/>
    <row r="136315" ht="13.5" customHeight="1" x14ac:dyDescent="0.15"/>
    <row r="136317" ht="13.5" customHeight="1" x14ac:dyDescent="0.15"/>
    <row r="136319" ht="13.5" customHeight="1" x14ac:dyDescent="0.15"/>
    <row r="136321" ht="13.5" customHeight="1" x14ac:dyDescent="0.15"/>
    <row r="136323" ht="13.5" customHeight="1" x14ac:dyDescent="0.15"/>
    <row r="136325" ht="13.5" customHeight="1" x14ac:dyDescent="0.15"/>
    <row r="136327" ht="13.5" customHeight="1" x14ac:dyDescent="0.15"/>
    <row r="136329" ht="13.5" customHeight="1" x14ac:dyDescent="0.15"/>
    <row r="136331" ht="13.5" customHeight="1" x14ac:dyDescent="0.15"/>
    <row r="136333" ht="13.5" customHeight="1" x14ac:dyDescent="0.15"/>
    <row r="136335" ht="13.5" customHeight="1" x14ac:dyDescent="0.15"/>
    <row r="136337" ht="13.5" customHeight="1" x14ac:dyDescent="0.15"/>
    <row r="136339" ht="13.5" customHeight="1" x14ac:dyDescent="0.15"/>
    <row r="136341" ht="13.5" customHeight="1" x14ac:dyDescent="0.15"/>
    <row r="136343" ht="13.5" customHeight="1" x14ac:dyDescent="0.15"/>
    <row r="136345" ht="13.5" customHeight="1" x14ac:dyDescent="0.15"/>
    <row r="136347" ht="13.5" customHeight="1" x14ac:dyDescent="0.15"/>
    <row r="136349" ht="13.5" customHeight="1" x14ac:dyDescent="0.15"/>
    <row r="136351" ht="13.5" customHeight="1" x14ac:dyDescent="0.15"/>
    <row r="136353" ht="13.5" customHeight="1" x14ac:dyDescent="0.15"/>
    <row r="136355" ht="13.5" customHeight="1" x14ac:dyDescent="0.15"/>
    <row r="136357" ht="13.5" customHeight="1" x14ac:dyDescent="0.15"/>
    <row r="136359" ht="13.5" customHeight="1" x14ac:dyDescent="0.15"/>
    <row r="136361" ht="13.5" customHeight="1" x14ac:dyDescent="0.15"/>
    <row r="136363" ht="13.5" customHeight="1" x14ac:dyDescent="0.15"/>
    <row r="136365" ht="13.5" customHeight="1" x14ac:dyDescent="0.15"/>
    <row r="136367" ht="13.5" customHeight="1" x14ac:dyDescent="0.15"/>
    <row r="136369" ht="13.5" customHeight="1" x14ac:dyDescent="0.15"/>
    <row r="136371" ht="13.5" customHeight="1" x14ac:dyDescent="0.15"/>
    <row r="136373" ht="13.5" customHeight="1" x14ac:dyDescent="0.15"/>
    <row r="136375" ht="13.5" customHeight="1" x14ac:dyDescent="0.15"/>
    <row r="136377" ht="13.5" customHeight="1" x14ac:dyDescent="0.15"/>
    <row r="136379" ht="13.5" customHeight="1" x14ac:dyDescent="0.15"/>
    <row r="136381" ht="13.5" customHeight="1" x14ac:dyDescent="0.15"/>
    <row r="136383" ht="13.5" customHeight="1" x14ac:dyDescent="0.15"/>
    <row r="136385" ht="13.5" customHeight="1" x14ac:dyDescent="0.15"/>
    <row r="136387" ht="13.5" customHeight="1" x14ac:dyDescent="0.15"/>
    <row r="136389" ht="13.5" customHeight="1" x14ac:dyDescent="0.15"/>
    <row r="136391" ht="13.5" customHeight="1" x14ac:dyDescent="0.15"/>
    <row r="136393" ht="13.5" customHeight="1" x14ac:dyDescent="0.15"/>
    <row r="136395" ht="13.5" customHeight="1" x14ac:dyDescent="0.15"/>
    <row r="136397" ht="13.5" customHeight="1" x14ac:dyDescent="0.15"/>
    <row r="136399" ht="13.5" customHeight="1" x14ac:dyDescent="0.15"/>
    <row r="136401" ht="13.5" customHeight="1" x14ac:dyDescent="0.15"/>
    <row r="136403" ht="13.5" customHeight="1" x14ac:dyDescent="0.15"/>
    <row r="136405" ht="13.5" customHeight="1" x14ac:dyDescent="0.15"/>
    <row r="136407" ht="13.5" customHeight="1" x14ac:dyDescent="0.15"/>
    <row r="136409" ht="13.5" customHeight="1" x14ac:dyDescent="0.15"/>
    <row r="136411" ht="13.5" customHeight="1" x14ac:dyDescent="0.15"/>
    <row r="136413" ht="13.5" customHeight="1" x14ac:dyDescent="0.15"/>
    <row r="136415" ht="13.5" customHeight="1" x14ac:dyDescent="0.15"/>
    <row r="136417" ht="13.5" customHeight="1" x14ac:dyDescent="0.15"/>
    <row r="136419" ht="13.5" customHeight="1" x14ac:dyDescent="0.15"/>
    <row r="136421" ht="13.5" customHeight="1" x14ac:dyDescent="0.15"/>
    <row r="136423" ht="13.5" customHeight="1" x14ac:dyDescent="0.15"/>
    <row r="136425" ht="13.5" customHeight="1" x14ac:dyDescent="0.15"/>
    <row r="136427" ht="13.5" customHeight="1" x14ac:dyDescent="0.15"/>
    <row r="136429" ht="13.5" customHeight="1" x14ac:dyDescent="0.15"/>
    <row r="136431" ht="13.5" customHeight="1" x14ac:dyDescent="0.15"/>
    <row r="136433" ht="13.5" customHeight="1" x14ac:dyDescent="0.15"/>
    <row r="136435" ht="13.5" customHeight="1" x14ac:dyDescent="0.15"/>
    <row r="136437" ht="13.5" customHeight="1" x14ac:dyDescent="0.15"/>
    <row r="136439" ht="13.5" customHeight="1" x14ac:dyDescent="0.15"/>
    <row r="136441" ht="13.5" customHeight="1" x14ac:dyDescent="0.15"/>
    <row r="136443" ht="13.5" customHeight="1" x14ac:dyDescent="0.15"/>
    <row r="136445" ht="13.5" customHeight="1" x14ac:dyDescent="0.15"/>
    <row r="136447" ht="13.5" customHeight="1" x14ac:dyDescent="0.15"/>
    <row r="136449" ht="13.5" customHeight="1" x14ac:dyDescent="0.15"/>
    <row r="136451" ht="13.5" customHeight="1" x14ac:dyDescent="0.15"/>
    <row r="136453" ht="13.5" customHeight="1" x14ac:dyDescent="0.15"/>
    <row r="136455" ht="13.5" customHeight="1" x14ac:dyDescent="0.15"/>
    <row r="136457" ht="13.5" customHeight="1" x14ac:dyDescent="0.15"/>
    <row r="136459" ht="13.5" customHeight="1" x14ac:dyDescent="0.15"/>
    <row r="136461" ht="13.5" customHeight="1" x14ac:dyDescent="0.15"/>
    <row r="136463" ht="13.5" customHeight="1" x14ac:dyDescent="0.15"/>
    <row r="136465" ht="13.5" customHeight="1" x14ac:dyDescent="0.15"/>
    <row r="136467" ht="13.5" customHeight="1" x14ac:dyDescent="0.15"/>
    <row r="136469" ht="13.5" customHeight="1" x14ac:dyDescent="0.15"/>
    <row r="136471" ht="13.5" customHeight="1" x14ac:dyDescent="0.15"/>
    <row r="136473" ht="13.5" customHeight="1" x14ac:dyDescent="0.15"/>
    <row r="136475" ht="13.5" customHeight="1" x14ac:dyDescent="0.15"/>
    <row r="136477" ht="13.5" customHeight="1" x14ac:dyDescent="0.15"/>
    <row r="136479" ht="13.5" customHeight="1" x14ac:dyDescent="0.15"/>
    <row r="136481" ht="13.5" customHeight="1" x14ac:dyDescent="0.15"/>
    <row r="136483" ht="13.5" customHeight="1" x14ac:dyDescent="0.15"/>
    <row r="136485" ht="13.5" customHeight="1" x14ac:dyDescent="0.15"/>
    <row r="136487" ht="13.5" customHeight="1" x14ac:dyDescent="0.15"/>
    <row r="136489" ht="13.5" customHeight="1" x14ac:dyDescent="0.15"/>
    <row r="136491" ht="13.5" customHeight="1" x14ac:dyDescent="0.15"/>
    <row r="136493" ht="13.5" customHeight="1" x14ac:dyDescent="0.15"/>
    <row r="136495" ht="13.5" customHeight="1" x14ac:dyDescent="0.15"/>
    <row r="136497" ht="13.5" customHeight="1" x14ac:dyDescent="0.15"/>
    <row r="136499" ht="13.5" customHeight="1" x14ac:dyDescent="0.15"/>
    <row r="136501" ht="13.5" customHeight="1" x14ac:dyDescent="0.15"/>
    <row r="136503" ht="13.5" customHeight="1" x14ac:dyDescent="0.15"/>
    <row r="136505" ht="13.5" customHeight="1" x14ac:dyDescent="0.15"/>
    <row r="136507" ht="13.5" customHeight="1" x14ac:dyDescent="0.15"/>
    <row r="136509" ht="13.5" customHeight="1" x14ac:dyDescent="0.15"/>
    <row r="136511" ht="13.5" customHeight="1" x14ac:dyDescent="0.15"/>
    <row r="136513" ht="13.5" customHeight="1" x14ac:dyDescent="0.15"/>
    <row r="136515" ht="13.5" customHeight="1" x14ac:dyDescent="0.15"/>
    <row r="136517" ht="13.5" customHeight="1" x14ac:dyDescent="0.15"/>
    <row r="136519" ht="13.5" customHeight="1" x14ac:dyDescent="0.15"/>
    <row r="136521" ht="13.5" customHeight="1" x14ac:dyDescent="0.15"/>
    <row r="136523" ht="13.5" customHeight="1" x14ac:dyDescent="0.15"/>
    <row r="136525" ht="13.5" customHeight="1" x14ac:dyDescent="0.15"/>
    <row r="136527" ht="13.5" customHeight="1" x14ac:dyDescent="0.15"/>
    <row r="136529" ht="13.5" customHeight="1" x14ac:dyDescent="0.15"/>
    <row r="136531" ht="13.5" customHeight="1" x14ac:dyDescent="0.15"/>
    <row r="136533" ht="13.5" customHeight="1" x14ac:dyDescent="0.15"/>
    <row r="136535" ht="13.5" customHeight="1" x14ac:dyDescent="0.15"/>
    <row r="136537" ht="13.5" customHeight="1" x14ac:dyDescent="0.15"/>
    <row r="136539" ht="13.5" customHeight="1" x14ac:dyDescent="0.15"/>
    <row r="136541" ht="13.5" customHeight="1" x14ac:dyDescent="0.15"/>
    <row r="136543" ht="13.5" customHeight="1" x14ac:dyDescent="0.15"/>
    <row r="136545" ht="13.5" customHeight="1" x14ac:dyDescent="0.15"/>
    <row r="136547" ht="13.5" customHeight="1" x14ac:dyDescent="0.15"/>
    <row r="136549" ht="13.5" customHeight="1" x14ac:dyDescent="0.15"/>
    <row r="136551" ht="13.5" customHeight="1" x14ac:dyDescent="0.15"/>
    <row r="136553" ht="13.5" customHeight="1" x14ac:dyDescent="0.15"/>
    <row r="136555" ht="13.5" customHeight="1" x14ac:dyDescent="0.15"/>
    <row r="136557" ht="13.5" customHeight="1" x14ac:dyDescent="0.15"/>
    <row r="136559" ht="13.5" customHeight="1" x14ac:dyDescent="0.15"/>
    <row r="136561" ht="13.5" customHeight="1" x14ac:dyDescent="0.15"/>
    <row r="136563" ht="13.5" customHeight="1" x14ac:dyDescent="0.15"/>
    <row r="136565" ht="13.5" customHeight="1" x14ac:dyDescent="0.15"/>
    <row r="136567" ht="13.5" customHeight="1" x14ac:dyDescent="0.15"/>
    <row r="136569" ht="13.5" customHeight="1" x14ac:dyDescent="0.15"/>
    <row r="136571" ht="13.5" customHeight="1" x14ac:dyDescent="0.15"/>
    <row r="136573" ht="13.5" customHeight="1" x14ac:dyDescent="0.15"/>
    <row r="136575" ht="13.5" customHeight="1" x14ac:dyDescent="0.15"/>
    <row r="136577" ht="13.5" customHeight="1" x14ac:dyDescent="0.15"/>
    <row r="136579" ht="13.5" customHeight="1" x14ac:dyDescent="0.15"/>
    <row r="136581" ht="13.5" customHeight="1" x14ac:dyDescent="0.15"/>
    <row r="136583" ht="13.5" customHeight="1" x14ac:dyDescent="0.15"/>
    <row r="136585" ht="13.5" customHeight="1" x14ac:dyDescent="0.15"/>
    <row r="136587" ht="13.5" customHeight="1" x14ac:dyDescent="0.15"/>
    <row r="136589" ht="13.5" customHeight="1" x14ac:dyDescent="0.15"/>
    <row r="136591" ht="13.5" customHeight="1" x14ac:dyDescent="0.15"/>
    <row r="136593" ht="13.5" customHeight="1" x14ac:dyDescent="0.15"/>
    <row r="136595" ht="13.5" customHeight="1" x14ac:dyDescent="0.15"/>
    <row r="136597" ht="13.5" customHeight="1" x14ac:dyDescent="0.15"/>
    <row r="136599" ht="13.5" customHeight="1" x14ac:dyDescent="0.15"/>
    <row r="136601" ht="13.5" customHeight="1" x14ac:dyDescent="0.15"/>
    <row r="136603" ht="13.5" customHeight="1" x14ac:dyDescent="0.15"/>
    <row r="136605" ht="13.5" customHeight="1" x14ac:dyDescent="0.15"/>
    <row r="136607" ht="13.5" customHeight="1" x14ac:dyDescent="0.15"/>
    <row r="136609" ht="13.5" customHeight="1" x14ac:dyDescent="0.15"/>
    <row r="136611" ht="13.5" customHeight="1" x14ac:dyDescent="0.15"/>
    <row r="136613" ht="13.5" customHeight="1" x14ac:dyDescent="0.15"/>
    <row r="136615" ht="13.5" customHeight="1" x14ac:dyDescent="0.15"/>
    <row r="136617" ht="13.5" customHeight="1" x14ac:dyDescent="0.15"/>
    <row r="136619" ht="13.5" customHeight="1" x14ac:dyDescent="0.15"/>
    <row r="136621" ht="13.5" customHeight="1" x14ac:dyDescent="0.15"/>
    <row r="136623" ht="13.5" customHeight="1" x14ac:dyDescent="0.15"/>
    <row r="136625" ht="13.5" customHeight="1" x14ac:dyDescent="0.15"/>
    <row r="136627" ht="13.5" customHeight="1" x14ac:dyDescent="0.15"/>
    <row r="136629" ht="13.5" customHeight="1" x14ac:dyDescent="0.15"/>
    <row r="136631" ht="13.5" customHeight="1" x14ac:dyDescent="0.15"/>
    <row r="136633" ht="13.5" customHeight="1" x14ac:dyDescent="0.15"/>
    <row r="136635" ht="13.5" customHeight="1" x14ac:dyDescent="0.15"/>
    <row r="136637" ht="13.5" customHeight="1" x14ac:dyDescent="0.15"/>
    <row r="136639" ht="13.5" customHeight="1" x14ac:dyDescent="0.15"/>
    <row r="136641" ht="13.5" customHeight="1" x14ac:dyDescent="0.15"/>
    <row r="136643" ht="13.5" customHeight="1" x14ac:dyDescent="0.15"/>
    <row r="136645" ht="13.5" customHeight="1" x14ac:dyDescent="0.15"/>
    <row r="136647" ht="13.5" customHeight="1" x14ac:dyDescent="0.15"/>
    <row r="136649" ht="13.5" customHeight="1" x14ac:dyDescent="0.15"/>
    <row r="136651" ht="13.5" customHeight="1" x14ac:dyDescent="0.15"/>
    <row r="136653" ht="13.5" customHeight="1" x14ac:dyDescent="0.15"/>
    <row r="136655" ht="13.5" customHeight="1" x14ac:dyDescent="0.15"/>
    <row r="136657" ht="13.5" customHeight="1" x14ac:dyDescent="0.15"/>
    <row r="136659" ht="13.5" customHeight="1" x14ac:dyDescent="0.15"/>
    <row r="136661" ht="13.5" customHeight="1" x14ac:dyDescent="0.15"/>
    <row r="136663" ht="13.5" customHeight="1" x14ac:dyDescent="0.15"/>
    <row r="136665" ht="13.5" customHeight="1" x14ac:dyDescent="0.15"/>
    <row r="136667" ht="13.5" customHeight="1" x14ac:dyDescent="0.15"/>
    <row r="136669" ht="13.5" customHeight="1" x14ac:dyDescent="0.15"/>
    <row r="136671" ht="13.5" customHeight="1" x14ac:dyDescent="0.15"/>
    <row r="136673" ht="13.5" customHeight="1" x14ac:dyDescent="0.15"/>
    <row r="136675" ht="13.5" customHeight="1" x14ac:dyDescent="0.15"/>
    <row r="136677" ht="13.5" customHeight="1" x14ac:dyDescent="0.15"/>
    <row r="136679" ht="13.5" customHeight="1" x14ac:dyDescent="0.15"/>
    <row r="136681" ht="13.5" customHeight="1" x14ac:dyDescent="0.15"/>
    <row r="136683" ht="13.5" customHeight="1" x14ac:dyDescent="0.15"/>
    <row r="136685" ht="13.5" customHeight="1" x14ac:dyDescent="0.15"/>
    <row r="136687" ht="13.5" customHeight="1" x14ac:dyDescent="0.15"/>
    <row r="136689" ht="13.5" customHeight="1" x14ac:dyDescent="0.15"/>
    <row r="136691" ht="13.5" customHeight="1" x14ac:dyDescent="0.15"/>
    <row r="136693" ht="13.5" customHeight="1" x14ac:dyDescent="0.15"/>
    <row r="136695" ht="13.5" customHeight="1" x14ac:dyDescent="0.15"/>
    <row r="136697" ht="13.5" customHeight="1" x14ac:dyDescent="0.15"/>
    <row r="136699" ht="13.5" customHeight="1" x14ac:dyDescent="0.15"/>
    <row r="136701" ht="13.5" customHeight="1" x14ac:dyDescent="0.15"/>
    <row r="136703" ht="13.5" customHeight="1" x14ac:dyDescent="0.15"/>
    <row r="136705" ht="13.5" customHeight="1" x14ac:dyDescent="0.15"/>
    <row r="136707" ht="13.5" customHeight="1" x14ac:dyDescent="0.15"/>
    <row r="136709" ht="13.5" customHeight="1" x14ac:dyDescent="0.15"/>
    <row r="136711" ht="13.5" customHeight="1" x14ac:dyDescent="0.15"/>
    <row r="136713" ht="13.5" customHeight="1" x14ac:dyDescent="0.15"/>
    <row r="136715" ht="13.5" customHeight="1" x14ac:dyDescent="0.15"/>
    <row r="136717" ht="13.5" customHeight="1" x14ac:dyDescent="0.15"/>
    <row r="136719" ht="13.5" customHeight="1" x14ac:dyDescent="0.15"/>
    <row r="136721" ht="13.5" customHeight="1" x14ac:dyDescent="0.15"/>
    <row r="136723" ht="13.5" customHeight="1" x14ac:dyDescent="0.15"/>
    <row r="136725" ht="13.5" customHeight="1" x14ac:dyDescent="0.15"/>
    <row r="136727" ht="13.5" customHeight="1" x14ac:dyDescent="0.15"/>
    <row r="136729" ht="13.5" customHeight="1" x14ac:dyDescent="0.15"/>
    <row r="136731" ht="13.5" customHeight="1" x14ac:dyDescent="0.15"/>
    <row r="136733" ht="13.5" customHeight="1" x14ac:dyDescent="0.15"/>
    <row r="136735" ht="13.5" customHeight="1" x14ac:dyDescent="0.15"/>
    <row r="136737" ht="13.5" customHeight="1" x14ac:dyDescent="0.15"/>
    <row r="136739" ht="13.5" customHeight="1" x14ac:dyDescent="0.15"/>
    <row r="136741" ht="13.5" customHeight="1" x14ac:dyDescent="0.15"/>
    <row r="136743" ht="13.5" customHeight="1" x14ac:dyDescent="0.15"/>
    <row r="136745" ht="13.5" customHeight="1" x14ac:dyDescent="0.15"/>
    <row r="136747" ht="13.5" customHeight="1" x14ac:dyDescent="0.15"/>
    <row r="136749" ht="13.5" customHeight="1" x14ac:dyDescent="0.15"/>
    <row r="136751" ht="13.5" customHeight="1" x14ac:dyDescent="0.15"/>
    <row r="136753" ht="13.5" customHeight="1" x14ac:dyDescent="0.15"/>
    <row r="136755" ht="13.5" customHeight="1" x14ac:dyDescent="0.15"/>
    <row r="136757" ht="13.5" customHeight="1" x14ac:dyDescent="0.15"/>
    <row r="136759" ht="13.5" customHeight="1" x14ac:dyDescent="0.15"/>
    <row r="136761" ht="13.5" customHeight="1" x14ac:dyDescent="0.15"/>
    <row r="136763" ht="13.5" customHeight="1" x14ac:dyDescent="0.15"/>
    <row r="136765" ht="13.5" customHeight="1" x14ac:dyDescent="0.15"/>
    <row r="136767" ht="13.5" customHeight="1" x14ac:dyDescent="0.15"/>
    <row r="136769" ht="13.5" customHeight="1" x14ac:dyDescent="0.15"/>
    <row r="136771" ht="13.5" customHeight="1" x14ac:dyDescent="0.15"/>
    <row r="136773" ht="13.5" customHeight="1" x14ac:dyDescent="0.15"/>
    <row r="136775" ht="13.5" customHeight="1" x14ac:dyDescent="0.15"/>
    <row r="136777" ht="13.5" customHeight="1" x14ac:dyDescent="0.15"/>
    <row r="136779" ht="13.5" customHeight="1" x14ac:dyDescent="0.15"/>
    <row r="136781" ht="13.5" customHeight="1" x14ac:dyDescent="0.15"/>
    <row r="136783" ht="13.5" customHeight="1" x14ac:dyDescent="0.15"/>
    <row r="136785" ht="13.5" customHeight="1" x14ac:dyDescent="0.15"/>
    <row r="136787" ht="13.5" customHeight="1" x14ac:dyDescent="0.15"/>
    <row r="136789" ht="13.5" customHeight="1" x14ac:dyDescent="0.15"/>
    <row r="136791" ht="13.5" customHeight="1" x14ac:dyDescent="0.15"/>
    <row r="136793" ht="13.5" customHeight="1" x14ac:dyDescent="0.15"/>
    <row r="136795" ht="13.5" customHeight="1" x14ac:dyDescent="0.15"/>
    <row r="136797" ht="13.5" customHeight="1" x14ac:dyDescent="0.15"/>
    <row r="136799" ht="13.5" customHeight="1" x14ac:dyDescent="0.15"/>
    <row r="136801" ht="13.5" customHeight="1" x14ac:dyDescent="0.15"/>
    <row r="136803" ht="13.5" customHeight="1" x14ac:dyDescent="0.15"/>
    <row r="136805" ht="13.5" customHeight="1" x14ac:dyDescent="0.15"/>
    <row r="136807" ht="13.5" customHeight="1" x14ac:dyDescent="0.15"/>
    <row r="136809" ht="13.5" customHeight="1" x14ac:dyDescent="0.15"/>
    <row r="136811" ht="13.5" customHeight="1" x14ac:dyDescent="0.15"/>
    <row r="136813" ht="13.5" customHeight="1" x14ac:dyDescent="0.15"/>
    <row r="136815" ht="13.5" customHeight="1" x14ac:dyDescent="0.15"/>
    <row r="136817" ht="13.5" customHeight="1" x14ac:dyDescent="0.15"/>
    <row r="136819" ht="13.5" customHeight="1" x14ac:dyDescent="0.15"/>
    <row r="136821" ht="13.5" customHeight="1" x14ac:dyDescent="0.15"/>
    <row r="136823" ht="13.5" customHeight="1" x14ac:dyDescent="0.15"/>
    <row r="136825" ht="13.5" customHeight="1" x14ac:dyDescent="0.15"/>
    <row r="136827" ht="13.5" customHeight="1" x14ac:dyDescent="0.15"/>
    <row r="136829" ht="13.5" customHeight="1" x14ac:dyDescent="0.15"/>
    <row r="136831" ht="13.5" customHeight="1" x14ac:dyDescent="0.15"/>
    <row r="136833" ht="13.5" customHeight="1" x14ac:dyDescent="0.15"/>
    <row r="136835" ht="13.5" customHeight="1" x14ac:dyDescent="0.15"/>
    <row r="136837" ht="13.5" customHeight="1" x14ac:dyDescent="0.15"/>
    <row r="136839" ht="13.5" customHeight="1" x14ac:dyDescent="0.15"/>
    <row r="136841" ht="13.5" customHeight="1" x14ac:dyDescent="0.15"/>
    <row r="136843" ht="13.5" customHeight="1" x14ac:dyDescent="0.15"/>
    <row r="136845" ht="13.5" customHeight="1" x14ac:dyDescent="0.15"/>
    <row r="136847" ht="13.5" customHeight="1" x14ac:dyDescent="0.15"/>
    <row r="136849" ht="13.5" customHeight="1" x14ac:dyDescent="0.15"/>
    <row r="136851" ht="13.5" customHeight="1" x14ac:dyDescent="0.15"/>
    <row r="136853" ht="13.5" customHeight="1" x14ac:dyDescent="0.15"/>
    <row r="136855" ht="13.5" customHeight="1" x14ac:dyDescent="0.15"/>
    <row r="136857" ht="13.5" customHeight="1" x14ac:dyDescent="0.15"/>
    <row r="136859" ht="13.5" customHeight="1" x14ac:dyDescent="0.15"/>
    <row r="136861" ht="13.5" customHeight="1" x14ac:dyDescent="0.15"/>
    <row r="136863" ht="13.5" customHeight="1" x14ac:dyDescent="0.15"/>
    <row r="136865" ht="13.5" customHeight="1" x14ac:dyDescent="0.15"/>
    <row r="136867" ht="13.5" customHeight="1" x14ac:dyDescent="0.15"/>
    <row r="136869" ht="13.5" customHeight="1" x14ac:dyDescent="0.15"/>
    <row r="136871" ht="13.5" customHeight="1" x14ac:dyDescent="0.15"/>
    <row r="136873" ht="13.5" customHeight="1" x14ac:dyDescent="0.15"/>
    <row r="136875" ht="13.5" customHeight="1" x14ac:dyDescent="0.15"/>
    <row r="136877" ht="13.5" customHeight="1" x14ac:dyDescent="0.15"/>
    <row r="136879" ht="13.5" customHeight="1" x14ac:dyDescent="0.15"/>
    <row r="136881" ht="13.5" customHeight="1" x14ac:dyDescent="0.15"/>
    <row r="136883" ht="13.5" customHeight="1" x14ac:dyDescent="0.15"/>
    <row r="136885" ht="13.5" customHeight="1" x14ac:dyDescent="0.15"/>
    <row r="136887" ht="13.5" customHeight="1" x14ac:dyDescent="0.15"/>
    <row r="136889" ht="13.5" customHeight="1" x14ac:dyDescent="0.15"/>
    <row r="136891" ht="13.5" customHeight="1" x14ac:dyDescent="0.15"/>
    <row r="136893" ht="13.5" customHeight="1" x14ac:dyDescent="0.15"/>
    <row r="136895" ht="13.5" customHeight="1" x14ac:dyDescent="0.15"/>
    <row r="136897" ht="13.5" customHeight="1" x14ac:dyDescent="0.15"/>
    <row r="136899" ht="13.5" customHeight="1" x14ac:dyDescent="0.15"/>
    <row r="136901" ht="13.5" customHeight="1" x14ac:dyDescent="0.15"/>
    <row r="136903" ht="13.5" customHeight="1" x14ac:dyDescent="0.15"/>
    <row r="136905" ht="13.5" customHeight="1" x14ac:dyDescent="0.15"/>
    <row r="136907" ht="13.5" customHeight="1" x14ac:dyDescent="0.15"/>
    <row r="136909" ht="13.5" customHeight="1" x14ac:dyDescent="0.15"/>
    <row r="136911" ht="13.5" customHeight="1" x14ac:dyDescent="0.15"/>
    <row r="136913" ht="13.5" customHeight="1" x14ac:dyDescent="0.15"/>
    <row r="136915" ht="13.5" customHeight="1" x14ac:dyDescent="0.15"/>
    <row r="136917" ht="13.5" customHeight="1" x14ac:dyDescent="0.15"/>
    <row r="136919" ht="13.5" customHeight="1" x14ac:dyDescent="0.15"/>
    <row r="136921" ht="13.5" customHeight="1" x14ac:dyDescent="0.15"/>
    <row r="136923" ht="13.5" customHeight="1" x14ac:dyDescent="0.15"/>
    <row r="136925" ht="13.5" customHeight="1" x14ac:dyDescent="0.15"/>
    <row r="136927" ht="13.5" customHeight="1" x14ac:dyDescent="0.15"/>
    <row r="136929" ht="13.5" customHeight="1" x14ac:dyDescent="0.15"/>
    <row r="136931" ht="13.5" customHeight="1" x14ac:dyDescent="0.15"/>
    <row r="136933" ht="13.5" customHeight="1" x14ac:dyDescent="0.15"/>
    <row r="136935" ht="13.5" customHeight="1" x14ac:dyDescent="0.15"/>
    <row r="136937" ht="13.5" customHeight="1" x14ac:dyDescent="0.15"/>
    <row r="136939" ht="13.5" customHeight="1" x14ac:dyDescent="0.15"/>
    <row r="136941" ht="13.5" customHeight="1" x14ac:dyDescent="0.15"/>
    <row r="136943" ht="13.5" customHeight="1" x14ac:dyDescent="0.15"/>
    <row r="136945" ht="13.5" customHeight="1" x14ac:dyDescent="0.15"/>
    <row r="136947" ht="13.5" customHeight="1" x14ac:dyDescent="0.15"/>
    <row r="136949" ht="13.5" customHeight="1" x14ac:dyDescent="0.15"/>
    <row r="136951" ht="13.5" customHeight="1" x14ac:dyDescent="0.15"/>
    <row r="136953" ht="13.5" customHeight="1" x14ac:dyDescent="0.15"/>
    <row r="136955" ht="13.5" customHeight="1" x14ac:dyDescent="0.15"/>
    <row r="136957" ht="13.5" customHeight="1" x14ac:dyDescent="0.15"/>
    <row r="136959" ht="13.5" customHeight="1" x14ac:dyDescent="0.15"/>
    <row r="136961" ht="13.5" customHeight="1" x14ac:dyDescent="0.15"/>
    <row r="136963" ht="13.5" customHeight="1" x14ac:dyDescent="0.15"/>
    <row r="136965" ht="13.5" customHeight="1" x14ac:dyDescent="0.15"/>
    <row r="136967" ht="13.5" customHeight="1" x14ac:dyDescent="0.15"/>
    <row r="136969" ht="13.5" customHeight="1" x14ac:dyDescent="0.15"/>
    <row r="136971" ht="13.5" customHeight="1" x14ac:dyDescent="0.15"/>
    <row r="136973" ht="13.5" customHeight="1" x14ac:dyDescent="0.15"/>
    <row r="136975" ht="13.5" customHeight="1" x14ac:dyDescent="0.15"/>
    <row r="136977" ht="13.5" customHeight="1" x14ac:dyDescent="0.15"/>
    <row r="136979" ht="13.5" customHeight="1" x14ac:dyDescent="0.15"/>
    <row r="136981" ht="13.5" customHeight="1" x14ac:dyDescent="0.15"/>
    <row r="136983" ht="13.5" customHeight="1" x14ac:dyDescent="0.15"/>
    <row r="136985" ht="13.5" customHeight="1" x14ac:dyDescent="0.15"/>
    <row r="136987" ht="13.5" customHeight="1" x14ac:dyDescent="0.15"/>
    <row r="136989" ht="13.5" customHeight="1" x14ac:dyDescent="0.15"/>
    <row r="136991" ht="13.5" customHeight="1" x14ac:dyDescent="0.15"/>
    <row r="136993" ht="13.5" customHeight="1" x14ac:dyDescent="0.15"/>
    <row r="136995" ht="13.5" customHeight="1" x14ac:dyDescent="0.15"/>
    <row r="136997" ht="13.5" customHeight="1" x14ac:dyDescent="0.15"/>
    <row r="136999" ht="13.5" customHeight="1" x14ac:dyDescent="0.15"/>
    <row r="137001" ht="13.5" customHeight="1" x14ac:dyDescent="0.15"/>
    <row r="137003" ht="13.5" customHeight="1" x14ac:dyDescent="0.15"/>
    <row r="137005" ht="13.5" customHeight="1" x14ac:dyDescent="0.15"/>
    <row r="137007" ht="13.5" customHeight="1" x14ac:dyDescent="0.15"/>
    <row r="137009" ht="13.5" customHeight="1" x14ac:dyDescent="0.15"/>
    <row r="137011" ht="13.5" customHeight="1" x14ac:dyDescent="0.15"/>
    <row r="137013" ht="13.5" customHeight="1" x14ac:dyDescent="0.15"/>
    <row r="137015" ht="13.5" customHeight="1" x14ac:dyDescent="0.15"/>
    <row r="137017" ht="13.5" customHeight="1" x14ac:dyDescent="0.15"/>
    <row r="137019" ht="13.5" customHeight="1" x14ac:dyDescent="0.15"/>
    <row r="137021" ht="13.5" customHeight="1" x14ac:dyDescent="0.15"/>
    <row r="137023" ht="13.5" customHeight="1" x14ac:dyDescent="0.15"/>
    <row r="137025" ht="13.5" customHeight="1" x14ac:dyDescent="0.15"/>
    <row r="137027" ht="13.5" customHeight="1" x14ac:dyDescent="0.15"/>
    <row r="137029" ht="13.5" customHeight="1" x14ac:dyDescent="0.15"/>
    <row r="137031" ht="13.5" customHeight="1" x14ac:dyDescent="0.15"/>
    <row r="137033" ht="13.5" customHeight="1" x14ac:dyDescent="0.15"/>
    <row r="137035" ht="13.5" customHeight="1" x14ac:dyDescent="0.15"/>
    <row r="137037" ht="13.5" customHeight="1" x14ac:dyDescent="0.15"/>
    <row r="137039" ht="13.5" customHeight="1" x14ac:dyDescent="0.15"/>
    <row r="137041" ht="13.5" customHeight="1" x14ac:dyDescent="0.15"/>
    <row r="137043" ht="13.5" customHeight="1" x14ac:dyDescent="0.15"/>
    <row r="137045" ht="13.5" customHeight="1" x14ac:dyDescent="0.15"/>
    <row r="137047" ht="13.5" customHeight="1" x14ac:dyDescent="0.15"/>
    <row r="137049" ht="13.5" customHeight="1" x14ac:dyDescent="0.15"/>
    <row r="137051" ht="13.5" customHeight="1" x14ac:dyDescent="0.15"/>
    <row r="137053" ht="13.5" customHeight="1" x14ac:dyDescent="0.15"/>
    <row r="137055" ht="13.5" customHeight="1" x14ac:dyDescent="0.15"/>
    <row r="137057" ht="13.5" customHeight="1" x14ac:dyDescent="0.15"/>
    <row r="137059" ht="13.5" customHeight="1" x14ac:dyDescent="0.15"/>
    <row r="137061" ht="13.5" customHeight="1" x14ac:dyDescent="0.15"/>
    <row r="137063" ht="13.5" customHeight="1" x14ac:dyDescent="0.15"/>
    <row r="137065" ht="13.5" customHeight="1" x14ac:dyDescent="0.15"/>
    <row r="137067" ht="13.5" customHeight="1" x14ac:dyDescent="0.15"/>
    <row r="137069" ht="13.5" customHeight="1" x14ac:dyDescent="0.15"/>
    <row r="137071" ht="13.5" customHeight="1" x14ac:dyDescent="0.15"/>
    <row r="137073" ht="13.5" customHeight="1" x14ac:dyDescent="0.15"/>
    <row r="137075" ht="13.5" customHeight="1" x14ac:dyDescent="0.15"/>
    <row r="137077" ht="13.5" customHeight="1" x14ac:dyDescent="0.15"/>
    <row r="137079" ht="13.5" customHeight="1" x14ac:dyDescent="0.15"/>
    <row r="137081" ht="13.5" customHeight="1" x14ac:dyDescent="0.15"/>
    <row r="137083" ht="13.5" customHeight="1" x14ac:dyDescent="0.15"/>
    <row r="137085" ht="13.5" customHeight="1" x14ac:dyDescent="0.15"/>
    <row r="137087" ht="13.5" customHeight="1" x14ac:dyDescent="0.15"/>
    <row r="137089" ht="13.5" customHeight="1" x14ac:dyDescent="0.15"/>
    <row r="137091" ht="13.5" customHeight="1" x14ac:dyDescent="0.15"/>
    <row r="137093" ht="13.5" customHeight="1" x14ac:dyDescent="0.15"/>
    <row r="137095" ht="13.5" customHeight="1" x14ac:dyDescent="0.15"/>
    <row r="137097" ht="13.5" customHeight="1" x14ac:dyDescent="0.15"/>
    <row r="137099" ht="13.5" customHeight="1" x14ac:dyDescent="0.15"/>
    <row r="137101" ht="13.5" customHeight="1" x14ac:dyDescent="0.15"/>
    <row r="137103" ht="13.5" customHeight="1" x14ac:dyDescent="0.15"/>
    <row r="137105" ht="13.5" customHeight="1" x14ac:dyDescent="0.15"/>
    <row r="137107" ht="13.5" customHeight="1" x14ac:dyDescent="0.15"/>
    <row r="137109" ht="13.5" customHeight="1" x14ac:dyDescent="0.15"/>
    <row r="137111" ht="13.5" customHeight="1" x14ac:dyDescent="0.15"/>
    <row r="137113" ht="13.5" customHeight="1" x14ac:dyDescent="0.15"/>
    <row r="137115" ht="13.5" customHeight="1" x14ac:dyDescent="0.15"/>
    <row r="137117" ht="13.5" customHeight="1" x14ac:dyDescent="0.15"/>
    <row r="137119" ht="13.5" customHeight="1" x14ac:dyDescent="0.15"/>
    <row r="137121" ht="13.5" customHeight="1" x14ac:dyDescent="0.15"/>
    <row r="137123" ht="13.5" customHeight="1" x14ac:dyDescent="0.15"/>
    <row r="137125" ht="13.5" customHeight="1" x14ac:dyDescent="0.15"/>
    <row r="137127" ht="13.5" customHeight="1" x14ac:dyDescent="0.15"/>
    <row r="137129" ht="13.5" customHeight="1" x14ac:dyDescent="0.15"/>
    <row r="137131" ht="13.5" customHeight="1" x14ac:dyDescent="0.15"/>
    <row r="137133" ht="13.5" customHeight="1" x14ac:dyDescent="0.15"/>
    <row r="137135" ht="13.5" customHeight="1" x14ac:dyDescent="0.15"/>
    <row r="137137" ht="13.5" customHeight="1" x14ac:dyDescent="0.15"/>
    <row r="137139" ht="13.5" customHeight="1" x14ac:dyDescent="0.15"/>
    <row r="137141" ht="13.5" customHeight="1" x14ac:dyDescent="0.15"/>
    <row r="137143" ht="13.5" customHeight="1" x14ac:dyDescent="0.15"/>
    <row r="137145" ht="13.5" customHeight="1" x14ac:dyDescent="0.15"/>
    <row r="137147" ht="13.5" customHeight="1" x14ac:dyDescent="0.15"/>
    <row r="137149" ht="13.5" customHeight="1" x14ac:dyDescent="0.15"/>
    <row r="137151" ht="13.5" customHeight="1" x14ac:dyDescent="0.15"/>
    <row r="137153" ht="13.5" customHeight="1" x14ac:dyDescent="0.15"/>
    <row r="137155" ht="13.5" customHeight="1" x14ac:dyDescent="0.15"/>
    <row r="137157" ht="13.5" customHeight="1" x14ac:dyDescent="0.15"/>
    <row r="137159" ht="13.5" customHeight="1" x14ac:dyDescent="0.15"/>
    <row r="137161" ht="13.5" customHeight="1" x14ac:dyDescent="0.15"/>
    <row r="137163" ht="13.5" customHeight="1" x14ac:dyDescent="0.15"/>
    <row r="137165" ht="13.5" customHeight="1" x14ac:dyDescent="0.15"/>
    <row r="137167" ht="13.5" customHeight="1" x14ac:dyDescent="0.15"/>
    <row r="137169" ht="13.5" customHeight="1" x14ac:dyDescent="0.15"/>
    <row r="137171" ht="13.5" customHeight="1" x14ac:dyDescent="0.15"/>
    <row r="137173" ht="13.5" customHeight="1" x14ac:dyDescent="0.15"/>
    <row r="137175" ht="13.5" customHeight="1" x14ac:dyDescent="0.15"/>
    <row r="137177" ht="13.5" customHeight="1" x14ac:dyDescent="0.15"/>
    <row r="137179" ht="13.5" customHeight="1" x14ac:dyDescent="0.15"/>
    <row r="137181" ht="13.5" customHeight="1" x14ac:dyDescent="0.15"/>
    <row r="137183" ht="13.5" customHeight="1" x14ac:dyDescent="0.15"/>
    <row r="137185" ht="13.5" customHeight="1" x14ac:dyDescent="0.15"/>
    <row r="137187" ht="13.5" customHeight="1" x14ac:dyDescent="0.15"/>
    <row r="137189" ht="13.5" customHeight="1" x14ac:dyDescent="0.15"/>
    <row r="137191" ht="13.5" customHeight="1" x14ac:dyDescent="0.15"/>
    <row r="137193" ht="13.5" customHeight="1" x14ac:dyDescent="0.15"/>
    <row r="137195" ht="13.5" customHeight="1" x14ac:dyDescent="0.15"/>
    <row r="137197" ht="13.5" customHeight="1" x14ac:dyDescent="0.15"/>
    <row r="137199" ht="13.5" customHeight="1" x14ac:dyDescent="0.15"/>
    <row r="137201" ht="13.5" customHeight="1" x14ac:dyDescent="0.15"/>
    <row r="137203" ht="13.5" customHeight="1" x14ac:dyDescent="0.15"/>
    <row r="137205" ht="13.5" customHeight="1" x14ac:dyDescent="0.15"/>
    <row r="137207" ht="13.5" customHeight="1" x14ac:dyDescent="0.15"/>
    <row r="137209" ht="13.5" customHeight="1" x14ac:dyDescent="0.15"/>
    <row r="137211" ht="13.5" customHeight="1" x14ac:dyDescent="0.15"/>
    <row r="137213" ht="13.5" customHeight="1" x14ac:dyDescent="0.15"/>
    <row r="137215" ht="13.5" customHeight="1" x14ac:dyDescent="0.15"/>
    <row r="137217" ht="13.5" customHeight="1" x14ac:dyDescent="0.15"/>
    <row r="137219" ht="13.5" customHeight="1" x14ac:dyDescent="0.15"/>
    <row r="137221" ht="13.5" customHeight="1" x14ac:dyDescent="0.15"/>
    <row r="137223" ht="13.5" customHeight="1" x14ac:dyDescent="0.15"/>
    <row r="137225" ht="13.5" customHeight="1" x14ac:dyDescent="0.15"/>
    <row r="137227" ht="13.5" customHeight="1" x14ac:dyDescent="0.15"/>
    <row r="137229" ht="13.5" customHeight="1" x14ac:dyDescent="0.15"/>
    <row r="137231" ht="13.5" customHeight="1" x14ac:dyDescent="0.15"/>
    <row r="137233" ht="13.5" customHeight="1" x14ac:dyDescent="0.15"/>
    <row r="137235" ht="13.5" customHeight="1" x14ac:dyDescent="0.15"/>
    <row r="137237" ht="13.5" customHeight="1" x14ac:dyDescent="0.15"/>
    <row r="137239" ht="13.5" customHeight="1" x14ac:dyDescent="0.15"/>
    <row r="137241" ht="13.5" customHeight="1" x14ac:dyDescent="0.15"/>
    <row r="137243" ht="13.5" customHeight="1" x14ac:dyDescent="0.15"/>
    <row r="137245" ht="13.5" customHeight="1" x14ac:dyDescent="0.15"/>
    <row r="137247" ht="13.5" customHeight="1" x14ac:dyDescent="0.15"/>
    <row r="137249" ht="13.5" customHeight="1" x14ac:dyDescent="0.15"/>
    <row r="137251" ht="13.5" customHeight="1" x14ac:dyDescent="0.15"/>
    <row r="137253" ht="13.5" customHeight="1" x14ac:dyDescent="0.15"/>
    <row r="137255" ht="13.5" customHeight="1" x14ac:dyDescent="0.15"/>
    <row r="137257" ht="13.5" customHeight="1" x14ac:dyDescent="0.15"/>
    <row r="137259" ht="13.5" customHeight="1" x14ac:dyDescent="0.15"/>
    <row r="137261" ht="13.5" customHeight="1" x14ac:dyDescent="0.15"/>
    <row r="137263" ht="13.5" customHeight="1" x14ac:dyDescent="0.15"/>
    <row r="137265" ht="13.5" customHeight="1" x14ac:dyDescent="0.15"/>
    <row r="137267" ht="13.5" customHeight="1" x14ac:dyDescent="0.15"/>
    <row r="137269" ht="13.5" customHeight="1" x14ac:dyDescent="0.15"/>
    <row r="137271" ht="13.5" customHeight="1" x14ac:dyDescent="0.15"/>
    <row r="137273" ht="13.5" customHeight="1" x14ac:dyDescent="0.15"/>
    <row r="137275" ht="13.5" customHeight="1" x14ac:dyDescent="0.15"/>
    <row r="137277" ht="13.5" customHeight="1" x14ac:dyDescent="0.15"/>
    <row r="137279" ht="13.5" customHeight="1" x14ac:dyDescent="0.15"/>
    <row r="137281" ht="13.5" customHeight="1" x14ac:dyDescent="0.15"/>
    <row r="137283" ht="13.5" customHeight="1" x14ac:dyDescent="0.15"/>
    <row r="137285" ht="13.5" customHeight="1" x14ac:dyDescent="0.15"/>
    <row r="137287" ht="13.5" customHeight="1" x14ac:dyDescent="0.15"/>
    <row r="137289" ht="13.5" customHeight="1" x14ac:dyDescent="0.15"/>
    <row r="137291" ht="13.5" customHeight="1" x14ac:dyDescent="0.15"/>
    <row r="137293" ht="13.5" customHeight="1" x14ac:dyDescent="0.15"/>
    <row r="137295" ht="13.5" customHeight="1" x14ac:dyDescent="0.15"/>
    <row r="137297" ht="13.5" customHeight="1" x14ac:dyDescent="0.15"/>
    <row r="137299" ht="13.5" customHeight="1" x14ac:dyDescent="0.15"/>
    <row r="137301" ht="13.5" customHeight="1" x14ac:dyDescent="0.15"/>
    <row r="137303" ht="13.5" customHeight="1" x14ac:dyDescent="0.15"/>
    <row r="137305" ht="13.5" customHeight="1" x14ac:dyDescent="0.15"/>
    <row r="137307" ht="13.5" customHeight="1" x14ac:dyDescent="0.15"/>
    <row r="137309" ht="13.5" customHeight="1" x14ac:dyDescent="0.15"/>
    <row r="137311" ht="13.5" customHeight="1" x14ac:dyDescent="0.15"/>
    <row r="137313" ht="13.5" customHeight="1" x14ac:dyDescent="0.15"/>
    <row r="137315" ht="13.5" customHeight="1" x14ac:dyDescent="0.15"/>
    <row r="137317" ht="13.5" customHeight="1" x14ac:dyDescent="0.15"/>
    <row r="137319" ht="13.5" customHeight="1" x14ac:dyDescent="0.15"/>
    <row r="137321" ht="13.5" customHeight="1" x14ac:dyDescent="0.15"/>
    <row r="137323" ht="13.5" customHeight="1" x14ac:dyDescent="0.15"/>
    <row r="137325" ht="13.5" customHeight="1" x14ac:dyDescent="0.15"/>
    <row r="137327" ht="13.5" customHeight="1" x14ac:dyDescent="0.15"/>
    <row r="137329" ht="13.5" customHeight="1" x14ac:dyDescent="0.15"/>
    <row r="137331" ht="13.5" customHeight="1" x14ac:dyDescent="0.15"/>
    <row r="137333" ht="13.5" customHeight="1" x14ac:dyDescent="0.15"/>
    <row r="137335" ht="13.5" customHeight="1" x14ac:dyDescent="0.15"/>
    <row r="137337" ht="13.5" customHeight="1" x14ac:dyDescent="0.15"/>
    <row r="137339" ht="13.5" customHeight="1" x14ac:dyDescent="0.15"/>
    <row r="137341" ht="13.5" customHeight="1" x14ac:dyDescent="0.15"/>
    <row r="137343" ht="13.5" customHeight="1" x14ac:dyDescent="0.15"/>
    <row r="137345" ht="13.5" customHeight="1" x14ac:dyDescent="0.15"/>
    <row r="137347" ht="13.5" customHeight="1" x14ac:dyDescent="0.15"/>
    <row r="137349" ht="13.5" customHeight="1" x14ac:dyDescent="0.15"/>
    <row r="137351" ht="13.5" customHeight="1" x14ac:dyDescent="0.15"/>
    <row r="137353" ht="13.5" customHeight="1" x14ac:dyDescent="0.15"/>
    <row r="137355" ht="13.5" customHeight="1" x14ac:dyDescent="0.15"/>
    <row r="137357" ht="13.5" customHeight="1" x14ac:dyDescent="0.15"/>
    <row r="137359" ht="13.5" customHeight="1" x14ac:dyDescent="0.15"/>
    <row r="137361" ht="13.5" customHeight="1" x14ac:dyDescent="0.15"/>
    <row r="137363" ht="13.5" customHeight="1" x14ac:dyDescent="0.15"/>
    <row r="137365" ht="13.5" customHeight="1" x14ac:dyDescent="0.15"/>
    <row r="137367" ht="13.5" customHeight="1" x14ac:dyDescent="0.15"/>
    <row r="137369" ht="13.5" customHeight="1" x14ac:dyDescent="0.15"/>
    <row r="137371" ht="13.5" customHeight="1" x14ac:dyDescent="0.15"/>
    <row r="137373" ht="13.5" customHeight="1" x14ac:dyDescent="0.15"/>
    <row r="137375" ht="13.5" customHeight="1" x14ac:dyDescent="0.15"/>
    <row r="137377" ht="13.5" customHeight="1" x14ac:dyDescent="0.15"/>
    <row r="137379" ht="13.5" customHeight="1" x14ac:dyDescent="0.15"/>
    <row r="137381" ht="13.5" customHeight="1" x14ac:dyDescent="0.15"/>
    <row r="137383" ht="13.5" customHeight="1" x14ac:dyDescent="0.15"/>
    <row r="137385" ht="13.5" customHeight="1" x14ac:dyDescent="0.15"/>
    <row r="137387" ht="13.5" customHeight="1" x14ac:dyDescent="0.15"/>
    <row r="137389" ht="13.5" customHeight="1" x14ac:dyDescent="0.15"/>
    <row r="137391" ht="13.5" customHeight="1" x14ac:dyDescent="0.15"/>
    <row r="137393" ht="13.5" customHeight="1" x14ac:dyDescent="0.15"/>
    <row r="137395" ht="13.5" customHeight="1" x14ac:dyDescent="0.15"/>
    <row r="137397" ht="13.5" customHeight="1" x14ac:dyDescent="0.15"/>
    <row r="137399" ht="13.5" customHeight="1" x14ac:dyDescent="0.15"/>
    <row r="137401" ht="13.5" customHeight="1" x14ac:dyDescent="0.15"/>
    <row r="137403" ht="13.5" customHeight="1" x14ac:dyDescent="0.15"/>
    <row r="137405" ht="13.5" customHeight="1" x14ac:dyDescent="0.15"/>
    <row r="137407" ht="13.5" customHeight="1" x14ac:dyDescent="0.15"/>
    <row r="137409" ht="13.5" customHeight="1" x14ac:dyDescent="0.15"/>
    <row r="137411" ht="13.5" customHeight="1" x14ac:dyDescent="0.15"/>
    <row r="137413" ht="13.5" customHeight="1" x14ac:dyDescent="0.15"/>
    <row r="137415" ht="13.5" customHeight="1" x14ac:dyDescent="0.15"/>
    <row r="137417" ht="13.5" customHeight="1" x14ac:dyDescent="0.15"/>
    <row r="137419" ht="13.5" customHeight="1" x14ac:dyDescent="0.15"/>
    <row r="137421" ht="13.5" customHeight="1" x14ac:dyDescent="0.15"/>
    <row r="137423" ht="13.5" customHeight="1" x14ac:dyDescent="0.15"/>
    <row r="137425" ht="13.5" customHeight="1" x14ac:dyDescent="0.15"/>
    <row r="137427" ht="13.5" customHeight="1" x14ac:dyDescent="0.15"/>
    <row r="137429" ht="13.5" customHeight="1" x14ac:dyDescent="0.15"/>
    <row r="137431" ht="13.5" customHeight="1" x14ac:dyDescent="0.15"/>
    <row r="137433" ht="13.5" customHeight="1" x14ac:dyDescent="0.15"/>
    <row r="137435" ht="13.5" customHeight="1" x14ac:dyDescent="0.15"/>
    <row r="137437" ht="13.5" customHeight="1" x14ac:dyDescent="0.15"/>
    <row r="137439" ht="13.5" customHeight="1" x14ac:dyDescent="0.15"/>
    <row r="137441" ht="13.5" customHeight="1" x14ac:dyDescent="0.15"/>
    <row r="137443" ht="13.5" customHeight="1" x14ac:dyDescent="0.15"/>
    <row r="137445" ht="13.5" customHeight="1" x14ac:dyDescent="0.15"/>
    <row r="137447" ht="13.5" customHeight="1" x14ac:dyDescent="0.15"/>
    <row r="137449" ht="13.5" customHeight="1" x14ac:dyDescent="0.15"/>
    <row r="137451" ht="13.5" customHeight="1" x14ac:dyDescent="0.15"/>
    <row r="137453" ht="13.5" customHeight="1" x14ac:dyDescent="0.15"/>
    <row r="137455" ht="13.5" customHeight="1" x14ac:dyDescent="0.15"/>
    <row r="137457" ht="13.5" customHeight="1" x14ac:dyDescent="0.15"/>
    <row r="137459" ht="13.5" customHeight="1" x14ac:dyDescent="0.15"/>
    <row r="137461" ht="13.5" customHeight="1" x14ac:dyDescent="0.15"/>
    <row r="137463" ht="13.5" customHeight="1" x14ac:dyDescent="0.15"/>
    <row r="137465" ht="13.5" customHeight="1" x14ac:dyDescent="0.15"/>
    <row r="137467" ht="13.5" customHeight="1" x14ac:dyDescent="0.15"/>
    <row r="137469" ht="13.5" customHeight="1" x14ac:dyDescent="0.15"/>
    <row r="137471" ht="13.5" customHeight="1" x14ac:dyDescent="0.15"/>
    <row r="137473" ht="13.5" customHeight="1" x14ac:dyDescent="0.15"/>
    <row r="137475" ht="13.5" customHeight="1" x14ac:dyDescent="0.15"/>
    <row r="137477" ht="13.5" customHeight="1" x14ac:dyDescent="0.15"/>
    <row r="137479" ht="13.5" customHeight="1" x14ac:dyDescent="0.15"/>
    <row r="137481" ht="13.5" customHeight="1" x14ac:dyDescent="0.15"/>
    <row r="137483" ht="13.5" customHeight="1" x14ac:dyDescent="0.15"/>
    <row r="137485" ht="13.5" customHeight="1" x14ac:dyDescent="0.15"/>
    <row r="137487" ht="13.5" customHeight="1" x14ac:dyDescent="0.15"/>
    <row r="137489" ht="13.5" customHeight="1" x14ac:dyDescent="0.15"/>
    <row r="137491" ht="13.5" customHeight="1" x14ac:dyDescent="0.15"/>
    <row r="137493" ht="13.5" customHeight="1" x14ac:dyDescent="0.15"/>
    <row r="137495" ht="13.5" customHeight="1" x14ac:dyDescent="0.15"/>
    <row r="137497" ht="13.5" customHeight="1" x14ac:dyDescent="0.15"/>
    <row r="137499" ht="13.5" customHeight="1" x14ac:dyDescent="0.15"/>
    <row r="137501" ht="13.5" customHeight="1" x14ac:dyDescent="0.15"/>
    <row r="137503" ht="13.5" customHeight="1" x14ac:dyDescent="0.15"/>
    <row r="137505" ht="13.5" customHeight="1" x14ac:dyDescent="0.15"/>
    <row r="137507" ht="13.5" customHeight="1" x14ac:dyDescent="0.15"/>
    <row r="137509" ht="13.5" customHeight="1" x14ac:dyDescent="0.15"/>
    <row r="137511" ht="13.5" customHeight="1" x14ac:dyDescent="0.15"/>
    <row r="137513" ht="13.5" customHeight="1" x14ac:dyDescent="0.15"/>
    <row r="137515" ht="13.5" customHeight="1" x14ac:dyDescent="0.15"/>
    <row r="137517" ht="13.5" customHeight="1" x14ac:dyDescent="0.15"/>
    <row r="137519" ht="13.5" customHeight="1" x14ac:dyDescent="0.15"/>
    <row r="137521" ht="13.5" customHeight="1" x14ac:dyDescent="0.15"/>
    <row r="137523" ht="13.5" customHeight="1" x14ac:dyDescent="0.15"/>
    <row r="137525" ht="13.5" customHeight="1" x14ac:dyDescent="0.15"/>
    <row r="137527" ht="13.5" customHeight="1" x14ac:dyDescent="0.15"/>
    <row r="137529" ht="13.5" customHeight="1" x14ac:dyDescent="0.15"/>
    <row r="137531" ht="13.5" customHeight="1" x14ac:dyDescent="0.15"/>
    <row r="137533" ht="13.5" customHeight="1" x14ac:dyDescent="0.15"/>
    <row r="137535" ht="13.5" customHeight="1" x14ac:dyDescent="0.15"/>
    <row r="137537" ht="13.5" customHeight="1" x14ac:dyDescent="0.15"/>
    <row r="137539" ht="13.5" customHeight="1" x14ac:dyDescent="0.15"/>
    <row r="137541" ht="13.5" customHeight="1" x14ac:dyDescent="0.15"/>
    <row r="137543" ht="13.5" customHeight="1" x14ac:dyDescent="0.15"/>
    <row r="137545" ht="13.5" customHeight="1" x14ac:dyDescent="0.15"/>
    <row r="137547" ht="13.5" customHeight="1" x14ac:dyDescent="0.15"/>
    <row r="137549" ht="13.5" customHeight="1" x14ac:dyDescent="0.15"/>
    <row r="137551" ht="13.5" customHeight="1" x14ac:dyDescent="0.15"/>
    <row r="137553" ht="13.5" customHeight="1" x14ac:dyDescent="0.15"/>
    <row r="137555" ht="13.5" customHeight="1" x14ac:dyDescent="0.15"/>
    <row r="137557" ht="13.5" customHeight="1" x14ac:dyDescent="0.15"/>
    <row r="137559" ht="13.5" customHeight="1" x14ac:dyDescent="0.15"/>
    <row r="137561" ht="13.5" customHeight="1" x14ac:dyDescent="0.15"/>
    <row r="137563" ht="13.5" customHeight="1" x14ac:dyDescent="0.15"/>
    <row r="137565" ht="13.5" customHeight="1" x14ac:dyDescent="0.15"/>
    <row r="137567" ht="13.5" customHeight="1" x14ac:dyDescent="0.15"/>
    <row r="137569" ht="13.5" customHeight="1" x14ac:dyDescent="0.15"/>
    <row r="137571" ht="13.5" customHeight="1" x14ac:dyDescent="0.15"/>
    <row r="137573" ht="13.5" customHeight="1" x14ac:dyDescent="0.15"/>
    <row r="137575" ht="13.5" customHeight="1" x14ac:dyDescent="0.15"/>
    <row r="137577" ht="13.5" customHeight="1" x14ac:dyDescent="0.15"/>
    <row r="137579" ht="13.5" customHeight="1" x14ac:dyDescent="0.15"/>
    <row r="137581" ht="13.5" customHeight="1" x14ac:dyDescent="0.15"/>
    <row r="137583" ht="13.5" customHeight="1" x14ac:dyDescent="0.15"/>
    <row r="137585" ht="13.5" customHeight="1" x14ac:dyDescent="0.15"/>
    <row r="137587" ht="13.5" customHeight="1" x14ac:dyDescent="0.15"/>
    <row r="137589" ht="13.5" customHeight="1" x14ac:dyDescent="0.15"/>
    <row r="137591" ht="13.5" customHeight="1" x14ac:dyDescent="0.15"/>
    <row r="137593" ht="13.5" customHeight="1" x14ac:dyDescent="0.15"/>
    <row r="137595" ht="13.5" customHeight="1" x14ac:dyDescent="0.15"/>
    <row r="137597" ht="13.5" customHeight="1" x14ac:dyDescent="0.15"/>
    <row r="137599" ht="13.5" customHeight="1" x14ac:dyDescent="0.15"/>
    <row r="137601" ht="13.5" customHeight="1" x14ac:dyDescent="0.15"/>
    <row r="137603" ht="13.5" customHeight="1" x14ac:dyDescent="0.15"/>
    <row r="137605" ht="13.5" customHeight="1" x14ac:dyDescent="0.15"/>
    <row r="137607" ht="13.5" customHeight="1" x14ac:dyDescent="0.15"/>
    <row r="137609" ht="13.5" customHeight="1" x14ac:dyDescent="0.15"/>
    <row r="137611" ht="13.5" customHeight="1" x14ac:dyDescent="0.15"/>
    <row r="137613" ht="13.5" customHeight="1" x14ac:dyDescent="0.15"/>
    <row r="137615" ht="13.5" customHeight="1" x14ac:dyDescent="0.15"/>
    <row r="137617" ht="13.5" customHeight="1" x14ac:dyDescent="0.15"/>
    <row r="137619" ht="13.5" customHeight="1" x14ac:dyDescent="0.15"/>
    <row r="137621" ht="13.5" customHeight="1" x14ac:dyDescent="0.15"/>
    <row r="137623" ht="13.5" customHeight="1" x14ac:dyDescent="0.15"/>
    <row r="137625" ht="13.5" customHeight="1" x14ac:dyDescent="0.15"/>
    <row r="137627" ht="13.5" customHeight="1" x14ac:dyDescent="0.15"/>
    <row r="137629" ht="13.5" customHeight="1" x14ac:dyDescent="0.15"/>
    <row r="137631" ht="13.5" customHeight="1" x14ac:dyDescent="0.15"/>
    <row r="137633" ht="13.5" customHeight="1" x14ac:dyDescent="0.15"/>
    <row r="137635" ht="13.5" customHeight="1" x14ac:dyDescent="0.15"/>
    <row r="137637" ht="13.5" customHeight="1" x14ac:dyDescent="0.15"/>
    <row r="137639" ht="13.5" customHeight="1" x14ac:dyDescent="0.15"/>
    <row r="137641" ht="13.5" customHeight="1" x14ac:dyDescent="0.15"/>
    <row r="137643" ht="13.5" customHeight="1" x14ac:dyDescent="0.15"/>
    <row r="137645" ht="13.5" customHeight="1" x14ac:dyDescent="0.15"/>
    <row r="137647" ht="13.5" customHeight="1" x14ac:dyDescent="0.15"/>
    <row r="137649" ht="13.5" customHeight="1" x14ac:dyDescent="0.15"/>
    <row r="137651" ht="13.5" customHeight="1" x14ac:dyDescent="0.15"/>
    <row r="137653" ht="13.5" customHeight="1" x14ac:dyDescent="0.15"/>
    <row r="137655" ht="13.5" customHeight="1" x14ac:dyDescent="0.15"/>
    <row r="137657" ht="13.5" customHeight="1" x14ac:dyDescent="0.15"/>
    <row r="137659" ht="13.5" customHeight="1" x14ac:dyDescent="0.15"/>
    <row r="137661" ht="13.5" customHeight="1" x14ac:dyDescent="0.15"/>
    <row r="137663" ht="13.5" customHeight="1" x14ac:dyDescent="0.15"/>
    <row r="137665" ht="13.5" customHeight="1" x14ac:dyDescent="0.15"/>
    <row r="137667" ht="13.5" customHeight="1" x14ac:dyDescent="0.15"/>
    <row r="137669" ht="13.5" customHeight="1" x14ac:dyDescent="0.15"/>
    <row r="137671" ht="13.5" customHeight="1" x14ac:dyDescent="0.15"/>
    <row r="137673" ht="13.5" customHeight="1" x14ac:dyDescent="0.15"/>
    <row r="137675" ht="13.5" customHeight="1" x14ac:dyDescent="0.15"/>
    <row r="137677" ht="13.5" customHeight="1" x14ac:dyDescent="0.15"/>
    <row r="137679" ht="13.5" customHeight="1" x14ac:dyDescent="0.15"/>
    <row r="137681" ht="13.5" customHeight="1" x14ac:dyDescent="0.15"/>
    <row r="137683" ht="13.5" customHeight="1" x14ac:dyDescent="0.15"/>
    <row r="137685" ht="13.5" customHeight="1" x14ac:dyDescent="0.15"/>
    <row r="137687" ht="13.5" customHeight="1" x14ac:dyDescent="0.15"/>
    <row r="137689" ht="13.5" customHeight="1" x14ac:dyDescent="0.15"/>
    <row r="137691" ht="13.5" customHeight="1" x14ac:dyDescent="0.15"/>
    <row r="137693" ht="13.5" customHeight="1" x14ac:dyDescent="0.15"/>
    <row r="137695" ht="13.5" customHeight="1" x14ac:dyDescent="0.15"/>
    <row r="137697" ht="13.5" customHeight="1" x14ac:dyDescent="0.15"/>
    <row r="137699" ht="13.5" customHeight="1" x14ac:dyDescent="0.15"/>
    <row r="137701" ht="13.5" customHeight="1" x14ac:dyDescent="0.15"/>
    <row r="137703" ht="13.5" customHeight="1" x14ac:dyDescent="0.15"/>
    <row r="137705" ht="13.5" customHeight="1" x14ac:dyDescent="0.15"/>
    <row r="137707" ht="13.5" customHeight="1" x14ac:dyDescent="0.15"/>
    <row r="137709" ht="13.5" customHeight="1" x14ac:dyDescent="0.15"/>
    <row r="137711" ht="13.5" customHeight="1" x14ac:dyDescent="0.15"/>
    <row r="137713" ht="13.5" customHeight="1" x14ac:dyDescent="0.15"/>
    <row r="137715" ht="13.5" customHeight="1" x14ac:dyDescent="0.15"/>
    <row r="137717" ht="13.5" customHeight="1" x14ac:dyDescent="0.15"/>
    <row r="137719" ht="13.5" customHeight="1" x14ac:dyDescent="0.15"/>
    <row r="137721" ht="13.5" customHeight="1" x14ac:dyDescent="0.15"/>
    <row r="137723" ht="13.5" customHeight="1" x14ac:dyDescent="0.15"/>
    <row r="137725" ht="13.5" customHeight="1" x14ac:dyDescent="0.15"/>
    <row r="137727" ht="13.5" customHeight="1" x14ac:dyDescent="0.15"/>
    <row r="137729" ht="13.5" customHeight="1" x14ac:dyDescent="0.15"/>
    <row r="137731" ht="13.5" customHeight="1" x14ac:dyDescent="0.15"/>
    <row r="137733" ht="13.5" customHeight="1" x14ac:dyDescent="0.15"/>
    <row r="137735" ht="13.5" customHeight="1" x14ac:dyDescent="0.15"/>
    <row r="137737" ht="13.5" customHeight="1" x14ac:dyDescent="0.15"/>
    <row r="137739" ht="13.5" customHeight="1" x14ac:dyDescent="0.15"/>
    <row r="137741" ht="13.5" customHeight="1" x14ac:dyDescent="0.15"/>
    <row r="137743" ht="13.5" customHeight="1" x14ac:dyDescent="0.15"/>
    <row r="137745" ht="13.5" customHeight="1" x14ac:dyDescent="0.15"/>
    <row r="137747" ht="13.5" customHeight="1" x14ac:dyDescent="0.15"/>
    <row r="137749" ht="13.5" customHeight="1" x14ac:dyDescent="0.15"/>
    <row r="137751" ht="13.5" customHeight="1" x14ac:dyDescent="0.15"/>
    <row r="137753" ht="13.5" customHeight="1" x14ac:dyDescent="0.15"/>
    <row r="137755" ht="13.5" customHeight="1" x14ac:dyDescent="0.15"/>
    <row r="137757" ht="13.5" customHeight="1" x14ac:dyDescent="0.15"/>
    <row r="137759" ht="13.5" customHeight="1" x14ac:dyDescent="0.15"/>
    <row r="137761" ht="13.5" customHeight="1" x14ac:dyDescent="0.15"/>
    <row r="137763" ht="13.5" customHeight="1" x14ac:dyDescent="0.15"/>
    <row r="137765" ht="13.5" customHeight="1" x14ac:dyDescent="0.15"/>
    <row r="137767" ht="13.5" customHeight="1" x14ac:dyDescent="0.15"/>
    <row r="137769" ht="13.5" customHeight="1" x14ac:dyDescent="0.15"/>
    <row r="137771" ht="13.5" customHeight="1" x14ac:dyDescent="0.15"/>
    <row r="137773" ht="13.5" customHeight="1" x14ac:dyDescent="0.15"/>
    <row r="137775" ht="13.5" customHeight="1" x14ac:dyDescent="0.15"/>
    <row r="137777" ht="13.5" customHeight="1" x14ac:dyDescent="0.15"/>
    <row r="137779" ht="13.5" customHeight="1" x14ac:dyDescent="0.15"/>
    <row r="137781" ht="13.5" customHeight="1" x14ac:dyDescent="0.15"/>
    <row r="137783" ht="13.5" customHeight="1" x14ac:dyDescent="0.15"/>
    <row r="137785" ht="13.5" customHeight="1" x14ac:dyDescent="0.15"/>
    <row r="137787" ht="13.5" customHeight="1" x14ac:dyDescent="0.15"/>
    <row r="137789" ht="13.5" customHeight="1" x14ac:dyDescent="0.15"/>
    <row r="137791" ht="13.5" customHeight="1" x14ac:dyDescent="0.15"/>
    <row r="137793" ht="13.5" customHeight="1" x14ac:dyDescent="0.15"/>
    <row r="137795" ht="13.5" customHeight="1" x14ac:dyDescent="0.15"/>
    <row r="137797" ht="13.5" customHeight="1" x14ac:dyDescent="0.15"/>
    <row r="137799" ht="13.5" customHeight="1" x14ac:dyDescent="0.15"/>
    <row r="137801" ht="13.5" customHeight="1" x14ac:dyDescent="0.15"/>
    <row r="137803" ht="13.5" customHeight="1" x14ac:dyDescent="0.15"/>
    <row r="137805" ht="13.5" customHeight="1" x14ac:dyDescent="0.15"/>
    <row r="137807" ht="13.5" customHeight="1" x14ac:dyDescent="0.15"/>
    <row r="137809" ht="13.5" customHeight="1" x14ac:dyDescent="0.15"/>
    <row r="137811" ht="13.5" customHeight="1" x14ac:dyDescent="0.15"/>
    <row r="137813" ht="13.5" customHeight="1" x14ac:dyDescent="0.15"/>
    <row r="137815" ht="13.5" customHeight="1" x14ac:dyDescent="0.15"/>
    <row r="137817" ht="13.5" customHeight="1" x14ac:dyDescent="0.15"/>
    <row r="137819" ht="13.5" customHeight="1" x14ac:dyDescent="0.15"/>
    <row r="137821" ht="13.5" customHeight="1" x14ac:dyDescent="0.15"/>
    <row r="137823" ht="13.5" customHeight="1" x14ac:dyDescent="0.15"/>
    <row r="137825" ht="13.5" customHeight="1" x14ac:dyDescent="0.15"/>
    <row r="137827" ht="13.5" customHeight="1" x14ac:dyDescent="0.15"/>
    <row r="137829" ht="13.5" customHeight="1" x14ac:dyDescent="0.15"/>
    <row r="137831" ht="13.5" customHeight="1" x14ac:dyDescent="0.15"/>
    <row r="137833" ht="13.5" customHeight="1" x14ac:dyDescent="0.15"/>
    <row r="137835" ht="13.5" customHeight="1" x14ac:dyDescent="0.15"/>
    <row r="137837" ht="13.5" customHeight="1" x14ac:dyDescent="0.15"/>
    <row r="137839" ht="13.5" customHeight="1" x14ac:dyDescent="0.15"/>
    <row r="137841" ht="13.5" customHeight="1" x14ac:dyDescent="0.15"/>
    <row r="137843" ht="13.5" customHeight="1" x14ac:dyDescent="0.15"/>
    <row r="137845" ht="13.5" customHeight="1" x14ac:dyDescent="0.15"/>
    <row r="137847" ht="13.5" customHeight="1" x14ac:dyDescent="0.15"/>
    <row r="137849" ht="13.5" customHeight="1" x14ac:dyDescent="0.15"/>
    <row r="137851" ht="13.5" customHeight="1" x14ac:dyDescent="0.15"/>
    <row r="137853" ht="13.5" customHeight="1" x14ac:dyDescent="0.15"/>
    <row r="137855" ht="13.5" customHeight="1" x14ac:dyDescent="0.15"/>
    <row r="137857" ht="13.5" customHeight="1" x14ac:dyDescent="0.15"/>
    <row r="137859" ht="13.5" customHeight="1" x14ac:dyDescent="0.15"/>
    <row r="137861" ht="13.5" customHeight="1" x14ac:dyDescent="0.15"/>
    <row r="137863" ht="13.5" customHeight="1" x14ac:dyDescent="0.15"/>
    <row r="137865" ht="13.5" customHeight="1" x14ac:dyDescent="0.15"/>
    <row r="137867" ht="13.5" customHeight="1" x14ac:dyDescent="0.15"/>
    <row r="137869" ht="13.5" customHeight="1" x14ac:dyDescent="0.15"/>
    <row r="137871" ht="13.5" customHeight="1" x14ac:dyDescent="0.15"/>
    <row r="137873" ht="13.5" customHeight="1" x14ac:dyDescent="0.15"/>
    <row r="137875" ht="13.5" customHeight="1" x14ac:dyDescent="0.15"/>
    <row r="137877" ht="13.5" customHeight="1" x14ac:dyDescent="0.15"/>
    <row r="137879" ht="13.5" customHeight="1" x14ac:dyDescent="0.15"/>
    <row r="137881" ht="13.5" customHeight="1" x14ac:dyDescent="0.15"/>
    <row r="137883" ht="13.5" customHeight="1" x14ac:dyDescent="0.15"/>
    <row r="137885" ht="13.5" customHeight="1" x14ac:dyDescent="0.15"/>
    <row r="137887" ht="13.5" customHeight="1" x14ac:dyDescent="0.15"/>
    <row r="137889" ht="13.5" customHeight="1" x14ac:dyDescent="0.15"/>
    <row r="137891" ht="13.5" customHeight="1" x14ac:dyDescent="0.15"/>
    <row r="137893" ht="13.5" customHeight="1" x14ac:dyDescent="0.15"/>
    <row r="137895" ht="13.5" customHeight="1" x14ac:dyDescent="0.15"/>
    <row r="137897" ht="13.5" customHeight="1" x14ac:dyDescent="0.15"/>
    <row r="137899" ht="13.5" customHeight="1" x14ac:dyDescent="0.15"/>
    <row r="137901" ht="13.5" customHeight="1" x14ac:dyDescent="0.15"/>
    <row r="137903" ht="13.5" customHeight="1" x14ac:dyDescent="0.15"/>
    <row r="137905" ht="13.5" customHeight="1" x14ac:dyDescent="0.15"/>
    <row r="137907" ht="13.5" customHeight="1" x14ac:dyDescent="0.15"/>
    <row r="137909" ht="13.5" customHeight="1" x14ac:dyDescent="0.15"/>
    <row r="137911" ht="13.5" customHeight="1" x14ac:dyDescent="0.15"/>
    <row r="137913" ht="13.5" customHeight="1" x14ac:dyDescent="0.15"/>
    <row r="137915" ht="13.5" customHeight="1" x14ac:dyDescent="0.15"/>
    <row r="137917" ht="13.5" customHeight="1" x14ac:dyDescent="0.15"/>
    <row r="137919" ht="13.5" customHeight="1" x14ac:dyDescent="0.15"/>
    <row r="137921" ht="13.5" customHeight="1" x14ac:dyDescent="0.15"/>
    <row r="137923" ht="13.5" customHeight="1" x14ac:dyDescent="0.15"/>
    <row r="137925" ht="13.5" customHeight="1" x14ac:dyDescent="0.15"/>
    <row r="137927" ht="13.5" customHeight="1" x14ac:dyDescent="0.15"/>
    <row r="137929" ht="13.5" customHeight="1" x14ac:dyDescent="0.15"/>
    <row r="137931" ht="13.5" customHeight="1" x14ac:dyDescent="0.15"/>
    <row r="137933" ht="13.5" customHeight="1" x14ac:dyDescent="0.15"/>
    <row r="137935" ht="13.5" customHeight="1" x14ac:dyDescent="0.15"/>
    <row r="137937" ht="13.5" customHeight="1" x14ac:dyDescent="0.15"/>
    <row r="137939" ht="13.5" customHeight="1" x14ac:dyDescent="0.15"/>
    <row r="137941" ht="13.5" customHeight="1" x14ac:dyDescent="0.15"/>
    <row r="137943" ht="13.5" customHeight="1" x14ac:dyDescent="0.15"/>
    <row r="137945" ht="13.5" customHeight="1" x14ac:dyDescent="0.15"/>
    <row r="137947" ht="13.5" customHeight="1" x14ac:dyDescent="0.15"/>
    <row r="137949" ht="13.5" customHeight="1" x14ac:dyDescent="0.15"/>
    <row r="137951" ht="13.5" customHeight="1" x14ac:dyDescent="0.15"/>
    <row r="137953" ht="13.5" customHeight="1" x14ac:dyDescent="0.15"/>
    <row r="137955" ht="13.5" customHeight="1" x14ac:dyDescent="0.15"/>
    <row r="137957" ht="13.5" customHeight="1" x14ac:dyDescent="0.15"/>
    <row r="137959" ht="13.5" customHeight="1" x14ac:dyDescent="0.15"/>
    <row r="137961" ht="13.5" customHeight="1" x14ac:dyDescent="0.15"/>
    <row r="137963" ht="13.5" customHeight="1" x14ac:dyDescent="0.15"/>
    <row r="137965" ht="13.5" customHeight="1" x14ac:dyDescent="0.15"/>
    <row r="137967" ht="13.5" customHeight="1" x14ac:dyDescent="0.15"/>
    <row r="137969" ht="13.5" customHeight="1" x14ac:dyDescent="0.15"/>
    <row r="137971" ht="13.5" customHeight="1" x14ac:dyDescent="0.15"/>
    <row r="137973" ht="13.5" customHeight="1" x14ac:dyDescent="0.15"/>
    <row r="137975" ht="13.5" customHeight="1" x14ac:dyDescent="0.15"/>
    <row r="137977" ht="13.5" customHeight="1" x14ac:dyDescent="0.15"/>
    <row r="137979" ht="13.5" customHeight="1" x14ac:dyDescent="0.15"/>
    <row r="137981" ht="13.5" customHeight="1" x14ac:dyDescent="0.15"/>
    <row r="137983" ht="13.5" customHeight="1" x14ac:dyDescent="0.15"/>
    <row r="137985" ht="13.5" customHeight="1" x14ac:dyDescent="0.15"/>
    <row r="137987" ht="13.5" customHeight="1" x14ac:dyDescent="0.15"/>
    <row r="137989" ht="13.5" customHeight="1" x14ac:dyDescent="0.15"/>
    <row r="137991" ht="13.5" customHeight="1" x14ac:dyDescent="0.15"/>
    <row r="137993" ht="13.5" customHeight="1" x14ac:dyDescent="0.15"/>
    <row r="137995" ht="13.5" customHeight="1" x14ac:dyDescent="0.15"/>
    <row r="137997" ht="13.5" customHeight="1" x14ac:dyDescent="0.15"/>
    <row r="137999" ht="13.5" customHeight="1" x14ac:dyDescent="0.15"/>
    <row r="138001" ht="13.5" customHeight="1" x14ac:dyDescent="0.15"/>
    <row r="138003" ht="13.5" customHeight="1" x14ac:dyDescent="0.15"/>
    <row r="138005" ht="13.5" customHeight="1" x14ac:dyDescent="0.15"/>
    <row r="138007" ht="13.5" customHeight="1" x14ac:dyDescent="0.15"/>
    <row r="138009" ht="13.5" customHeight="1" x14ac:dyDescent="0.15"/>
    <row r="138011" ht="13.5" customHeight="1" x14ac:dyDescent="0.15"/>
    <row r="138013" ht="13.5" customHeight="1" x14ac:dyDescent="0.15"/>
    <row r="138015" ht="13.5" customHeight="1" x14ac:dyDescent="0.15"/>
    <row r="138017" ht="13.5" customHeight="1" x14ac:dyDescent="0.15"/>
    <row r="138019" ht="13.5" customHeight="1" x14ac:dyDescent="0.15"/>
    <row r="138021" ht="13.5" customHeight="1" x14ac:dyDescent="0.15"/>
    <row r="138023" ht="13.5" customHeight="1" x14ac:dyDescent="0.15"/>
    <row r="138025" ht="13.5" customHeight="1" x14ac:dyDescent="0.15"/>
    <row r="138027" ht="13.5" customHeight="1" x14ac:dyDescent="0.15"/>
    <row r="138029" ht="13.5" customHeight="1" x14ac:dyDescent="0.15"/>
    <row r="138031" ht="13.5" customHeight="1" x14ac:dyDescent="0.15"/>
    <row r="138033" ht="13.5" customHeight="1" x14ac:dyDescent="0.15"/>
    <row r="138035" ht="13.5" customHeight="1" x14ac:dyDescent="0.15"/>
    <row r="138037" ht="13.5" customHeight="1" x14ac:dyDescent="0.15"/>
    <row r="138039" ht="13.5" customHeight="1" x14ac:dyDescent="0.15"/>
    <row r="138041" ht="13.5" customHeight="1" x14ac:dyDescent="0.15"/>
    <row r="138043" ht="13.5" customHeight="1" x14ac:dyDescent="0.15"/>
    <row r="138045" ht="13.5" customHeight="1" x14ac:dyDescent="0.15"/>
    <row r="138047" ht="13.5" customHeight="1" x14ac:dyDescent="0.15"/>
    <row r="138049" ht="13.5" customHeight="1" x14ac:dyDescent="0.15"/>
    <row r="138051" ht="13.5" customHeight="1" x14ac:dyDescent="0.15"/>
    <row r="138053" ht="13.5" customHeight="1" x14ac:dyDescent="0.15"/>
    <row r="138055" ht="13.5" customHeight="1" x14ac:dyDescent="0.15"/>
    <row r="138057" ht="13.5" customHeight="1" x14ac:dyDescent="0.15"/>
    <row r="138059" ht="13.5" customHeight="1" x14ac:dyDescent="0.15"/>
    <row r="138061" ht="13.5" customHeight="1" x14ac:dyDescent="0.15"/>
    <row r="138063" ht="13.5" customHeight="1" x14ac:dyDescent="0.15"/>
    <row r="138065" ht="13.5" customHeight="1" x14ac:dyDescent="0.15"/>
    <row r="138067" ht="13.5" customHeight="1" x14ac:dyDescent="0.15"/>
    <row r="138069" ht="13.5" customHeight="1" x14ac:dyDescent="0.15"/>
    <row r="138071" ht="13.5" customHeight="1" x14ac:dyDescent="0.15"/>
    <row r="138073" ht="13.5" customHeight="1" x14ac:dyDescent="0.15"/>
    <row r="138075" ht="13.5" customHeight="1" x14ac:dyDescent="0.15"/>
    <row r="138077" ht="13.5" customHeight="1" x14ac:dyDescent="0.15"/>
    <row r="138079" ht="13.5" customHeight="1" x14ac:dyDescent="0.15"/>
    <row r="138081" ht="13.5" customHeight="1" x14ac:dyDescent="0.15"/>
    <row r="138083" ht="13.5" customHeight="1" x14ac:dyDescent="0.15"/>
    <row r="138085" ht="13.5" customHeight="1" x14ac:dyDescent="0.15"/>
    <row r="138087" ht="13.5" customHeight="1" x14ac:dyDescent="0.15"/>
    <row r="138089" ht="13.5" customHeight="1" x14ac:dyDescent="0.15"/>
    <row r="138091" ht="13.5" customHeight="1" x14ac:dyDescent="0.15"/>
    <row r="138093" ht="13.5" customHeight="1" x14ac:dyDescent="0.15"/>
    <row r="138095" ht="13.5" customHeight="1" x14ac:dyDescent="0.15"/>
    <row r="138097" ht="13.5" customHeight="1" x14ac:dyDescent="0.15"/>
    <row r="138099" ht="13.5" customHeight="1" x14ac:dyDescent="0.15"/>
    <row r="138101" ht="13.5" customHeight="1" x14ac:dyDescent="0.15"/>
    <row r="138103" ht="13.5" customHeight="1" x14ac:dyDescent="0.15"/>
    <row r="138105" ht="13.5" customHeight="1" x14ac:dyDescent="0.15"/>
    <row r="138107" ht="13.5" customHeight="1" x14ac:dyDescent="0.15"/>
    <row r="138109" ht="13.5" customHeight="1" x14ac:dyDescent="0.15"/>
    <row r="138111" ht="13.5" customHeight="1" x14ac:dyDescent="0.15"/>
    <row r="138113" ht="13.5" customHeight="1" x14ac:dyDescent="0.15"/>
    <row r="138115" ht="13.5" customHeight="1" x14ac:dyDescent="0.15"/>
    <row r="138117" ht="13.5" customHeight="1" x14ac:dyDescent="0.15"/>
    <row r="138119" ht="13.5" customHeight="1" x14ac:dyDescent="0.15"/>
    <row r="138121" ht="13.5" customHeight="1" x14ac:dyDescent="0.15"/>
    <row r="138123" ht="13.5" customHeight="1" x14ac:dyDescent="0.15"/>
    <row r="138125" ht="13.5" customHeight="1" x14ac:dyDescent="0.15"/>
    <row r="138127" ht="13.5" customHeight="1" x14ac:dyDescent="0.15"/>
    <row r="138129" ht="13.5" customHeight="1" x14ac:dyDescent="0.15"/>
    <row r="138131" ht="13.5" customHeight="1" x14ac:dyDescent="0.15"/>
    <row r="138133" ht="13.5" customHeight="1" x14ac:dyDescent="0.15"/>
    <row r="138135" ht="13.5" customHeight="1" x14ac:dyDescent="0.15"/>
    <row r="138137" ht="13.5" customHeight="1" x14ac:dyDescent="0.15"/>
    <row r="138139" ht="13.5" customHeight="1" x14ac:dyDescent="0.15"/>
    <row r="138141" ht="13.5" customHeight="1" x14ac:dyDescent="0.15"/>
    <row r="138143" ht="13.5" customHeight="1" x14ac:dyDescent="0.15"/>
    <row r="138145" ht="13.5" customHeight="1" x14ac:dyDescent="0.15"/>
    <row r="138147" ht="13.5" customHeight="1" x14ac:dyDescent="0.15"/>
    <row r="138149" ht="13.5" customHeight="1" x14ac:dyDescent="0.15"/>
    <row r="138151" ht="13.5" customHeight="1" x14ac:dyDescent="0.15"/>
    <row r="138153" ht="13.5" customHeight="1" x14ac:dyDescent="0.15"/>
    <row r="138155" ht="13.5" customHeight="1" x14ac:dyDescent="0.15"/>
    <row r="138157" ht="13.5" customHeight="1" x14ac:dyDescent="0.15"/>
    <row r="138159" ht="13.5" customHeight="1" x14ac:dyDescent="0.15"/>
    <row r="138161" ht="13.5" customHeight="1" x14ac:dyDescent="0.15"/>
    <row r="138163" ht="13.5" customHeight="1" x14ac:dyDescent="0.15"/>
    <row r="138165" ht="13.5" customHeight="1" x14ac:dyDescent="0.15"/>
    <row r="138167" ht="13.5" customHeight="1" x14ac:dyDescent="0.15"/>
    <row r="138169" ht="13.5" customHeight="1" x14ac:dyDescent="0.15"/>
    <row r="138171" ht="13.5" customHeight="1" x14ac:dyDescent="0.15"/>
    <row r="138173" ht="13.5" customHeight="1" x14ac:dyDescent="0.15"/>
    <row r="138175" ht="13.5" customHeight="1" x14ac:dyDescent="0.15"/>
    <row r="138177" ht="13.5" customHeight="1" x14ac:dyDescent="0.15"/>
    <row r="138179" ht="13.5" customHeight="1" x14ac:dyDescent="0.15"/>
    <row r="138181" ht="13.5" customHeight="1" x14ac:dyDescent="0.15"/>
    <row r="138183" ht="13.5" customHeight="1" x14ac:dyDescent="0.15"/>
    <row r="138185" ht="13.5" customHeight="1" x14ac:dyDescent="0.15"/>
    <row r="138187" ht="13.5" customHeight="1" x14ac:dyDescent="0.15"/>
    <row r="138189" ht="13.5" customHeight="1" x14ac:dyDescent="0.15"/>
    <row r="138191" ht="13.5" customHeight="1" x14ac:dyDescent="0.15"/>
    <row r="138193" ht="13.5" customHeight="1" x14ac:dyDescent="0.15"/>
    <row r="138195" ht="13.5" customHeight="1" x14ac:dyDescent="0.15"/>
    <row r="138197" ht="13.5" customHeight="1" x14ac:dyDescent="0.15"/>
    <row r="138199" ht="13.5" customHeight="1" x14ac:dyDescent="0.15"/>
    <row r="138201" ht="13.5" customHeight="1" x14ac:dyDescent="0.15"/>
    <row r="138203" ht="13.5" customHeight="1" x14ac:dyDescent="0.15"/>
    <row r="138205" ht="13.5" customHeight="1" x14ac:dyDescent="0.15"/>
    <row r="138207" ht="13.5" customHeight="1" x14ac:dyDescent="0.15"/>
    <row r="138209" ht="13.5" customHeight="1" x14ac:dyDescent="0.15"/>
    <row r="138211" ht="13.5" customHeight="1" x14ac:dyDescent="0.15"/>
    <row r="138213" ht="13.5" customHeight="1" x14ac:dyDescent="0.15"/>
    <row r="138215" ht="13.5" customHeight="1" x14ac:dyDescent="0.15"/>
    <row r="138217" ht="13.5" customHeight="1" x14ac:dyDescent="0.15"/>
    <row r="138219" ht="13.5" customHeight="1" x14ac:dyDescent="0.15"/>
    <row r="138221" ht="13.5" customHeight="1" x14ac:dyDescent="0.15"/>
    <row r="138223" ht="13.5" customHeight="1" x14ac:dyDescent="0.15"/>
    <row r="138225" ht="13.5" customHeight="1" x14ac:dyDescent="0.15"/>
    <row r="138227" ht="13.5" customHeight="1" x14ac:dyDescent="0.15"/>
    <row r="138229" ht="13.5" customHeight="1" x14ac:dyDescent="0.15"/>
    <row r="138231" ht="13.5" customHeight="1" x14ac:dyDescent="0.15"/>
    <row r="138233" ht="13.5" customHeight="1" x14ac:dyDescent="0.15"/>
    <row r="138235" ht="13.5" customHeight="1" x14ac:dyDescent="0.15"/>
    <row r="138237" ht="13.5" customHeight="1" x14ac:dyDescent="0.15"/>
    <row r="138239" ht="13.5" customHeight="1" x14ac:dyDescent="0.15"/>
    <row r="138241" ht="13.5" customHeight="1" x14ac:dyDescent="0.15"/>
    <row r="138243" ht="13.5" customHeight="1" x14ac:dyDescent="0.15"/>
    <row r="138245" ht="13.5" customHeight="1" x14ac:dyDescent="0.15"/>
    <row r="138247" ht="13.5" customHeight="1" x14ac:dyDescent="0.15"/>
    <row r="138249" ht="13.5" customHeight="1" x14ac:dyDescent="0.15"/>
    <row r="138251" ht="13.5" customHeight="1" x14ac:dyDescent="0.15"/>
    <row r="138253" ht="13.5" customHeight="1" x14ac:dyDescent="0.15"/>
    <row r="138255" ht="13.5" customHeight="1" x14ac:dyDescent="0.15"/>
    <row r="138257" ht="13.5" customHeight="1" x14ac:dyDescent="0.15"/>
    <row r="138259" ht="13.5" customHeight="1" x14ac:dyDescent="0.15"/>
    <row r="138261" ht="13.5" customHeight="1" x14ac:dyDescent="0.15"/>
    <row r="138263" ht="13.5" customHeight="1" x14ac:dyDescent="0.15"/>
    <row r="138265" ht="13.5" customHeight="1" x14ac:dyDescent="0.15"/>
    <row r="138267" ht="13.5" customHeight="1" x14ac:dyDescent="0.15"/>
    <row r="138269" ht="13.5" customHeight="1" x14ac:dyDescent="0.15"/>
    <row r="138271" ht="13.5" customHeight="1" x14ac:dyDescent="0.15"/>
    <row r="138273" ht="13.5" customHeight="1" x14ac:dyDescent="0.15"/>
    <row r="138275" ht="13.5" customHeight="1" x14ac:dyDescent="0.15"/>
    <row r="138277" ht="13.5" customHeight="1" x14ac:dyDescent="0.15"/>
    <row r="138279" ht="13.5" customHeight="1" x14ac:dyDescent="0.15"/>
    <row r="138281" ht="13.5" customHeight="1" x14ac:dyDescent="0.15"/>
    <row r="138283" ht="13.5" customHeight="1" x14ac:dyDescent="0.15"/>
    <row r="138285" ht="13.5" customHeight="1" x14ac:dyDescent="0.15"/>
    <row r="138287" ht="13.5" customHeight="1" x14ac:dyDescent="0.15"/>
    <row r="138289" ht="13.5" customHeight="1" x14ac:dyDescent="0.15"/>
    <row r="138291" ht="13.5" customHeight="1" x14ac:dyDescent="0.15"/>
    <row r="138293" ht="13.5" customHeight="1" x14ac:dyDescent="0.15"/>
    <row r="138295" ht="13.5" customHeight="1" x14ac:dyDescent="0.15"/>
    <row r="138297" ht="13.5" customHeight="1" x14ac:dyDescent="0.15"/>
    <row r="138299" ht="13.5" customHeight="1" x14ac:dyDescent="0.15"/>
    <row r="138301" ht="13.5" customHeight="1" x14ac:dyDescent="0.15"/>
    <row r="138303" ht="13.5" customHeight="1" x14ac:dyDescent="0.15"/>
    <row r="138305" ht="13.5" customHeight="1" x14ac:dyDescent="0.15"/>
    <row r="138307" ht="13.5" customHeight="1" x14ac:dyDescent="0.15"/>
    <row r="138309" ht="13.5" customHeight="1" x14ac:dyDescent="0.15"/>
    <row r="138311" ht="13.5" customHeight="1" x14ac:dyDescent="0.15"/>
    <row r="138313" ht="13.5" customHeight="1" x14ac:dyDescent="0.15"/>
    <row r="138315" ht="13.5" customHeight="1" x14ac:dyDescent="0.15"/>
    <row r="138317" ht="13.5" customHeight="1" x14ac:dyDescent="0.15"/>
    <row r="138319" ht="13.5" customHeight="1" x14ac:dyDescent="0.15"/>
    <row r="138321" ht="13.5" customHeight="1" x14ac:dyDescent="0.15"/>
    <row r="138323" ht="13.5" customHeight="1" x14ac:dyDescent="0.15"/>
    <row r="138325" ht="13.5" customHeight="1" x14ac:dyDescent="0.15"/>
    <row r="138327" ht="13.5" customHeight="1" x14ac:dyDescent="0.15"/>
    <row r="138329" ht="13.5" customHeight="1" x14ac:dyDescent="0.15"/>
    <row r="138331" ht="13.5" customHeight="1" x14ac:dyDescent="0.15"/>
    <row r="138333" ht="13.5" customHeight="1" x14ac:dyDescent="0.15"/>
    <row r="138335" ht="13.5" customHeight="1" x14ac:dyDescent="0.15"/>
    <row r="138337" ht="13.5" customHeight="1" x14ac:dyDescent="0.15"/>
    <row r="138339" ht="13.5" customHeight="1" x14ac:dyDescent="0.15"/>
    <row r="138341" ht="13.5" customHeight="1" x14ac:dyDescent="0.15"/>
    <row r="138343" ht="13.5" customHeight="1" x14ac:dyDescent="0.15"/>
    <row r="138345" ht="13.5" customHeight="1" x14ac:dyDescent="0.15"/>
    <row r="138347" ht="13.5" customHeight="1" x14ac:dyDescent="0.15"/>
    <row r="138349" ht="13.5" customHeight="1" x14ac:dyDescent="0.15"/>
    <row r="138351" ht="13.5" customHeight="1" x14ac:dyDescent="0.15"/>
    <row r="138353" ht="13.5" customHeight="1" x14ac:dyDescent="0.15"/>
    <row r="138355" ht="13.5" customHeight="1" x14ac:dyDescent="0.15"/>
    <row r="138357" ht="13.5" customHeight="1" x14ac:dyDescent="0.15"/>
    <row r="138359" ht="13.5" customHeight="1" x14ac:dyDescent="0.15"/>
    <row r="138361" ht="13.5" customHeight="1" x14ac:dyDescent="0.15"/>
    <row r="138363" ht="13.5" customHeight="1" x14ac:dyDescent="0.15"/>
    <row r="138365" ht="13.5" customHeight="1" x14ac:dyDescent="0.15"/>
    <row r="138367" ht="13.5" customHeight="1" x14ac:dyDescent="0.15"/>
    <row r="138369" ht="13.5" customHeight="1" x14ac:dyDescent="0.15"/>
    <row r="138371" ht="13.5" customHeight="1" x14ac:dyDescent="0.15"/>
    <row r="138373" ht="13.5" customHeight="1" x14ac:dyDescent="0.15"/>
    <row r="138375" ht="13.5" customHeight="1" x14ac:dyDescent="0.15"/>
    <row r="138377" ht="13.5" customHeight="1" x14ac:dyDescent="0.15"/>
    <row r="138379" ht="13.5" customHeight="1" x14ac:dyDescent="0.15"/>
    <row r="138381" ht="13.5" customHeight="1" x14ac:dyDescent="0.15"/>
    <row r="138383" ht="13.5" customHeight="1" x14ac:dyDescent="0.15"/>
    <row r="138385" ht="13.5" customHeight="1" x14ac:dyDescent="0.15"/>
    <row r="138387" ht="13.5" customHeight="1" x14ac:dyDescent="0.15"/>
    <row r="138389" ht="13.5" customHeight="1" x14ac:dyDescent="0.15"/>
    <row r="138391" ht="13.5" customHeight="1" x14ac:dyDescent="0.15"/>
    <row r="138393" ht="13.5" customHeight="1" x14ac:dyDescent="0.15"/>
    <row r="138395" ht="13.5" customHeight="1" x14ac:dyDescent="0.15"/>
    <row r="138397" ht="13.5" customHeight="1" x14ac:dyDescent="0.15"/>
    <row r="138399" ht="13.5" customHeight="1" x14ac:dyDescent="0.15"/>
    <row r="138401" ht="13.5" customHeight="1" x14ac:dyDescent="0.15"/>
    <row r="138403" ht="13.5" customHeight="1" x14ac:dyDescent="0.15"/>
    <row r="138405" ht="13.5" customHeight="1" x14ac:dyDescent="0.15"/>
    <row r="138407" ht="13.5" customHeight="1" x14ac:dyDescent="0.15"/>
    <row r="138409" ht="13.5" customHeight="1" x14ac:dyDescent="0.15"/>
    <row r="138411" ht="13.5" customHeight="1" x14ac:dyDescent="0.15"/>
    <row r="138413" ht="13.5" customHeight="1" x14ac:dyDescent="0.15"/>
    <row r="138415" ht="13.5" customHeight="1" x14ac:dyDescent="0.15"/>
    <row r="138417" ht="13.5" customHeight="1" x14ac:dyDescent="0.15"/>
    <row r="138419" ht="13.5" customHeight="1" x14ac:dyDescent="0.15"/>
    <row r="138421" ht="13.5" customHeight="1" x14ac:dyDescent="0.15"/>
    <row r="138423" ht="13.5" customHeight="1" x14ac:dyDescent="0.15"/>
    <row r="138425" ht="13.5" customHeight="1" x14ac:dyDescent="0.15"/>
    <row r="138427" ht="13.5" customHeight="1" x14ac:dyDescent="0.15"/>
    <row r="138429" ht="13.5" customHeight="1" x14ac:dyDescent="0.15"/>
    <row r="138431" ht="13.5" customHeight="1" x14ac:dyDescent="0.15"/>
    <row r="138433" ht="13.5" customHeight="1" x14ac:dyDescent="0.15"/>
    <row r="138435" ht="13.5" customHeight="1" x14ac:dyDescent="0.15"/>
    <row r="138437" ht="13.5" customHeight="1" x14ac:dyDescent="0.15"/>
    <row r="138439" ht="13.5" customHeight="1" x14ac:dyDescent="0.15"/>
    <row r="138441" ht="13.5" customHeight="1" x14ac:dyDescent="0.15"/>
    <row r="138443" ht="13.5" customHeight="1" x14ac:dyDescent="0.15"/>
    <row r="138445" ht="13.5" customHeight="1" x14ac:dyDescent="0.15"/>
    <row r="138447" ht="13.5" customHeight="1" x14ac:dyDescent="0.15"/>
    <row r="138449" ht="13.5" customHeight="1" x14ac:dyDescent="0.15"/>
    <row r="138451" ht="13.5" customHeight="1" x14ac:dyDescent="0.15"/>
    <row r="138453" ht="13.5" customHeight="1" x14ac:dyDescent="0.15"/>
    <row r="138455" ht="13.5" customHeight="1" x14ac:dyDescent="0.15"/>
    <row r="138457" ht="13.5" customHeight="1" x14ac:dyDescent="0.15"/>
    <row r="138459" ht="13.5" customHeight="1" x14ac:dyDescent="0.15"/>
    <row r="138461" ht="13.5" customHeight="1" x14ac:dyDescent="0.15"/>
    <row r="138463" ht="13.5" customHeight="1" x14ac:dyDescent="0.15"/>
    <row r="138465" ht="13.5" customHeight="1" x14ac:dyDescent="0.15"/>
    <row r="138467" ht="13.5" customHeight="1" x14ac:dyDescent="0.15"/>
    <row r="138469" ht="13.5" customHeight="1" x14ac:dyDescent="0.15"/>
    <row r="138471" ht="13.5" customHeight="1" x14ac:dyDescent="0.15"/>
    <row r="138473" ht="13.5" customHeight="1" x14ac:dyDescent="0.15"/>
    <row r="138475" ht="13.5" customHeight="1" x14ac:dyDescent="0.15"/>
    <row r="138477" ht="13.5" customHeight="1" x14ac:dyDescent="0.15"/>
    <row r="138479" ht="13.5" customHeight="1" x14ac:dyDescent="0.15"/>
    <row r="138481" ht="13.5" customHeight="1" x14ac:dyDescent="0.15"/>
    <row r="138483" ht="13.5" customHeight="1" x14ac:dyDescent="0.15"/>
    <row r="138485" ht="13.5" customHeight="1" x14ac:dyDescent="0.15"/>
    <row r="138487" ht="13.5" customHeight="1" x14ac:dyDescent="0.15"/>
    <row r="138489" ht="13.5" customHeight="1" x14ac:dyDescent="0.15"/>
    <row r="138491" ht="13.5" customHeight="1" x14ac:dyDescent="0.15"/>
    <row r="138493" ht="13.5" customHeight="1" x14ac:dyDescent="0.15"/>
    <row r="138495" ht="13.5" customHeight="1" x14ac:dyDescent="0.15"/>
    <row r="138497" ht="13.5" customHeight="1" x14ac:dyDescent="0.15"/>
    <row r="138499" ht="13.5" customHeight="1" x14ac:dyDescent="0.15"/>
    <row r="138501" ht="13.5" customHeight="1" x14ac:dyDescent="0.15"/>
    <row r="138503" ht="13.5" customHeight="1" x14ac:dyDescent="0.15"/>
    <row r="138505" ht="13.5" customHeight="1" x14ac:dyDescent="0.15"/>
    <row r="138507" ht="13.5" customHeight="1" x14ac:dyDescent="0.15"/>
    <row r="138509" ht="13.5" customHeight="1" x14ac:dyDescent="0.15"/>
    <row r="138511" ht="13.5" customHeight="1" x14ac:dyDescent="0.15"/>
    <row r="138513" ht="13.5" customHeight="1" x14ac:dyDescent="0.15"/>
    <row r="138515" ht="13.5" customHeight="1" x14ac:dyDescent="0.15"/>
    <row r="138517" ht="13.5" customHeight="1" x14ac:dyDescent="0.15"/>
    <row r="138519" ht="13.5" customHeight="1" x14ac:dyDescent="0.15"/>
    <row r="138521" ht="13.5" customHeight="1" x14ac:dyDescent="0.15"/>
    <row r="138523" ht="13.5" customHeight="1" x14ac:dyDescent="0.15"/>
    <row r="138525" ht="13.5" customHeight="1" x14ac:dyDescent="0.15"/>
    <row r="138527" ht="13.5" customHeight="1" x14ac:dyDescent="0.15"/>
    <row r="138529" ht="13.5" customHeight="1" x14ac:dyDescent="0.15"/>
    <row r="138531" ht="13.5" customHeight="1" x14ac:dyDescent="0.15"/>
    <row r="138533" ht="13.5" customHeight="1" x14ac:dyDescent="0.15"/>
    <row r="138535" ht="13.5" customHeight="1" x14ac:dyDescent="0.15"/>
    <row r="138537" ht="13.5" customHeight="1" x14ac:dyDescent="0.15"/>
    <row r="138539" ht="13.5" customHeight="1" x14ac:dyDescent="0.15"/>
    <row r="138541" ht="13.5" customHeight="1" x14ac:dyDescent="0.15"/>
    <row r="138543" ht="13.5" customHeight="1" x14ac:dyDescent="0.15"/>
    <row r="138545" ht="13.5" customHeight="1" x14ac:dyDescent="0.15"/>
    <row r="138547" ht="13.5" customHeight="1" x14ac:dyDescent="0.15"/>
    <row r="138549" ht="13.5" customHeight="1" x14ac:dyDescent="0.15"/>
    <row r="138551" ht="13.5" customHeight="1" x14ac:dyDescent="0.15"/>
    <row r="138553" ht="13.5" customHeight="1" x14ac:dyDescent="0.15"/>
    <row r="138555" ht="13.5" customHeight="1" x14ac:dyDescent="0.15"/>
    <row r="138557" ht="13.5" customHeight="1" x14ac:dyDescent="0.15"/>
    <row r="138559" ht="13.5" customHeight="1" x14ac:dyDescent="0.15"/>
    <row r="138561" ht="13.5" customHeight="1" x14ac:dyDescent="0.15"/>
    <row r="138563" ht="13.5" customHeight="1" x14ac:dyDescent="0.15"/>
    <row r="138565" ht="13.5" customHeight="1" x14ac:dyDescent="0.15"/>
    <row r="138567" ht="13.5" customHeight="1" x14ac:dyDescent="0.15"/>
    <row r="138569" ht="13.5" customHeight="1" x14ac:dyDescent="0.15"/>
    <row r="138571" ht="13.5" customHeight="1" x14ac:dyDescent="0.15"/>
    <row r="138573" ht="13.5" customHeight="1" x14ac:dyDescent="0.15"/>
    <row r="138575" ht="13.5" customHeight="1" x14ac:dyDescent="0.15"/>
    <row r="138577" ht="13.5" customHeight="1" x14ac:dyDescent="0.15"/>
    <row r="138579" ht="13.5" customHeight="1" x14ac:dyDescent="0.15"/>
    <row r="138581" ht="13.5" customHeight="1" x14ac:dyDescent="0.15"/>
    <row r="138583" ht="13.5" customHeight="1" x14ac:dyDescent="0.15"/>
    <row r="138585" ht="13.5" customHeight="1" x14ac:dyDescent="0.15"/>
    <row r="138587" ht="13.5" customHeight="1" x14ac:dyDescent="0.15"/>
    <row r="138589" ht="13.5" customHeight="1" x14ac:dyDescent="0.15"/>
    <row r="138591" ht="13.5" customHeight="1" x14ac:dyDescent="0.15"/>
    <row r="138593" ht="13.5" customHeight="1" x14ac:dyDescent="0.15"/>
    <row r="138595" ht="13.5" customHeight="1" x14ac:dyDescent="0.15"/>
    <row r="138597" ht="13.5" customHeight="1" x14ac:dyDescent="0.15"/>
    <row r="138599" ht="13.5" customHeight="1" x14ac:dyDescent="0.15"/>
    <row r="138601" ht="13.5" customHeight="1" x14ac:dyDescent="0.15"/>
    <row r="138603" ht="13.5" customHeight="1" x14ac:dyDescent="0.15"/>
    <row r="138605" ht="13.5" customHeight="1" x14ac:dyDescent="0.15"/>
    <row r="138607" ht="13.5" customHeight="1" x14ac:dyDescent="0.15"/>
    <row r="138609" ht="13.5" customHeight="1" x14ac:dyDescent="0.15"/>
    <row r="138611" ht="13.5" customHeight="1" x14ac:dyDescent="0.15"/>
    <row r="138613" ht="13.5" customHeight="1" x14ac:dyDescent="0.15"/>
    <row r="138615" ht="13.5" customHeight="1" x14ac:dyDescent="0.15"/>
    <row r="138617" ht="13.5" customHeight="1" x14ac:dyDescent="0.15"/>
    <row r="138619" ht="13.5" customHeight="1" x14ac:dyDescent="0.15"/>
    <row r="138621" ht="13.5" customHeight="1" x14ac:dyDescent="0.15"/>
    <row r="138623" ht="13.5" customHeight="1" x14ac:dyDescent="0.15"/>
    <row r="138625" ht="13.5" customHeight="1" x14ac:dyDescent="0.15"/>
    <row r="138627" ht="13.5" customHeight="1" x14ac:dyDescent="0.15"/>
    <row r="138629" ht="13.5" customHeight="1" x14ac:dyDescent="0.15"/>
    <row r="138631" ht="13.5" customHeight="1" x14ac:dyDescent="0.15"/>
    <row r="138633" ht="13.5" customHeight="1" x14ac:dyDescent="0.15"/>
    <row r="138635" ht="13.5" customHeight="1" x14ac:dyDescent="0.15"/>
    <row r="138637" ht="13.5" customHeight="1" x14ac:dyDescent="0.15"/>
    <row r="138639" ht="13.5" customHeight="1" x14ac:dyDescent="0.15"/>
    <row r="138641" ht="13.5" customHeight="1" x14ac:dyDescent="0.15"/>
    <row r="138643" ht="13.5" customHeight="1" x14ac:dyDescent="0.15"/>
    <row r="138645" ht="13.5" customHeight="1" x14ac:dyDescent="0.15"/>
    <row r="138647" ht="13.5" customHeight="1" x14ac:dyDescent="0.15"/>
    <row r="138649" ht="13.5" customHeight="1" x14ac:dyDescent="0.15"/>
    <row r="138651" ht="13.5" customHeight="1" x14ac:dyDescent="0.15"/>
    <row r="138653" ht="13.5" customHeight="1" x14ac:dyDescent="0.15"/>
    <row r="138655" ht="13.5" customHeight="1" x14ac:dyDescent="0.15"/>
    <row r="138657" ht="13.5" customHeight="1" x14ac:dyDescent="0.15"/>
    <row r="138659" ht="13.5" customHeight="1" x14ac:dyDescent="0.15"/>
    <row r="138661" ht="13.5" customHeight="1" x14ac:dyDescent="0.15"/>
    <row r="138663" ht="13.5" customHeight="1" x14ac:dyDescent="0.15"/>
    <row r="138665" ht="13.5" customHeight="1" x14ac:dyDescent="0.15"/>
    <row r="138667" ht="13.5" customHeight="1" x14ac:dyDescent="0.15"/>
    <row r="138669" ht="13.5" customHeight="1" x14ac:dyDescent="0.15"/>
    <row r="138671" ht="13.5" customHeight="1" x14ac:dyDescent="0.15"/>
    <row r="138673" ht="13.5" customHeight="1" x14ac:dyDescent="0.15"/>
    <row r="138675" ht="13.5" customHeight="1" x14ac:dyDescent="0.15"/>
    <row r="138677" ht="13.5" customHeight="1" x14ac:dyDescent="0.15"/>
    <row r="138679" ht="13.5" customHeight="1" x14ac:dyDescent="0.15"/>
    <row r="138681" ht="13.5" customHeight="1" x14ac:dyDescent="0.15"/>
    <row r="138683" ht="13.5" customHeight="1" x14ac:dyDescent="0.15"/>
    <row r="138685" ht="13.5" customHeight="1" x14ac:dyDescent="0.15"/>
    <row r="138687" ht="13.5" customHeight="1" x14ac:dyDescent="0.15"/>
    <row r="138689" ht="13.5" customHeight="1" x14ac:dyDescent="0.15"/>
    <row r="138691" ht="13.5" customHeight="1" x14ac:dyDescent="0.15"/>
    <row r="138693" ht="13.5" customHeight="1" x14ac:dyDescent="0.15"/>
    <row r="138695" ht="13.5" customHeight="1" x14ac:dyDescent="0.15"/>
    <row r="138697" ht="13.5" customHeight="1" x14ac:dyDescent="0.15"/>
    <row r="138699" ht="13.5" customHeight="1" x14ac:dyDescent="0.15"/>
    <row r="138701" ht="13.5" customHeight="1" x14ac:dyDescent="0.15"/>
    <row r="138703" ht="13.5" customHeight="1" x14ac:dyDescent="0.15"/>
    <row r="138705" ht="13.5" customHeight="1" x14ac:dyDescent="0.15"/>
    <row r="138707" ht="13.5" customHeight="1" x14ac:dyDescent="0.15"/>
    <row r="138709" ht="13.5" customHeight="1" x14ac:dyDescent="0.15"/>
    <row r="138711" ht="13.5" customHeight="1" x14ac:dyDescent="0.15"/>
    <row r="138713" ht="13.5" customHeight="1" x14ac:dyDescent="0.15"/>
    <row r="138715" ht="13.5" customHeight="1" x14ac:dyDescent="0.15"/>
    <row r="138717" ht="13.5" customHeight="1" x14ac:dyDescent="0.15"/>
    <row r="138719" ht="13.5" customHeight="1" x14ac:dyDescent="0.15"/>
    <row r="138721" ht="13.5" customHeight="1" x14ac:dyDescent="0.15"/>
    <row r="138723" ht="13.5" customHeight="1" x14ac:dyDescent="0.15"/>
    <row r="138725" ht="13.5" customHeight="1" x14ac:dyDescent="0.15"/>
    <row r="138727" ht="13.5" customHeight="1" x14ac:dyDescent="0.15"/>
    <row r="138729" ht="13.5" customHeight="1" x14ac:dyDescent="0.15"/>
    <row r="138731" ht="13.5" customHeight="1" x14ac:dyDescent="0.15"/>
    <row r="138733" ht="13.5" customHeight="1" x14ac:dyDescent="0.15"/>
    <row r="138735" ht="13.5" customHeight="1" x14ac:dyDescent="0.15"/>
    <row r="138737" ht="13.5" customHeight="1" x14ac:dyDescent="0.15"/>
    <row r="138739" ht="13.5" customHeight="1" x14ac:dyDescent="0.15"/>
    <row r="138741" ht="13.5" customHeight="1" x14ac:dyDescent="0.15"/>
    <row r="138743" ht="13.5" customHeight="1" x14ac:dyDescent="0.15"/>
    <row r="138745" ht="13.5" customHeight="1" x14ac:dyDescent="0.15"/>
    <row r="138747" ht="13.5" customHeight="1" x14ac:dyDescent="0.15"/>
    <row r="138749" ht="13.5" customHeight="1" x14ac:dyDescent="0.15"/>
    <row r="138751" ht="13.5" customHeight="1" x14ac:dyDescent="0.15"/>
    <row r="138753" ht="13.5" customHeight="1" x14ac:dyDescent="0.15"/>
    <row r="138755" ht="13.5" customHeight="1" x14ac:dyDescent="0.15"/>
    <row r="138757" ht="13.5" customHeight="1" x14ac:dyDescent="0.15"/>
    <row r="138759" ht="13.5" customHeight="1" x14ac:dyDescent="0.15"/>
    <row r="138761" ht="13.5" customHeight="1" x14ac:dyDescent="0.15"/>
    <row r="138763" ht="13.5" customHeight="1" x14ac:dyDescent="0.15"/>
    <row r="138765" ht="13.5" customHeight="1" x14ac:dyDescent="0.15"/>
    <row r="138767" ht="13.5" customHeight="1" x14ac:dyDescent="0.15"/>
    <row r="138769" ht="13.5" customHeight="1" x14ac:dyDescent="0.15"/>
    <row r="138771" ht="13.5" customHeight="1" x14ac:dyDescent="0.15"/>
    <row r="138773" ht="13.5" customHeight="1" x14ac:dyDescent="0.15"/>
    <row r="138775" ht="13.5" customHeight="1" x14ac:dyDescent="0.15"/>
    <row r="138777" ht="13.5" customHeight="1" x14ac:dyDescent="0.15"/>
    <row r="138779" ht="13.5" customHeight="1" x14ac:dyDescent="0.15"/>
    <row r="138781" ht="13.5" customHeight="1" x14ac:dyDescent="0.15"/>
    <row r="138783" ht="13.5" customHeight="1" x14ac:dyDescent="0.15"/>
    <row r="138785" ht="13.5" customHeight="1" x14ac:dyDescent="0.15"/>
    <row r="138787" ht="13.5" customHeight="1" x14ac:dyDescent="0.15"/>
    <row r="138789" ht="13.5" customHeight="1" x14ac:dyDescent="0.15"/>
    <row r="138791" ht="13.5" customHeight="1" x14ac:dyDescent="0.15"/>
    <row r="138793" ht="13.5" customHeight="1" x14ac:dyDescent="0.15"/>
    <row r="138795" ht="13.5" customHeight="1" x14ac:dyDescent="0.15"/>
    <row r="138797" ht="13.5" customHeight="1" x14ac:dyDescent="0.15"/>
    <row r="138799" ht="13.5" customHeight="1" x14ac:dyDescent="0.15"/>
    <row r="138801" ht="13.5" customHeight="1" x14ac:dyDescent="0.15"/>
    <row r="138803" ht="13.5" customHeight="1" x14ac:dyDescent="0.15"/>
    <row r="138805" ht="13.5" customHeight="1" x14ac:dyDescent="0.15"/>
    <row r="138807" ht="13.5" customHeight="1" x14ac:dyDescent="0.15"/>
    <row r="138809" ht="13.5" customHeight="1" x14ac:dyDescent="0.15"/>
    <row r="138811" ht="13.5" customHeight="1" x14ac:dyDescent="0.15"/>
    <row r="138813" ht="13.5" customHeight="1" x14ac:dyDescent="0.15"/>
    <row r="138815" ht="13.5" customHeight="1" x14ac:dyDescent="0.15"/>
    <row r="138817" ht="13.5" customHeight="1" x14ac:dyDescent="0.15"/>
    <row r="138819" ht="13.5" customHeight="1" x14ac:dyDescent="0.15"/>
    <row r="138821" ht="13.5" customHeight="1" x14ac:dyDescent="0.15"/>
    <row r="138823" ht="13.5" customHeight="1" x14ac:dyDescent="0.15"/>
    <row r="138825" ht="13.5" customHeight="1" x14ac:dyDescent="0.15"/>
    <row r="138827" ht="13.5" customHeight="1" x14ac:dyDescent="0.15"/>
    <row r="138829" ht="13.5" customHeight="1" x14ac:dyDescent="0.15"/>
    <row r="138831" ht="13.5" customHeight="1" x14ac:dyDescent="0.15"/>
    <row r="138833" ht="13.5" customHeight="1" x14ac:dyDescent="0.15"/>
    <row r="138835" ht="13.5" customHeight="1" x14ac:dyDescent="0.15"/>
    <row r="138837" ht="13.5" customHeight="1" x14ac:dyDescent="0.15"/>
    <row r="138839" ht="13.5" customHeight="1" x14ac:dyDescent="0.15"/>
    <row r="138841" ht="13.5" customHeight="1" x14ac:dyDescent="0.15"/>
    <row r="138843" ht="13.5" customHeight="1" x14ac:dyDescent="0.15"/>
    <row r="138845" ht="13.5" customHeight="1" x14ac:dyDescent="0.15"/>
    <row r="138847" ht="13.5" customHeight="1" x14ac:dyDescent="0.15"/>
    <row r="138849" ht="13.5" customHeight="1" x14ac:dyDescent="0.15"/>
    <row r="138851" ht="13.5" customHeight="1" x14ac:dyDescent="0.15"/>
    <row r="138853" ht="13.5" customHeight="1" x14ac:dyDescent="0.15"/>
    <row r="138855" ht="13.5" customHeight="1" x14ac:dyDescent="0.15"/>
    <row r="138857" ht="13.5" customHeight="1" x14ac:dyDescent="0.15"/>
    <row r="138859" ht="13.5" customHeight="1" x14ac:dyDescent="0.15"/>
    <row r="138861" ht="13.5" customHeight="1" x14ac:dyDescent="0.15"/>
    <row r="138863" ht="13.5" customHeight="1" x14ac:dyDescent="0.15"/>
    <row r="138865" ht="13.5" customHeight="1" x14ac:dyDescent="0.15"/>
    <row r="138867" ht="13.5" customHeight="1" x14ac:dyDescent="0.15"/>
    <row r="138869" ht="13.5" customHeight="1" x14ac:dyDescent="0.15"/>
    <row r="138871" ht="13.5" customHeight="1" x14ac:dyDescent="0.15"/>
    <row r="138873" ht="13.5" customHeight="1" x14ac:dyDescent="0.15"/>
    <row r="138875" ht="13.5" customHeight="1" x14ac:dyDescent="0.15"/>
    <row r="138877" ht="13.5" customHeight="1" x14ac:dyDescent="0.15"/>
    <row r="138879" ht="13.5" customHeight="1" x14ac:dyDescent="0.15"/>
    <row r="138881" ht="13.5" customHeight="1" x14ac:dyDescent="0.15"/>
    <row r="138883" ht="13.5" customHeight="1" x14ac:dyDescent="0.15"/>
    <row r="138885" ht="13.5" customHeight="1" x14ac:dyDescent="0.15"/>
    <row r="138887" ht="13.5" customHeight="1" x14ac:dyDescent="0.15"/>
    <row r="138889" ht="13.5" customHeight="1" x14ac:dyDescent="0.15"/>
    <row r="138891" ht="13.5" customHeight="1" x14ac:dyDescent="0.15"/>
    <row r="138893" ht="13.5" customHeight="1" x14ac:dyDescent="0.15"/>
    <row r="138895" ht="13.5" customHeight="1" x14ac:dyDescent="0.15"/>
    <row r="138897" ht="13.5" customHeight="1" x14ac:dyDescent="0.15"/>
    <row r="138899" ht="13.5" customHeight="1" x14ac:dyDescent="0.15"/>
    <row r="138901" ht="13.5" customHeight="1" x14ac:dyDescent="0.15"/>
    <row r="138903" ht="13.5" customHeight="1" x14ac:dyDescent="0.15"/>
    <row r="138905" ht="13.5" customHeight="1" x14ac:dyDescent="0.15"/>
    <row r="138907" ht="13.5" customHeight="1" x14ac:dyDescent="0.15"/>
    <row r="138909" ht="13.5" customHeight="1" x14ac:dyDescent="0.15"/>
    <row r="138911" ht="13.5" customHeight="1" x14ac:dyDescent="0.15"/>
    <row r="138913" ht="13.5" customHeight="1" x14ac:dyDescent="0.15"/>
    <row r="138915" ht="13.5" customHeight="1" x14ac:dyDescent="0.15"/>
    <row r="138917" ht="13.5" customHeight="1" x14ac:dyDescent="0.15"/>
    <row r="138919" ht="13.5" customHeight="1" x14ac:dyDescent="0.15"/>
    <row r="138921" ht="13.5" customHeight="1" x14ac:dyDescent="0.15"/>
    <row r="138923" ht="13.5" customHeight="1" x14ac:dyDescent="0.15"/>
    <row r="138925" ht="13.5" customHeight="1" x14ac:dyDescent="0.15"/>
    <row r="138927" ht="13.5" customHeight="1" x14ac:dyDescent="0.15"/>
    <row r="138929" ht="13.5" customHeight="1" x14ac:dyDescent="0.15"/>
    <row r="138931" ht="13.5" customHeight="1" x14ac:dyDescent="0.15"/>
    <row r="138933" ht="13.5" customHeight="1" x14ac:dyDescent="0.15"/>
    <row r="138935" ht="13.5" customHeight="1" x14ac:dyDescent="0.15"/>
    <row r="138937" ht="13.5" customHeight="1" x14ac:dyDescent="0.15"/>
    <row r="138939" ht="13.5" customHeight="1" x14ac:dyDescent="0.15"/>
    <row r="138941" ht="13.5" customHeight="1" x14ac:dyDescent="0.15"/>
    <row r="138943" ht="13.5" customHeight="1" x14ac:dyDescent="0.15"/>
    <row r="138945" ht="13.5" customHeight="1" x14ac:dyDescent="0.15"/>
    <row r="138947" ht="13.5" customHeight="1" x14ac:dyDescent="0.15"/>
    <row r="138949" ht="13.5" customHeight="1" x14ac:dyDescent="0.15"/>
    <row r="138951" ht="13.5" customHeight="1" x14ac:dyDescent="0.15"/>
    <row r="138953" ht="13.5" customHeight="1" x14ac:dyDescent="0.15"/>
    <row r="138955" ht="13.5" customHeight="1" x14ac:dyDescent="0.15"/>
    <row r="138957" ht="13.5" customHeight="1" x14ac:dyDescent="0.15"/>
    <row r="138959" ht="13.5" customHeight="1" x14ac:dyDescent="0.15"/>
    <row r="138961" ht="13.5" customHeight="1" x14ac:dyDescent="0.15"/>
    <row r="138963" ht="13.5" customHeight="1" x14ac:dyDescent="0.15"/>
    <row r="138965" ht="13.5" customHeight="1" x14ac:dyDescent="0.15"/>
    <row r="138967" ht="13.5" customHeight="1" x14ac:dyDescent="0.15"/>
    <row r="138969" ht="13.5" customHeight="1" x14ac:dyDescent="0.15"/>
    <row r="138971" ht="13.5" customHeight="1" x14ac:dyDescent="0.15"/>
    <row r="138973" ht="13.5" customHeight="1" x14ac:dyDescent="0.15"/>
    <row r="138975" ht="13.5" customHeight="1" x14ac:dyDescent="0.15"/>
    <row r="138977" ht="13.5" customHeight="1" x14ac:dyDescent="0.15"/>
    <row r="138979" ht="13.5" customHeight="1" x14ac:dyDescent="0.15"/>
    <row r="138981" ht="13.5" customHeight="1" x14ac:dyDescent="0.15"/>
    <row r="138983" ht="13.5" customHeight="1" x14ac:dyDescent="0.15"/>
    <row r="138985" ht="13.5" customHeight="1" x14ac:dyDescent="0.15"/>
    <row r="138987" ht="13.5" customHeight="1" x14ac:dyDescent="0.15"/>
    <row r="138989" ht="13.5" customHeight="1" x14ac:dyDescent="0.15"/>
    <row r="138991" ht="13.5" customHeight="1" x14ac:dyDescent="0.15"/>
    <row r="138993" ht="13.5" customHeight="1" x14ac:dyDescent="0.15"/>
    <row r="138995" ht="13.5" customHeight="1" x14ac:dyDescent="0.15"/>
    <row r="138997" ht="13.5" customHeight="1" x14ac:dyDescent="0.15"/>
    <row r="138999" ht="13.5" customHeight="1" x14ac:dyDescent="0.15"/>
    <row r="139001" ht="13.5" customHeight="1" x14ac:dyDescent="0.15"/>
    <row r="139003" ht="13.5" customHeight="1" x14ac:dyDescent="0.15"/>
    <row r="139005" ht="13.5" customHeight="1" x14ac:dyDescent="0.15"/>
    <row r="139007" ht="13.5" customHeight="1" x14ac:dyDescent="0.15"/>
    <row r="139009" ht="13.5" customHeight="1" x14ac:dyDescent="0.15"/>
    <row r="139011" ht="13.5" customHeight="1" x14ac:dyDescent="0.15"/>
    <row r="139013" ht="13.5" customHeight="1" x14ac:dyDescent="0.15"/>
    <row r="139015" ht="13.5" customHeight="1" x14ac:dyDescent="0.15"/>
    <row r="139017" ht="13.5" customHeight="1" x14ac:dyDescent="0.15"/>
    <row r="139019" ht="13.5" customHeight="1" x14ac:dyDescent="0.15"/>
    <row r="139021" ht="13.5" customHeight="1" x14ac:dyDescent="0.15"/>
    <row r="139023" ht="13.5" customHeight="1" x14ac:dyDescent="0.15"/>
    <row r="139025" ht="13.5" customHeight="1" x14ac:dyDescent="0.15"/>
    <row r="139027" ht="13.5" customHeight="1" x14ac:dyDescent="0.15"/>
    <row r="139029" ht="13.5" customHeight="1" x14ac:dyDescent="0.15"/>
    <row r="139031" ht="13.5" customHeight="1" x14ac:dyDescent="0.15"/>
    <row r="139033" ht="13.5" customHeight="1" x14ac:dyDescent="0.15"/>
    <row r="139035" ht="13.5" customHeight="1" x14ac:dyDescent="0.15"/>
    <row r="139037" ht="13.5" customHeight="1" x14ac:dyDescent="0.15"/>
    <row r="139039" ht="13.5" customHeight="1" x14ac:dyDescent="0.15"/>
    <row r="139041" ht="13.5" customHeight="1" x14ac:dyDescent="0.15"/>
    <row r="139043" ht="13.5" customHeight="1" x14ac:dyDescent="0.15"/>
    <row r="139045" ht="13.5" customHeight="1" x14ac:dyDescent="0.15"/>
    <row r="139047" ht="13.5" customHeight="1" x14ac:dyDescent="0.15"/>
    <row r="139049" ht="13.5" customHeight="1" x14ac:dyDescent="0.15"/>
    <row r="139051" ht="13.5" customHeight="1" x14ac:dyDescent="0.15"/>
    <row r="139053" ht="13.5" customHeight="1" x14ac:dyDescent="0.15"/>
    <row r="139055" ht="13.5" customHeight="1" x14ac:dyDescent="0.15"/>
    <row r="139057" ht="13.5" customHeight="1" x14ac:dyDescent="0.15"/>
    <row r="139059" ht="13.5" customHeight="1" x14ac:dyDescent="0.15"/>
    <row r="139061" ht="13.5" customHeight="1" x14ac:dyDescent="0.15"/>
    <row r="139063" ht="13.5" customHeight="1" x14ac:dyDescent="0.15"/>
    <row r="139065" ht="13.5" customHeight="1" x14ac:dyDescent="0.15"/>
    <row r="139067" ht="13.5" customHeight="1" x14ac:dyDescent="0.15"/>
    <row r="139069" ht="13.5" customHeight="1" x14ac:dyDescent="0.15"/>
    <row r="139071" ht="13.5" customHeight="1" x14ac:dyDescent="0.15"/>
    <row r="139073" ht="13.5" customHeight="1" x14ac:dyDescent="0.15"/>
    <row r="139075" ht="13.5" customHeight="1" x14ac:dyDescent="0.15"/>
    <row r="139077" ht="13.5" customHeight="1" x14ac:dyDescent="0.15"/>
    <row r="139079" ht="13.5" customHeight="1" x14ac:dyDescent="0.15"/>
    <row r="139081" ht="13.5" customHeight="1" x14ac:dyDescent="0.15"/>
    <row r="139083" ht="13.5" customHeight="1" x14ac:dyDescent="0.15"/>
    <row r="139085" ht="13.5" customHeight="1" x14ac:dyDescent="0.15"/>
    <row r="139087" ht="13.5" customHeight="1" x14ac:dyDescent="0.15"/>
    <row r="139089" ht="13.5" customHeight="1" x14ac:dyDescent="0.15"/>
    <row r="139091" ht="13.5" customHeight="1" x14ac:dyDescent="0.15"/>
    <row r="139093" ht="13.5" customHeight="1" x14ac:dyDescent="0.15"/>
    <row r="139095" ht="13.5" customHeight="1" x14ac:dyDescent="0.15"/>
    <row r="139097" ht="13.5" customHeight="1" x14ac:dyDescent="0.15"/>
    <row r="139099" ht="13.5" customHeight="1" x14ac:dyDescent="0.15"/>
    <row r="139101" ht="13.5" customHeight="1" x14ac:dyDescent="0.15"/>
    <row r="139103" ht="13.5" customHeight="1" x14ac:dyDescent="0.15"/>
    <row r="139105" ht="13.5" customHeight="1" x14ac:dyDescent="0.15"/>
    <row r="139107" ht="13.5" customHeight="1" x14ac:dyDescent="0.15"/>
    <row r="139109" ht="13.5" customHeight="1" x14ac:dyDescent="0.15"/>
    <row r="139111" ht="13.5" customHeight="1" x14ac:dyDescent="0.15"/>
    <row r="139113" ht="13.5" customHeight="1" x14ac:dyDescent="0.15"/>
    <row r="139115" ht="13.5" customHeight="1" x14ac:dyDescent="0.15"/>
    <row r="139117" ht="13.5" customHeight="1" x14ac:dyDescent="0.15"/>
    <row r="139119" ht="13.5" customHeight="1" x14ac:dyDescent="0.15"/>
    <row r="139121" ht="13.5" customHeight="1" x14ac:dyDescent="0.15"/>
    <row r="139123" ht="13.5" customHeight="1" x14ac:dyDescent="0.15"/>
    <row r="139125" ht="13.5" customHeight="1" x14ac:dyDescent="0.15"/>
    <row r="139127" ht="13.5" customHeight="1" x14ac:dyDescent="0.15"/>
    <row r="139129" ht="13.5" customHeight="1" x14ac:dyDescent="0.15"/>
    <row r="139131" ht="13.5" customHeight="1" x14ac:dyDescent="0.15"/>
    <row r="139133" ht="13.5" customHeight="1" x14ac:dyDescent="0.15"/>
    <row r="139135" ht="13.5" customHeight="1" x14ac:dyDescent="0.15"/>
    <row r="139137" ht="13.5" customHeight="1" x14ac:dyDescent="0.15"/>
    <row r="139139" ht="13.5" customHeight="1" x14ac:dyDescent="0.15"/>
    <row r="139141" ht="13.5" customHeight="1" x14ac:dyDescent="0.15"/>
    <row r="139143" ht="13.5" customHeight="1" x14ac:dyDescent="0.15"/>
    <row r="139145" ht="13.5" customHeight="1" x14ac:dyDescent="0.15"/>
    <row r="139147" ht="13.5" customHeight="1" x14ac:dyDescent="0.15"/>
    <row r="139149" ht="13.5" customHeight="1" x14ac:dyDescent="0.15"/>
    <row r="139151" ht="13.5" customHeight="1" x14ac:dyDescent="0.15"/>
    <row r="139153" ht="13.5" customHeight="1" x14ac:dyDescent="0.15"/>
    <row r="139155" ht="13.5" customHeight="1" x14ac:dyDescent="0.15"/>
    <row r="139157" ht="13.5" customHeight="1" x14ac:dyDescent="0.15"/>
    <row r="139159" ht="13.5" customHeight="1" x14ac:dyDescent="0.15"/>
    <row r="139161" ht="13.5" customHeight="1" x14ac:dyDescent="0.15"/>
    <row r="139163" ht="13.5" customHeight="1" x14ac:dyDescent="0.15"/>
    <row r="139165" ht="13.5" customHeight="1" x14ac:dyDescent="0.15"/>
    <row r="139167" ht="13.5" customHeight="1" x14ac:dyDescent="0.15"/>
    <row r="139169" ht="13.5" customHeight="1" x14ac:dyDescent="0.15"/>
    <row r="139171" ht="13.5" customHeight="1" x14ac:dyDescent="0.15"/>
    <row r="139173" ht="13.5" customHeight="1" x14ac:dyDescent="0.15"/>
    <row r="139175" ht="13.5" customHeight="1" x14ac:dyDescent="0.15"/>
    <row r="139177" ht="13.5" customHeight="1" x14ac:dyDescent="0.15"/>
    <row r="139179" ht="13.5" customHeight="1" x14ac:dyDescent="0.15"/>
    <row r="139181" ht="13.5" customHeight="1" x14ac:dyDescent="0.15"/>
    <row r="139183" ht="13.5" customHeight="1" x14ac:dyDescent="0.15"/>
    <row r="139185" ht="13.5" customHeight="1" x14ac:dyDescent="0.15"/>
    <row r="139187" ht="13.5" customHeight="1" x14ac:dyDescent="0.15"/>
    <row r="139189" ht="13.5" customHeight="1" x14ac:dyDescent="0.15"/>
    <row r="139191" ht="13.5" customHeight="1" x14ac:dyDescent="0.15"/>
    <row r="139193" ht="13.5" customHeight="1" x14ac:dyDescent="0.15"/>
    <row r="139195" ht="13.5" customHeight="1" x14ac:dyDescent="0.15"/>
    <row r="139197" ht="13.5" customHeight="1" x14ac:dyDescent="0.15"/>
    <row r="139199" ht="13.5" customHeight="1" x14ac:dyDescent="0.15"/>
    <row r="139201" ht="13.5" customHeight="1" x14ac:dyDescent="0.15"/>
    <row r="139203" ht="13.5" customHeight="1" x14ac:dyDescent="0.15"/>
    <row r="139205" ht="13.5" customHeight="1" x14ac:dyDescent="0.15"/>
    <row r="139207" ht="13.5" customHeight="1" x14ac:dyDescent="0.15"/>
    <row r="139209" ht="13.5" customHeight="1" x14ac:dyDescent="0.15"/>
    <row r="139211" ht="13.5" customHeight="1" x14ac:dyDescent="0.15"/>
    <row r="139213" ht="13.5" customHeight="1" x14ac:dyDescent="0.15"/>
    <row r="139215" ht="13.5" customHeight="1" x14ac:dyDescent="0.15"/>
    <row r="139217" ht="13.5" customHeight="1" x14ac:dyDescent="0.15"/>
    <row r="139219" ht="13.5" customHeight="1" x14ac:dyDescent="0.15"/>
    <row r="139221" ht="13.5" customHeight="1" x14ac:dyDescent="0.15"/>
    <row r="139223" ht="13.5" customHeight="1" x14ac:dyDescent="0.15"/>
    <row r="139225" ht="13.5" customHeight="1" x14ac:dyDescent="0.15"/>
    <row r="139227" ht="13.5" customHeight="1" x14ac:dyDescent="0.15"/>
    <row r="139229" ht="13.5" customHeight="1" x14ac:dyDescent="0.15"/>
    <row r="139231" ht="13.5" customHeight="1" x14ac:dyDescent="0.15"/>
    <row r="139233" ht="13.5" customHeight="1" x14ac:dyDescent="0.15"/>
    <row r="139235" ht="13.5" customHeight="1" x14ac:dyDescent="0.15"/>
    <row r="139237" ht="13.5" customHeight="1" x14ac:dyDescent="0.15"/>
    <row r="139239" ht="13.5" customHeight="1" x14ac:dyDescent="0.15"/>
    <row r="139241" ht="13.5" customHeight="1" x14ac:dyDescent="0.15"/>
    <row r="139243" ht="13.5" customHeight="1" x14ac:dyDescent="0.15"/>
    <row r="139245" ht="13.5" customHeight="1" x14ac:dyDescent="0.15"/>
    <row r="139247" ht="13.5" customHeight="1" x14ac:dyDescent="0.15"/>
    <row r="139249" ht="13.5" customHeight="1" x14ac:dyDescent="0.15"/>
    <row r="139251" ht="13.5" customHeight="1" x14ac:dyDescent="0.15"/>
    <row r="139253" ht="13.5" customHeight="1" x14ac:dyDescent="0.15"/>
    <row r="139255" ht="13.5" customHeight="1" x14ac:dyDescent="0.15"/>
    <row r="139257" ht="13.5" customHeight="1" x14ac:dyDescent="0.15"/>
    <row r="139259" ht="13.5" customHeight="1" x14ac:dyDescent="0.15"/>
    <row r="139261" ht="13.5" customHeight="1" x14ac:dyDescent="0.15"/>
    <row r="139263" ht="13.5" customHeight="1" x14ac:dyDescent="0.15"/>
    <row r="139265" ht="13.5" customHeight="1" x14ac:dyDescent="0.15"/>
    <row r="139267" ht="13.5" customHeight="1" x14ac:dyDescent="0.15"/>
    <row r="139269" ht="13.5" customHeight="1" x14ac:dyDescent="0.15"/>
    <row r="139271" ht="13.5" customHeight="1" x14ac:dyDescent="0.15"/>
    <row r="139273" ht="13.5" customHeight="1" x14ac:dyDescent="0.15"/>
    <row r="139275" ht="13.5" customHeight="1" x14ac:dyDescent="0.15"/>
    <row r="139277" ht="13.5" customHeight="1" x14ac:dyDescent="0.15"/>
    <row r="139279" ht="13.5" customHeight="1" x14ac:dyDescent="0.15"/>
    <row r="139281" ht="13.5" customHeight="1" x14ac:dyDescent="0.15"/>
    <row r="139283" ht="13.5" customHeight="1" x14ac:dyDescent="0.15"/>
    <row r="139285" ht="13.5" customHeight="1" x14ac:dyDescent="0.15"/>
    <row r="139287" ht="13.5" customHeight="1" x14ac:dyDescent="0.15"/>
    <row r="139289" ht="13.5" customHeight="1" x14ac:dyDescent="0.15"/>
    <row r="139291" ht="13.5" customHeight="1" x14ac:dyDescent="0.15"/>
    <row r="139293" ht="13.5" customHeight="1" x14ac:dyDescent="0.15"/>
    <row r="139295" ht="13.5" customHeight="1" x14ac:dyDescent="0.15"/>
    <row r="139297" ht="13.5" customHeight="1" x14ac:dyDescent="0.15"/>
    <row r="139299" ht="13.5" customHeight="1" x14ac:dyDescent="0.15"/>
    <row r="139301" ht="13.5" customHeight="1" x14ac:dyDescent="0.15"/>
    <row r="139303" ht="13.5" customHeight="1" x14ac:dyDescent="0.15"/>
    <row r="139305" ht="13.5" customHeight="1" x14ac:dyDescent="0.15"/>
    <row r="139307" ht="13.5" customHeight="1" x14ac:dyDescent="0.15"/>
    <row r="139309" ht="13.5" customHeight="1" x14ac:dyDescent="0.15"/>
    <row r="139311" ht="13.5" customHeight="1" x14ac:dyDescent="0.15"/>
    <row r="139313" ht="13.5" customHeight="1" x14ac:dyDescent="0.15"/>
    <row r="139315" ht="13.5" customHeight="1" x14ac:dyDescent="0.15"/>
    <row r="139317" ht="13.5" customHeight="1" x14ac:dyDescent="0.15"/>
    <row r="139319" ht="13.5" customHeight="1" x14ac:dyDescent="0.15"/>
    <row r="139321" ht="13.5" customHeight="1" x14ac:dyDescent="0.15"/>
    <row r="139323" ht="13.5" customHeight="1" x14ac:dyDescent="0.15"/>
    <row r="139325" ht="13.5" customHeight="1" x14ac:dyDescent="0.15"/>
    <row r="139327" ht="13.5" customHeight="1" x14ac:dyDescent="0.15"/>
    <row r="139329" ht="13.5" customHeight="1" x14ac:dyDescent="0.15"/>
    <row r="139331" ht="13.5" customHeight="1" x14ac:dyDescent="0.15"/>
    <row r="139333" ht="13.5" customHeight="1" x14ac:dyDescent="0.15"/>
    <row r="139335" ht="13.5" customHeight="1" x14ac:dyDescent="0.15"/>
    <row r="139337" ht="13.5" customHeight="1" x14ac:dyDescent="0.15"/>
    <row r="139339" ht="13.5" customHeight="1" x14ac:dyDescent="0.15"/>
    <row r="139341" ht="13.5" customHeight="1" x14ac:dyDescent="0.15"/>
    <row r="139343" ht="13.5" customHeight="1" x14ac:dyDescent="0.15"/>
    <row r="139345" ht="13.5" customHeight="1" x14ac:dyDescent="0.15"/>
    <row r="139347" ht="13.5" customHeight="1" x14ac:dyDescent="0.15"/>
    <row r="139349" ht="13.5" customHeight="1" x14ac:dyDescent="0.15"/>
    <row r="139351" ht="13.5" customHeight="1" x14ac:dyDescent="0.15"/>
    <row r="139353" ht="13.5" customHeight="1" x14ac:dyDescent="0.15"/>
    <row r="139355" ht="13.5" customHeight="1" x14ac:dyDescent="0.15"/>
    <row r="139357" ht="13.5" customHeight="1" x14ac:dyDescent="0.15"/>
    <row r="139359" ht="13.5" customHeight="1" x14ac:dyDescent="0.15"/>
    <row r="139361" ht="13.5" customHeight="1" x14ac:dyDescent="0.15"/>
    <row r="139363" ht="13.5" customHeight="1" x14ac:dyDescent="0.15"/>
    <row r="139365" ht="13.5" customHeight="1" x14ac:dyDescent="0.15"/>
    <row r="139367" ht="13.5" customHeight="1" x14ac:dyDescent="0.15"/>
    <row r="139369" ht="13.5" customHeight="1" x14ac:dyDescent="0.15"/>
    <row r="139371" ht="13.5" customHeight="1" x14ac:dyDescent="0.15"/>
    <row r="139373" ht="13.5" customHeight="1" x14ac:dyDescent="0.15"/>
    <row r="139375" ht="13.5" customHeight="1" x14ac:dyDescent="0.15"/>
    <row r="139377" ht="13.5" customHeight="1" x14ac:dyDescent="0.15"/>
    <row r="139379" ht="13.5" customHeight="1" x14ac:dyDescent="0.15"/>
    <row r="139381" ht="13.5" customHeight="1" x14ac:dyDescent="0.15"/>
    <row r="139383" ht="13.5" customHeight="1" x14ac:dyDescent="0.15"/>
    <row r="139385" ht="13.5" customHeight="1" x14ac:dyDescent="0.15"/>
    <row r="139387" ht="13.5" customHeight="1" x14ac:dyDescent="0.15"/>
    <row r="139389" ht="13.5" customHeight="1" x14ac:dyDescent="0.15"/>
    <row r="139391" ht="13.5" customHeight="1" x14ac:dyDescent="0.15"/>
    <row r="139393" ht="13.5" customHeight="1" x14ac:dyDescent="0.15"/>
    <row r="139395" ht="13.5" customHeight="1" x14ac:dyDescent="0.15"/>
    <row r="139397" ht="13.5" customHeight="1" x14ac:dyDescent="0.15"/>
    <row r="139399" ht="13.5" customHeight="1" x14ac:dyDescent="0.15"/>
    <row r="139401" ht="13.5" customHeight="1" x14ac:dyDescent="0.15"/>
    <row r="139403" ht="13.5" customHeight="1" x14ac:dyDescent="0.15"/>
    <row r="139405" ht="13.5" customHeight="1" x14ac:dyDescent="0.15"/>
    <row r="139407" ht="13.5" customHeight="1" x14ac:dyDescent="0.15"/>
    <row r="139409" ht="13.5" customHeight="1" x14ac:dyDescent="0.15"/>
    <row r="139411" ht="13.5" customHeight="1" x14ac:dyDescent="0.15"/>
    <row r="139413" ht="13.5" customHeight="1" x14ac:dyDescent="0.15"/>
    <row r="139415" ht="13.5" customHeight="1" x14ac:dyDescent="0.15"/>
    <row r="139417" ht="13.5" customHeight="1" x14ac:dyDescent="0.15"/>
    <row r="139419" ht="13.5" customHeight="1" x14ac:dyDescent="0.15"/>
    <row r="139421" ht="13.5" customHeight="1" x14ac:dyDescent="0.15"/>
    <row r="139423" ht="13.5" customHeight="1" x14ac:dyDescent="0.15"/>
    <row r="139425" ht="13.5" customHeight="1" x14ac:dyDescent="0.15"/>
    <row r="139427" ht="13.5" customHeight="1" x14ac:dyDescent="0.15"/>
    <row r="139429" ht="13.5" customHeight="1" x14ac:dyDescent="0.15"/>
    <row r="139431" ht="13.5" customHeight="1" x14ac:dyDescent="0.15"/>
    <row r="139433" ht="13.5" customHeight="1" x14ac:dyDescent="0.15"/>
    <row r="139435" ht="13.5" customHeight="1" x14ac:dyDescent="0.15"/>
    <row r="139437" ht="13.5" customHeight="1" x14ac:dyDescent="0.15"/>
    <row r="139439" ht="13.5" customHeight="1" x14ac:dyDescent="0.15"/>
    <row r="139441" ht="13.5" customHeight="1" x14ac:dyDescent="0.15"/>
    <row r="139443" ht="13.5" customHeight="1" x14ac:dyDescent="0.15"/>
    <row r="139445" ht="13.5" customHeight="1" x14ac:dyDescent="0.15"/>
    <row r="139447" ht="13.5" customHeight="1" x14ac:dyDescent="0.15"/>
    <row r="139449" ht="13.5" customHeight="1" x14ac:dyDescent="0.15"/>
    <row r="139451" ht="13.5" customHeight="1" x14ac:dyDescent="0.15"/>
    <row r="139453" ht="13.5" customHeight="1" x14ac:dyDescent="0.15"/>
    <row r="139455" ht="13.5" customHeight="1" x14ac:dyDescent="0.15"/>
    <row r="139457" ht="13.5" customHeight="1" x14ac:dyDescent="0.15"/>
    <row r="139459" ht="13.5" customHeight="1" x14ac:dyDescent="0.15"/>
    <row r="139461" ht="13.5" customHeight="1" x14ac:dyDescent="0.15"/>
    <row r="139463" ht="13.5" customHeight="1" x14ac:dyDescent="0.15"/>
    <row r="139465" ht="13.5" customHeight="1" x14ac:dyDescent="0.15"/>
    <row r="139467" ht="13.5" customHeight="1" x14ac:dyDescent="0.15"/>
    <row r="139469" ht="13.5" customHeight="1" x14ac:dyDescent="0.15"/>
    <row r="139471" ht="13.5" customHeight="1" x14ac:dyDescent="0.15"/>
    <row r="139473" ht="13.5" customHeight="1" x14ac:dyDescent="0.15"/>
    <row r="139475" ht="13.5" customHeight="1" x14ac:dyDescent="0.15"/>
    <row r="139477" ht="13.5" customHeight="1" x14ac:dyDescent="0.15"/>
    <row r="139479" ht="13.5" customHeight="1" x14ac:dyDescent="0.15"/>
    <row r="139481" ht="13.5" customHeight="1" x14ac:dyDescent="0.15"/>
    <row r="139483" ht="13.5" customHeight="1" x14ac:dyDescent="0.15"/>
    <row r="139485" ht="13.5" customHeight="1" x14ac:dyDescent="0.15"/>
    <row r="139487" ht="13.5" customHeight="1" x14ac:dyDescent="0.15"/>
    <row r="139489" ht="13.5" customHeight="1" x14ac:dyDescent="0.15"/>
    <row r="139491" ht="13.5" customHeight="1" x14ac:dyDescent="0.15"/>
    <row r="139493" ht="13.5" customHeight="1" x14ac:dyDescent="0.15"/>
    <row r="139495" ht="13.5" customHeight="1" x14ac:dyDescent="0.15"/>
    <row r="139497" ht="13.5" customHeight="1" x14ac:dyDescent="0.15"/>
    <row r="139499" ht="13.5" customHeight="1" x14ac:dyDescent="0.15"/>
    <row r="139501" ht="13.5" customHeight="1" x14ac:dyDescent="0.15"/>
    <row r="139503" ht="13.5" customHeight="1" x14ac:dyDescent="0.15"/>
    <row r="139505" ht="13.5" customHeight="1" x14ac:dyDescent="0.15"/>
    <row r="139507" ht="13.5" customHeight="1" x14ac:dyDescent="0.15"/>
    <row r="139509" ht="13.5" customHeight="1" x14ac:dyDescent="0.15"/>
    <row r="139511" ht="13.5" customHeight="1" x14ac:dyDescent="0.15"/>
    <row r="139513" ht="13.5" customHeight="1" x14ac:dyDescent="0.15"/>
    <row r="139515" ht="13.5" customHeight="1" x14ac:dyDescent="0.15"/>
    <row r="139517" ht="13.5" customHeight="1" x14ac:dyDescent="0.15"/>
    <row r="139519" ht="13.5" customHeight="1" x14ac:dyDescent="0.15"/>
    <row r="139521" ht="13.5" customHeight="1" x14ac:dyDescent="0.15"/>
    <row r="139523" ht="13.5" customHeight="1" x14ac:dyDescent="0.15"/>
    <row r="139525" ht="13.5" customHeight="1" x14ac:dyDescent="0.15"/>
    <row r="139527" ht="13.5" customHeight="1" x14ac:dyDescent="0.15"/>
    <row r="139529" ht="13.5" customHeight="1" x14ac:dyDescent="0.15"/>
    <row r="139531" ht="13.5" customHeight="1" x14ac:dyDescent="0.15"/>
    <row r="139533" ht="13.5" customHeight="1" x14ac:dyDescent="0.15"/>
    <row r="139535" ht="13.5" customHeight="1" x14ac:dyDescent="0.15"/>
    <row r="139537" ht="13.5" customHeight="1" x14ac:dyDescent="0.15"/>
    <row r="139539" ht="13.5" customHeight="1" x14ac:dyDescent="0.15"/>
    <row r="139541" ht="13.5" customHeight="1" x14ac:dyDescent="0.15"/>
    <row r="139543" ht="13.5" customHeight="1" x14ac:dyDescent="0.15"/>
    <row r="139545" ht="13.5" customHeight="1" x14ac:dyDescent="0.15"/>
    <row r="139547" ht="13.5" customHeight="1" x14ac:dyDescent="0.15"/>
    <row r="139549" ht="13.5" customHeight="1" x14ac:dyDescent="0.15"/>
    <row r="139551" ht="13.5" customHeight="1" x14ac:dyDescent="0.15"/>
    <row r="139553" ht="13.5" customHeight="1" x14ac:dyDescent="0.15"/>
    <row r="139555" ht="13.5" customHeight="1" x14ac:dyDescent="0.15"/>
    <row r="139557" ht="13.5" customHeight="1" x14ac:dyDescent="0.15"/>
    <row r="139559" ht="13.5" customHeight="1" x14ac:dyDescent="0.15"/>
    <row r="139561" ht="13.5" customHeight="1" x14ac:dyDescent="0.15"/>
    <row r="139563" ht="13.5" customHeight="1" x14ac:dyDescent="0.15"/>
    <row r="139565" ht="13.5" customHeight="1" x14ac:dyDescent="0.15"/>
    <row r="139567" ht="13.5" customHeight="1" x14ac:dyDescent="0.15"/>
    <row r="139569" ht="13.5" customHeight="1" x14ac:dyDescent="0.15"/>
    <row r="139571" ht="13.5" customHeight="1" x14ac:dyDescent="0.15"/>
    <row r="139573" ht="13.5" customHeight="1" x14ac:dyDescent="0.15"/>
    <row r="139575" ht="13.5" customHeight="1" x14ac:dyDescent="0.15"/>
    <row r="139577" ht="13.5" customHeight="1" x14ac:dyDescent="0.15"/>
    <row r="139579" ht="13.5" customHeight="1" x14ac:dyDescent="0.15"/>
    <row r="139581" ht="13.5" customHeight="1" x14ac:dyDescent="0.15"/>
    <row r="139583" ht="13.5" customHeight="1" x14ac:dyDescent="0.15"/>
    <row r="139585" ht="13.5" customHeight="1" x14ac:dyDescent="0.15"/>
    <row r="139587" ht="13.5" customHeight="1" x14ac:dyDescent="0.15"/>
    <row r="139589" ht="13.5" customHeight="1" x14ac:dyDescent="0.15"/>
    <row r="139591" ht="13.5" customHeight="1" x14ac:dyDescent="0.15"/>
    <row r="139593" ht="13.5" customHeight="1" x14ac:dyDescent="0.15"/>
    <row r="139595" ht="13.5" customHeight="1" x14ac:dyDescent="0.15"/>
    <row r="139597" ht="13.5" customHeight="1" x14ac:dyDescent="0.15"/>
    <row r="139599" ht="13.5" customHeight="1" x14ac:dyDescent="0.15"/>
    <row r="139601" ht="13.5" customHeight="1" x14ac:dyDescent="0.15"/>
    <row r="139603" ht="13.5" customHeight="1" x14ac:dyDescent="0.15"/>
    <row r="139605" ht="13.5" customHeight="1" x14ac:dyDescent="0.15"/>
    <row r="139607" ht="13.5" customHeight="1" x14ac:dyDescent="0.15"/>
    <row r="139609" ht="13.5" customHeight="1" x14ac:dyDescent="0.15"/>
    <row r="139611" ht="13.5" customHeight="1" x14ac:dyDescent="0.15"/>
    <row r="139613" ht="13.5" customHeight="1" x14ac:dyDescent="0.15"/>
    <row r="139615" ht="13.5" customHeight="1" x14ac:dyDescent="0.15"/>
    <row r="139617" ht="13.5" customHeight="1" x14ac:dyDescent="0.15"/>
    <row r="139619" ht="13.5" customHeight="1" x14ac:dyDescent="0.15"/>
    <row r="139621" ht="13.5" customHeight="1" x14ac:dyDescent="0.15"/>
    <row r="139623" ht="13.5" customHeight="1" x14ac:dyDescent="0.15"/>
    <row r="139625" ht="13.5" customHeight="1" x14ac:dyDescent="0.15"/>
    <row r="139627" ht="13.5" customHeight="1" x14ac:dyDescent="0.15"/>
    <row r="139629" ht="13.5" customHeight="1" x14ac:dyDescent="0.15"/>
    <row r="139631" ht="13.5" customHeight="1" x14ac:dyDescent="0.15"/>
    <row r="139633" ht="13.5" customHeight="1" x14ac:dyDescent="0.15"/>
    <row r="139635" ht="13.5" customHeight="1" x14ac:dyDescent="0.15"/>
    <row r="139637" ht="13.5" customHeight="1" x14ac:dyDescent="0.15"/>
    <row r="139639" ht="13.5" customHeight="1" x14ac:dyDescent="0.15"/>
    <row r="139641" ht="13.5" customHeight="1" x14ac:dyDescent="0.15"/>
    <row r="139643" ht="13.5" customHeight="1" x14ac:dyDescent="0.15"/>
    <row r="139645" ht="13.5" customHeight="1" x14ac:dyDescent="0.15"/>
    <row r="139647" ht="13.5" customHeight="1" x14ac:dyDescent="0.15"/>
    <row r="139649" ht="13.5" customHeight="1" x14ac:dyDescent="0.15"/>
    <row r="139651" ht="13.5" customHeight="1" x14ac:dyDescent="0.15"/>
    <row r="139653" ht="13.5" customHeight="1" x14ac:dyDescent="0.15"/>
    <row r="139655" ht="13.5" customHeight="1" x14ac:dyDescent="0.15"/>
    <row r="139657" ht="13.5" customHeight="1" x14ac:dyDescent="0.15"/>
    <row r="139659" ht="13.5" customHeight="1" x14ac:dyDescent="0.15"/>
    <row r="139661" ht="13.5" customHeight="1" x14ac:dyDescent="0.15"/>
    <row r="139663" ht="13.5" customHeight="1" x14ac:dyDescent="0.15"/>
    <row r="139665" ht="13.5" customHeight="1" x14ac:dyDescent="0.15"/>
    <row r="139667" ht="13.5" customHeight="1" x14ac:dyDescent="0.15"/>
    <row r="139669" ht="13.5" customHeight="1" x14ac:dyDescent="0.15"/>
    <row r="139671" ht="13.5" customHeight="1" x14ac:dyDescent="0.15"/>
    <row r="139673" ht="13.5" customHeight="1" x14ac:dyDescent="0.15"/>
    <row r="139675" ht="13.5" customHeight="1" x14ac:dyDescent="0.15"/>
    <row r="139677" ht="13.5" customHeight="1" x14ac:dyDescent="0.15"/>
    <row r="139679" ht="13.5" customHeight="1" x14ac:dyDescent="0.15"/>
    <row r="139681" ht="13.5" customHeight="1" x14ac:dyDescent="0.15"/>
    <row r="139683" ht="13.5" customHeight="1" x14ac:dyDescent="0.15"/>
    <row r="139685" ht="13.5" customHeight="1" x14ac:dyDescent="0.15"/>
    <row r="139687" ht="13.5" customHeight="1" x14ac:dyDescent="0.15"/>
    <row r="139689" ht="13.5" customHeight="1" x14ac:dyDescent="0.15"/>
    <row r="139691" ht="13.5" customHeight="1" x14ac:dyDescent="0.15"/>
    <row r="139693" ht="13.5" customHeight="1" x14ac:dyDescent="0.15"/>
    <row r="139695" ht="13.5" customHeight="1" x14ac:dyDescent="0.15"/>
    <row r="139697" ht="13.5" customHeight="1" x14ac:dyDescent="0.15"/>
    <row r="139699" ht="13.5" customHeight="1" x14ac:dyDescent="0.15"/>
    <row r="139701" ht="13.5" customHeight="1" x14ac:dyDescent="0.15"/>
    <row r="139703" ht="13.5" customHeight="1" x14ac:dyDescent="0.15"/>
    <row r="139705" ht="13.5" customHeight="1" x14ac:dyDescent="0.15"/>
    <row r="139707" ht="13.5" customHeight="1" x14ac:dyDescent="0.15"/>
    <row r="139709" ht="13.5" customHeight="1" x14ac:dyDescent="0.15"/>
    <row r="139711" ht="13.5" customHeight="1" x14ac:dyDescent="0.15"/>
    <row r="139713" ht="13.5" customHeight="1" x14ac:dyDescent="0.15"/>
    <row r="139715" ht="13.5" customHeight="1" x14ac:dyDescent="0.15"/>
    <row r="139717" ht="13.5" customHeight="1" x14ac:dyDescent="0.15"/>
    <row r="139719" ht="13.5" customHeight="1" x14ac:dyDescent="0.15"/>
    <row r="139721" ht="13.5" customHeight="1" x14ac:dyDescent="0.15"/>
    <row r="139723" ht="13.5" customHeight="1" x14ac:dyDescent="0.15"/>
    <row r="139725" ht="13.5" customHeight="1" x14ac:dyDescent="0.15"/>
    <row r="139727" ht="13.5" customHeight="1" x14ac:dyDescent="0.15"/>
    <row r="139729" ht="13.5" customHeight="1" x14ac:dyDescent="0.15"/>
    <row r="139731" ht="13.5" customHeight="1" x14ac:dyDescent="0.15"/>
    <row r="139733" ht="13.5" customHeight="1" x14ac:dyDescent="0.15"/>
    <row r="139735" ht="13.5" customHeight="1" x14ac:dyDescent="0.15"/>
    <row r="139737" ht="13.5" customHeight="1" x14ac:dyDescent="0.15"/>
    <row r="139739" ht="13.5" customHeight="1" x14ac:dyDescent="0.15"/>
    <row r="139741" ht="13.5" customHeight="1" x14ac:dyDescent="0.15"/>
    <row r="139743" ht="13.5" customHeight="1" x14ac:dyDescent="0.15"/>
    <row r="139745" ht="13.5" customHeight="1" x14ac:dyDescent="0.15"/>
    <row r="139747" ht="13.5" customHeight="1" x14ac:dyDescent="0.15"/>
    <row r="139749" ht="13.5" customHeight="1" x14ac:dyDescent="0.15"/>
    <row r="139751" ht="13.5" customHeight="1" x14ac:dyDescent="0.15"/>
    <row r="139753" ht="13.5" customHeight="1" x14ac:dyDescent="0.15"/>
    <row r="139755" ht="13.5" customHeight="1" x14ac:dyDescent="0.15"/>
    <row r="139757" ht="13.5" customHeight="1" x14ac:dyDescent="0.15"/>
    <row r="139759" ht="13.5" customHeight="1" x14ac:dyDescent="0.15"/>
    <row r="139761" ht="13.5" customHeight="1" x14ac:dyDescent="0.15"/>
    <row r="139763" ht="13.5" customHeight="1" x14ac:dyDescent="0.15"/>
    <row r="139765" ht="13.5" customHeight="1" x14ac:dyDescent="0.15"/>
    <row r="139767" ht="13.5" customHeight="1" x14ac:dyDescent="0.15"/>
    <row r="139769" ht="13.5" customHeight="1" x14ac:dyDescent="0.15"/>
    <row r="139771" ht="13.5" customHeight="1" x14ac:dyDescent="0.15"/>
    <row r="139773" ht="13.5" customHeight="1" x14ac:dyDescent="0.15"/>
    <row r="139775" ht="13.5" customHeight="1" x14ac:dyDescent="0.15"/>
    <row r="139777" ht="13.5" customHeight="1" x14ac:dyDescent="0.15"/>
    <row r="139779" ht="13.5" customHeight="1" x14ac:dyDescent="0.15"/>
    <row r="139781" ht="13.5" customHeight="1" x14ac:dyDescent="0.15"/>
    <row r="139783" ht="13.5" customHeight="1" x14ac:dyDescent="0.15"/>
    <row r="139785" ht="13.5" customHeight="1" x14ac:dyDescent="0.15"/>
    <row r="139787" ht="13.5" customHeight="1" x14ac:dyDescent="0.15"/>
    <row r="139789" ht="13.5" customHeight="1" x14ac:dyDescent="0.15"/>
    <row r="139791" ht="13.5" customHeight="1" x14ac:dyDescent="0.15"/>
    <row r="139793" ht="13.5" customHeight="1" x14ac:dyDescent="0.15"/>
    <row r="139795" ht="13.5" customHeight="1" x14ac:dyDescent="0.15"/>
    <row r="139797" ht="13.5" customHeight="1" x14ac:dyDescent="0.15"/>
    <row r="139799" ht="13.5" customHeight="1" x14ac:dyDescent="0.15"/>
    <row r="139801" ht="13.5" customHeight="1" x14ac:dyDescent="0.15"/>
    <row r="139803" ht="13.5" customHeight="1" x14ac:dyDescent="0.15"/>
    <row r="139805" ht="13.5" customHeight="1" x14ac:dyDescent="0.15"/>
    <row r="139807" ht="13.5" customHeight="1" x14ac:dyDescent="0.15"/>
    <row r="139809" ht="13.5" customHeight="1" x14ac:dyDescent="0.15"/>
    <row r="139811" ht="13.5" customHeight="1" x14ac:dyDescent="0.15"/>
    <row r="139813" ht="13.5" customHeight="1" x14ac:dyDescent="0.15"/>
    <row r="139815" ht="13.5" customHeight="1" x14ac:dyDescent="0.15"/>
    <row r="139817" ht="13.5" customHeight="1" x14ac:dyDescent="0.15"/>
    <row r="139819" ht="13.5" customHeight="1" x14ac:dyDescent="0.15"/>
    <row r="139821" ht="13.5" customHeight="1" x14ac:dyDescent="0.15"/>
    <row r="139823" ht="13.5" customHeight="1" x14ac:dyDescent="0.15"/>
    <row r="139825" ht="13.5" customHeight="1" x14ac:dyDescent="0.15"/>
    <row r="139827" ht="13.5" customHeight="1" x14ac:dyDescent="0.15"/>
    <row r="139829" ht="13.5" customHeight="1" x14ac:dyDescent="0.15"/>
    <row r="139831" ht="13.5" customHeight="1" x14ac:dyDescent="0.15"/>
    <row r="139833" ht="13.5" customHeight="1" x14ac:dyDescent="0.15"/>
    <row r="139835" ht="13.5" customHeight="1" x14ac:dyDescent="0.15"/>
    <row r="139837" ht="13.5" customHeight="1" x14ac:dyDescent="0.15"/>
    <row r="139839" ht="13.5" customHeight="1" x14ac:dyDescent="0.15"/>
    <row r="139841" ht="13.5" customHeight="1" x14ac:dyDescent="0.15"/>
    <row r="139843" ht="13.5" customHeight="1" x14ac:dyDescent="0.15"/>
    <row r="139845" ht="13.5" customHeight="1" x14ac:dyDescent="0.15"/>
    <row r="139847" ht="13.5" customHeight="1" x14ac:dyDescent="0.15"/>
    <row r="139849" ht="13.5" customHeight="1" x14ac:dyDescent="0.15"/>
    <row r="139851" ht="13.5" customHeight="1" x14ac:dyDescent="0.15"/>
    <row r="139853" ht="13.5" customHeight="1" x14ac:dyDescent="0.15"/>
    <row r="139855" ht="13.5" customHeight="1" x14ac:dyDescent="0.15"/>
    <row r="139857" ht="13.5" customHeight="1" x14ac:dyDescent="0.15"/>
    <row r="139859" ht="13.5" customHeight="1" x14ac:dyDescent="0.15"/>
    <row r="139861" ht="13.5" customHeight="1" x14ac:dyDescent="0.15"/>
    <row r="139863" ht="13.5" customHeight="1" x14ac:dyDescent="0.15"/>
    <row r="139865" ht="13.5" customHeight="1" x14ac:dyDescent="0.15"/>
    <row r="139867" ht="13.5" customHeight="1" x14ac:dyDescent="0.15"/>
    <row r="139869" ht="13.5" customHeight="1" x14ac:dyDescent="0.15"/>
    <row r="139871" ht="13.5" customHeight="1" x14ac:dyDescent="0.15"/>
    <row r="139873" ht="13.5" customHeight="1" x14ac:dyDescent="0.15"/>
    <row r="139875" ht="13.5" customHeight="1" x14ac:dyDescent="0.15"/>
    <row r="139877" ht="13.5" customHeight="1" x14ac:dyDescent="0.15"/>
    <row r="139879" ht="13.5" customHeight="1" x14ac:dyDescent="0.15"/>
    <row r="139881" ht="13.5" customHeight="1" x14ac:dyDescent="0.15"/>
    <row r="139883" ht="13.5" customHeight="1" x14ac:dyDescent="0.15"/>
    <row r="139885" ht="13.5" customHeight="1" x14ac:dyDescent="0.15"/>
    <row r="139887" ht="13.5" customHeight="1" x14ac:dyDescent="0.15"/>
    <row r="139889" ht="13.5" customHeight="1" x14ac:dyDescent="0.15"/>
    <row r="139891" ht="13.5" customHeight="1" x14ac:dyDescent="0.15"/>
    <row r="139893" ht="13.5" customHeight="1" x14ac:dyDescent="0.15"/>
    <row r="139895" ht="13.5" customHeight="1" x14ac:dyDescent="0.15"/>
    <row r="139897" ht="13.5" customHeight="1" x14ac:dyDescent="0.15"/>
    <row r="139899" ht="13.5" customHeight="1" x14ac:dyDescent="0.15"/>
    <row r="139901" ht="13.5" customHeight="1" x14ac:dyDescent="0.15"/>
    <row r="139903" ht="13.5" customHeight="1" x14ac:dyDescent="0.15"/>
    <row r="139905" ht="13.5" customHeight="1" x14ac:dyDescent="0.15"/>
    <row r="139907" ht="13.5" customHeight="1" x14ac:dyDescent="0.15"/>
    <row r="139909" ht="13.5" customHeight="1" x14ac:dyDescent="0.15"/>
    <row r="139911" ht="13.5" customHeight="1" x14ac:dyDescent="0.15"/>
    <row r="139913" ht="13.5" customHeight="1" x14ac:dyDescent="0.15"/>
    <row r="139915" ht="13.5" customHeight="1" x14ac:dyDescent="0.15"/>
    <row r="139917" ht="13.5" customHeight="1" x14ac:dyDescent="0.15"/>
    <row r="139919" ht="13.5" customHeight="1" x14ac:dyDescent="0.15"/>
    <row r="139921" ht="13.5" customHeight="1" x14ac:dyDescent="0.15"/>
    <row r="139923" ht="13.5" customHeight="1" x14ac:dyDescent="0.15"/>
    <row r="139925" ht="13.5" customHeight="1" x14ac:dyDescent="0.15"/>
    <row r="139927" ht="13.5" customHeight="1" x14ac:dyDescent="0.15"/>
    <row r="139929" ht="13.5" customHeight="1" x14ac:dyDescent="0.15"/>
    <row r="139931" ht="13.5" customHeight="1" x14ac:dyDescent="0.15"/>
    <row r="139933" ht="13.5" customHeight="1" x14ac:dyDescent="0.15"/>
    <row r="139935" ht="13.5" customHeight="1" x14ac:dyDescent="0.15"/>
    <row r="139937" ht="13.5" customHeight="1" x14ac:dyDescent="0.15"/>
    <row r="139939" ht="13.5" customHeight="1" x14ac:dyDescent="0.15"/>
    <row r="139941" ht="13.5" customHeight="1" x14ac:dyDescent="0.15"/>
    <row r="139943" ht="13.5" customHeight="1" x14ac:dyDescent="0.15"/>
    <row r="139945" ht="13.5" customHeight="1" x14ac:dyDescent="0.15"/>
    <row r="139947" ht="13.5" customHeight="1" x14ac:dyDescent="0.15"/>
    <row r="139949" ht="13.5" customHeight="1" x14ac:dyDescent="0.15"/>
    <row r="139951" ht="13.5" customHeight="1" x14ac:dyDescent="0.15"/>
    <row r="139953" ht="13.5" customHeight="1" x14ac:dyDescent="0.15"/>
    <row r="139955" ht="13.5" customHeight="1" x14ac:dyDescent="0.15"/>
    <row r="139957" ht="13.5" customHeight="1" x14ac:dyDescent="0.15"/>
    <row r="139959" ht="13.5" customHeight="1" x14ac:dyDescent="0.15"/>
    <row r="139961" ht="13.5" customHeight="1" x14ac:dyDescent="0.15"/>
    <row r="139963" ht="13.5" customHeight="1" x14ac:dyDescent="0.15"/>
    <row r="139965" ht="13.5" customHeight="1" x14ac:dyDescent="0.15"/>
    <row r="139967" ht="13.5" customHeight="1" x14ac:dyDescent="0.15"/>
    <row r="139969" ht="13.5" customHeight="1" x14ac:dyDescent="0.15"/>
    <row r="139971" ht="13.5" customHeight="1" x14ac:dyDescent="0.15"/>
    <row r="139973" ht="13.5" customHeight="1" x14ac:dyDescent="0.15"/>
    <row r="139975" ht="13.5" customHeight="1" x14ac:dyDescent="0.15"/>
    <row r="139977" ht="13.5" customHeight="1" x14ac:dyDescent="0.15"/>
    <row r="139979" ht="13.5" customHeight="1" x14ac:dyDescent="0.15"/>
    <row r="139981" ht="13.5" customHeight="1" x14ac:dyDescent="0.15"/>
    <row r="139983" ht="13.5" customHeight="1" x14ac:dyDescent="0.15"/>
    <row r="139985" ht="13.5" customHeight="1" x14ac:dyDescent="0.15"/>
    <row r="139987" ht="13.5" customHeight="1" x14ac:dyDescent="0.15"/>
    <row r="139989" ht="13.5" customHeight="1" x14ac:dyDescent="0.15"/>
    <row r="139991" ht="13.5" customHeight="1" x14ac:dyDescent="0.15"/>
    <row r="139993" ht="13.5" customHeight="1" x14ac:dyDescent="0.15"/>
    <row r="139995" ht="13.5" customHeight="1" x14ac:dyDescent="0.15"/>
    <row r="139997" ht="13.5" customHeight="1" x14ac:dyDescent="0.15"/>
    <row r="139999" ht="13.5" customHeight="1" x14ac:dyDescent="0.15"/>
    <row r="140001" ht="13.5" customHeight="1" x14ac:dyDescent="0.15"/>
    <row r="140003" ht="13.5" customHeight="1" x14ac:dyDescent="0.15"/>
    <row r="140005" ht="13.5" customHeight="1" x14ac:dyDescent="0.15"/>
    <row r="140007" ht="13.5" customHeight="1" x14ac:dyDescent="0.15"/>
    <row r="140009" ht="13.5" customHeight="1" x14ac:dyDescent="0.15"/>
    <row r="140011" ht="13.5" customHeight="1" x14ac:dyDescent="0.15"/>
    <row r="140013" ht="13.5" customHeight="1" x14ac:dyDescent="0.15"/>
    <row r="140015" ht="13.5" customHeight="1" x14ac:dyDescent="0.15"/>
    <row r="140017" ht="13.5" customHeight="1" x14ac:dyDescent="0.15"/>
    <row r="140019" ht="13.5" customHeight="1" x14ac:dyDescent="0.15"/>
    <row r="140021" ht="13.5" customHeight="1" x14ac:dyDescent="0.15"/>
    <row r="140023" ht="13.5" customHeight="1" x14ac:dyDescent="0.15"/>
    <row r="140025" ht="13.5" customHeight="1" x14ac:dyDescent="0.15"/>
    <row r="140027" ht="13.5" customHeight="1" x14ac:dyDescent="0.15"/>
    <row r="140029" ht="13.5" customHeight="1" x14ac:dyDescent="0.15"/>
    <row r="140031" ht="13.5" customHeight="1" x14ac:dyDescent="0.15"/>
    <row r="140033" ht="13.5" customHeight="1" x14ac:dyDescent="0.15"/>
    <row r="140035" ht="13.5" customHeight="1" x14ac:dyDescent="0.15"/>
    <row r="140037" ht="13.5" customHeight="1" x14ac:dyDescent="0.15"/>
    <row r="140039" ht="13.5" customHeight="1" x14ac:dyDescent="0.15"/>
    <row r="140041" ht="13.5" customHeight="1" x14ac:dyDescent="0.15"/>
    <row r="140043" ht="13.5" customHeight="1" x14ac:dyDescent="0.15"/>
    <row r="140045" ht="13.5" customHeight="1" x14ac:dyDescent="0.15"/>
    <row r="140047" ht="13.5" customHeight="1" x14ac:dyDescent="0.15"/>
    <row r="140049" ht="13.5" customHeight="1" x14ac:dyDescent="0.15"/>
    <row r="140051" ht="13.5" customHeight="1" x14ac:dyDescent="0.15"/>
    <row r="140053" ht="13.5" customHeight="1" x14ac:dyDescent="0.15"/>
    <row r="140055" ht="13.5" customHeight="1" x14ac:dyDescent="0.15"/>
    <row r="140057" ht="13.5" customHeight="1" x14ac:dyDescent="0.15"/>
    <row r="140059" ht="13.5" customHeight="1" x14ac:dyDescent="0.15"/>
    <row r="140061" ht="13.5" customHeight="1" x14ac:dyDescent="0.15"/>
    <row r="140063" ht="13.5" customHeight="1" x14ac:dyDescent="0.15"/>
    <row r="140065" ht="13.5" customHeight="1" x14ac:dyDescent="0.15"/>
    <row r="140067" ht="13.5" customHeight="1" x14ac:dyDescent="0.15"/>
    <row r="140069" ht="13.5" customHeight="1" x14ac:dyDescent="0.15"/>
    <row r="140071" ht="13.5" customHeight="1" x14ac:dyDescent="0.15"/>
    <row r="140073" ht="13.5" customHeight="1" x14ac:dyDescent="0.15"/>
    <row r="140075" ht="13.5" customHeight="1" x14ac:dyDescent="0.15"/>
    <row r="140077" ht="13.5" customHeight="1" x14ac:dyDescent="0.15"/>
    <row r="140079" ht="13.5" customHeight="1" x14ac:dyDescent="0.15"/>
    <row r="140081" ht="13.5" customHeight="1" x14ac:dyDescent="0.15"/>
    <row r="140083" ht="13.5" customHeight="1" x14ac:dyDescent="0.15"/>
    <row r="140085" ht="13.5" customHeight="1" x14ac:dyDescent="0.15"/>
    <row r="140087" ht="13.5" customHeight="1" x14ac:dyDescent="0.15"/>
    <row r="140089" ht="13.5" customHeight="1" x14ac:dyDescent="0.15"/>
    <row r="140091" ht="13.5" customHeight="1" x14ac:dyDescent="0.15"/>
    <row r="140093" ht="13.5" customHeight="1" x14ac:dyDescent="0.15"/>
    <row r="140095" ht="13.5" customHeight="1" x14ac:dyDescent="0.15"/>
    <row r="140097" ht="13.5" customHeight="1" x14ac:dyDescent="0.15"/>
    <row r="140099" ht="13.5" customHeight="1" x14ac:dyDescent="0.15"/>
    <row r="140101" ht="13.5" customHeight="1" x14ac:dyDescent="0.15"/>
    <row r="140103" ht="13.5" customHeight="1" x14ac:dyDescent="0.15"/>
    <row r="140105" ht="13.5" customHeight="1" x14ac:dyDescent="0.15"/>
    <row r="140107" ht="13.5" customHeight="1" x14ac:dyDescent="0.15"/>
    <row r="140109" ht="13.5" customHeight="1" x14ac:dyDescent="0.15"/>
    <row r="140111" ht="13.5" customHeight="1" x14ac:dyDescent="0.15"/>
    <row r="140113" ht="13.5" customHeight="1" x14ac:dyDescent="0.15"/>
    <row r="140115" ht="13.5" customHeight="1" x14ac:dyDescent="0.15"/>
    <row r="140117" ht="13.5" customHeight="1" x14ac:dyDescent="0.15"/>
    <row r="140119" ht="13.5" customHeight="1" x14ac:dyDescent="0.15"/>
    <row r="140121" ht="13.5" customHeight="1" x14ac:dyDescent="0.15"/>
    <row r="140123" ht="13.5" customHeight="1" x14ac:dyDescent="0.15"/>
    <row r="140125" ht="13.5" customHeight="1" x14ac:dyDescent="0.15"/>
    <row r="140127" ht="13.5" customHeight="1" x14ac:dyDescent="0.15"/>
    <row r="140129" ht="13.5" customHeight="1" x14ac:dyDescent="0.15"/>
    <row r="140131" ht="13.5" customHeight="1" x14ac:dyDescent="0.15"/>
    <row r="140133" ht="13.5" customHeight="1" x14ac:dyDescent="0.15"/>
    <row r="140135" ht="13.5" customHeight="1" x14ac:dyDescent="0.15"/>
    <row r="140137" ht="13.5" customHeight="1" x14ac:dyDescent="0.15"/>
    <row r="140139" ht="13.5" customHeight="1" x14ac:dyDescent="0.15"/>
    <row r="140141" ht="13.5" customHeight="1" x14ac:dyDescent="0.15"/>
    <row r="140143" ht="13.5" customHeight="1" x14ac:dyDescent="0.15"/>
    <row r="140145" ht="13.5" customHeight="1" x14ac:dyDescent="0.15"/>
    <row r="140147" ht="13.5" customHeight="1" x14ac:dyDescent="0.15"/>
    <row r="140149" ht="13.5" customHeight="1" x14ac:dyDescent="0.15"/>
    <row r="140151" ht="13.5" customHeight="1" x14ac:dyDescent="0.15"/>
    <row r="140153" ht="13.5" customHeight="1" x14ac:dyDescent="0.15"/>
    <row r="140155" ht="13.5" customHeight="1" x14ac:dyDescent="0.15"/>
    <row r="140157" ht="13.5" customHeight="1" x14ac:dyDescent="0.15"/>
    <row r="140159" ht="13.5" customHeight="1" x14ac:dyDescent="0.15"/>
    <row r="140161" ht="13.5" customHeight="1" x14ac:dyDescent="0.15"/>
    <row r="140163" ht="13.5" customHeight="1" x14ac:dyDescent="0.15"/>
    <row r="140165" ht="13.5" customHeight="1" x14ac:dyDescent="0.15"/>
    <row r="140167" ht="13.5" customHeight="1" x14ac:dyDescent="0.15"/>
    <row r="140169" ht="13.5" customHeight="1" x14ac:dyDescent="0.15"/>
    <row r="140171" ht="13.5" customHeight="1" x14ac:dyDescent="0.15"/>
    <row r="140173" ht="13.5" customHeight="1" x14ac:dyDescent="0.15"/>
    <row r="140175" ht="13.5" customHeight="1" x14ac:dyDescent="0.15"/>
    <row r="140177" ht="13.5" customHeight="1" x14ac:dyDescent="0.15"/>
    <row r="140179" ht="13.5" customHeight="1" x14ac:dyDescent="0.15"/>
    <row r="140181" ht="13.5" customHeight="1" x14ac:dyDescent="0.15"/>
    <row r="140183" ht="13.5" customHeight="1" x14ac:dyDescent="0.15"/>
    <row r="140185" ht="13.5" customHeight="1" x14ac:dyDescent="0.15"/>
    <row r="140187" ht="13.5" customHeight="1" x14ac:dyDescent="0.15"/>
    <row r="140189" ht="13.5" customHeight="1" x14ac:dyDescent="0.15"/>
    <row r="140191" ht="13.5" customHeight="1" x14ac:dyDescent="0.15"/>
    <row r="140193" ht="13.5" customHeight="1" x14ac:dyDescent="0.15"/>
    <row r="140195" ht="13.5" customHeight="1" x14ac:dyDescent="0.15"/>
    <row r="140197" ht="13.5" customHeight="1" x14ac:dyDescent="0.15"/>
    <row r="140199" ht="13.5" customHeight="1" x14ac:dyDescent="0.15"/>
    <row r="140201" ht="13.5" customHeight="1" x14ac:dyDescent="0.15"/>
    <row r="140203" ht="13.5" customHeight="1" x14ac:dyDescent="0.15"/>
    <row r="140205" ht="13.5" customHeight="1" x14ac:dyDescent="0.15"/>
    <row r="140207" ht="13.5" customHeight="1" x14ac:dyDescent="0.15"/>
    <row r="140209" ht="13.5" customHeight="1" x14ac:dyDescent="0.15"/>
    <row r="140211" ht="13.5" customHeight="1" x14ac:dyDescent="0.15"/>
    <row r="140213" ht="13.5" customHeight="1" x14ac:dyDescent="0.15"/>
    <row r="140215" ht="13.5" customHeight="1" x14ac:dyDescent="0.15"/>
    <row r="140217" ht="13.5" customHeight="1" x14ac:dyDescent="0.15"/>
    <row r="140219" ht="13.5" customHeight="1" x14ac:dyDescent="0.15"/>
    <row r="140221" ht="13.5" customHeight="1" x14ac:dyDescent="0.15"/>
    <row r="140223" ht="13.5" customHeight="1" x14ac:dyDescent="0.15"/>
    <row r="140225" ht="13.5" customHeight="1" x14ac:dyDescent="0.15"/>
    <row r="140227" ht="13.5" customHeight="1" x14ac:dyDescent="0.15"/>
    <row r="140229" ht="13.5" customHeight="1" x14ac:dyDescent="0.15"/>
    <row r="140231" ht="13.5" customHeight="1" x14ac:dyDescent="0.15"/>
    <row r="140233" ht="13.5" customHeight="1" x14ac:dyDescent="0.15"/>
    <row r="140235" ht="13.5" customHeight="1" x14ac:dyDescent="0.15"/>
    <row r="140237" ht="13.5" customHeight="1" x14ac:dyDescent="0.15"/>
    <row r="140239" ht="13.5" customHeight="1" x14ac:dyDescent="0.15"/>
    <row r="140241" ht="13.5" customHeight="1" x14ac:dyDescent="0.15"/>
    <row r="140243" ht="13.5" customHeight="1" x14ac:dyDescent="0.15"/>
    <row r="140245" ht="13.5" customHeight="1" x14ac:dyDescent="0.15"/>
    <row r="140247" ht="13.5" customHeight="1" x14ac:dyDescent="0.15"/>
    <row r="140249" ht="13.5" customHeight="1" x14ac:dyDescent="0.15"/>
    <row r="140251" ht="13.5" customHeight="1" x14ac:dyDescent="0.15"/>
    <row r="140253" ht="13.5" customHeight="1" x14ac:dyDescent="0.15"/>
    <row r="140255" ht="13.5" customHeight="1" x14ac:dyDescent="0.15"/>
    <row r="140257" ht="13.5" customHeight="1" x14ac:dyDescent="0.15"/>
    <row r="140259" ht="13.5" customHeight="1" x14ac:dyDescent="0.15"/>
    <row r="140261" ht="13.5" customHeight="1" x14ac:dyDescent="0.15"/>
    <row r="140263" ht="13.5" customHeight="1" x14ac:dyDescent="0.15"/>
    <row r="140265" ht="13.5" customHeight="1" x14ac:dyDescent="0.15"/>
    <row r="140267" ht="13.5" customHeight="1" x14ac:dyDescent="0.15"/>
    <row r="140269" ht="13.5" customHeight="1" x14ac:dyDescent="0.15"/>
    <row r="140271" ht="13.5" customHeight="1" x14ac:dyDescent="0.15"/>
    <row r="140273" ht="13.5" customHeight="1" x14ac:dyDescent="0.15"/>
    <row r="140275" ht="13.5" customHeight="1" x14ac:dyDescent="0.15"/>
    <row r="140277" ht="13.5" customHeight="1" x14ac:dyDescent="0.15"/>
    <row r="140279" ht="13.5" customHeight="1" x14ac:dyDescent="0.15"/>
    <row r="140281" ht="13.5" customHeight="1" x14ac:dyDescent="0.15"/>
    <row r="140283" ht="13.5" customHeight="1" x14ac:dyDescent="0.15"/>
    <row r="140285" ht="13.5" customHeight="1" x14ac:dyDescent="0.15"/>
    <row r="140287" ht="13.5" customHeight="1" x14ac:dyDescent="0.15"/>
    <row r="140289" ht="13.5" customHeight="1" x14ac:dyDescent="0.15"/>
    <row r="140291" ht="13.5" customHeight="1" x14ac:dyDescent="0.15"/>
    <row r="140293" ht="13.5" customHeight="1" x14ac:dyDescent="0.15"/>
    <row r="140295" ht="13.5" customHeight="1" x14ac:dyDescent="0.15"/>
    <row r="140297" ht="13.5" customHeight="1" x14ac:dyDescent="0.15"/>
    <row r="140299" ht="13.5" customHeight="1" x14ac:dyDescent="0.15"/>
    <row r="140301" ht="13.5" customHeight="1" x14ac:dyDescent="0.15"/>
    <row r="140303" ht="13.5" customHeight="1" x14ac:dyDescent="0.15"/>
    <row r="140305" ht="13.5" customHeight="1" x14ac:dyDescent="0.15"/>
    <row r="140307" ht="13.5" customHeight="1" x14ac:dyDescent="0.15"/>
    <row r="140309" ht="13.5" customHeight="1" x14ac:dyDescent="0.15"/>
    <row r="140311" ht="13.5" customHeight="1" x14ac:dyDescent="0.15"/>
    <row r="140313" ht="13.5" customHeight="1" x14ac:dyDescent="0.15"/>
    <row r="140315" ht="13.5" customHeight="1" x14ac:dyDescent="0.15"/>
    <row r="140317" ht="13.5" customHeight="1" x14ac:dyDescent="0.15"/>
    <row r="140319" ht="13.5" customHeight="1" x14ac:dyDescent="0.15"/>
    <row r="140321" ht="13.5" customHeight="1" x14ac:dyDescent="0.15"/>
    <row r="140323" ht="13.5" customHeight="1" x14ac:dyDescent="0.15"/>
    <row r="140325" ht="13.5" customHeight="1" x14ac:dyDescent="0.15"/>
    <row r="140327" ht="13.5" customHeight="1" x14ac:dyDescent="0.15"/>
    <row r="140329" ht="13.5" customHeight="1" x14ac:dyDescent="0.15"/>
    <row r="140331" ht="13.5" customHeight="1" x14ac:dyDescent="0.15"/>
    <row r="140333" ht="13.5" customHeight="1" x14ac:dyDescent="0.15"/>
    <row r="140335" ht="13.5" customHeight="1" x14ac:dyDescent="0.15"/>
    <row r="140337" ht="13.5" customHeight="1" x14ac:dyDescent="0.15"/>
    <row r="140339" ht="13.5" customHeight="1" x14ac:dyDescent="0.15"/>
    <row r="140341" ht="13.5" customHeight="1" x14ac:dyDescent="0.15"/>
    <row r="140343" ht="13.5" customHeight="1" x14ac:dyDescent="0.15"/>
    <row r="140345" ht="13.5" customHeight="1" x14ac:dyDescent="0.15"/>
    <row r="140347" ht="13.5" customHeight="1" x14ac:dyDescent="0.15"/>
    <row r="140349" ht="13.5" customHeight="1" x14ac:dyDescent="0.15"/>
    <row r="140351" ht="13.5" customHeight="1" x14ac:dyDescent="0.15"/>
    <row r="140353" ht="13.5" customHeight="1" x14ac:dyDescent="0.15"/>
    <row r="140355" ht="13.5" customHeight="1" x14ac:dyDescent="0.15"/>
    <row r="140357" ht="13.5" customHeight="1" x14ac:dyDescent="0.15"/>
    <row r="140359" ht="13.5" customHeight="1" x14ac:dyDescent="0.15"/>
    <row r="140361" ht="13.5" customHeight="1" x14ac:dyDescent="0.15"/>
    <row r="140363" ht="13.5" customHeight="1" x14ac:dyDescent="0.15"/>
    <row r="140365" ht="13.5" customHeight="1" x14ac:dyDescent="0.15"/>
    <row r="140367" ht="13.5" customHeight="1" x14ac:dyDescent="0.15"/>
    <row r="140369" ht="13.5" customHeight="1" x14ac:dyDescent="0.15"/>
    <row r="140371" ht="13.5" customHeight="1" x14ac:dyDescent="0.15"/>
    <row r="140373" ht="13.5" customHeight="1" x14ac:dyDescent="0.15"/>
    <row r="140375" ht="13.5" customHeight="1" x14ac:dyDescent="0.15"/>
    <row r="140377" ht="13.5" customHeight="1" x14ac:dyDescent="0.15"/>
    <row r="140379" ht="13.5" customHeight="1" x14ac:dyDescent="0.15"/>
    <row r="140381" ht="13.5" customHeight="1" x14ac:dyDescent="0.15"/>
    <row r="140383" ht="13.5" customHeight="1" x14ac:dyDescent="0.15"/>
    <row r="140385" ht="13.5" customHeight="1" x14ac:dyDescent="0.15"/>
    <row r="140387" ht="13.5" customHeight="1" x14ac:dyDescent="0.15"/>
    <row r="140389" ht="13.5" customHeight="1" x14ac:dyDescent="0.15"/>
    <row r="140391" ht="13.5" customHeight="1" x14ac:dyDescent="0.15"/>
    <row r="140393" ht="13.5" customHeight="1" x14ac:dyDescent="0.15"/>
    <row r="140395" ht="13.5" customHeight="1" x14ac:dyDescent="0.15"/>
    <row r="140397" ht="13.5" customHeight="1" x14ac:dyDescent="0.15"/>
    <row r="140399" ht="13.5" customHeight="1" x14ac:dyDescent="0.15"/>
    <row r="140401" ht="13.5" customHeight="1" x14ac:dyDescent="0.15"/>
    <row r="140403" ht="13.5" customHeight="1" x14ac:dyDescent="0.15"/>
    <row r="140405" ht="13.5" customHeight="1" x14ac:dyDescent="0.15"/>
    <row r="140407" ht="13.5" customHeight="1" x14ac:dyDescent="0.15"/>
    <row r="140409" ht="13.5" customHeight="1" x14ac:dyDescent="0.15"/>
    <row r="140411" ht="13.5" customHeight="1" x14ac:dyDescent="0.15"/>
    <row r="140413" ht="13.5" customHeight="1" x14ac:dyDescent="0.15"/>
    <row r="140415" ht="13.5" customHeight="1" x14ac:dyDescent="0.15"/>
    <row r="140417" ht="13.5" customHeight="1" x14ac:dyDescent="0.15"/>
    <row r="140419" ht="13.5" customHeight="1" x14ac:dyDescent="0.15"/>
    <row r="140421" ht="13.5" customHeight="1" x14ac:dyDescent="0.15"/>
    <row r="140423" ht="13.5" customHeight="1" x14ac:dyDescent="0.15"/>
    <row r="140425" ht="13.5" customHeight="1" x14ac:dyDescent="0.15"/>
    <row r="140427" ht="13.5" customHeight="1" x14ac:dyDescent="0.15"/>
    <row r="140429" ht="13.5" customHeight="1" x14ac:dyDescent="0.15"/>
    <row r="140431" ht="13.5" customHeight="1" x14ac:dyDescent="0.15"/>
    <row r="140433" ht="13.5" customHeight="1" x14ac:dyDescent="0.15"/>
    <row r="140435" ht="13.5" customHeight="1" x14ac:dyDescent="0.15"/>
    <row r="140437" ht="13.5" customHeight="1" x14ac:dyDescent="0.15"/>
    <row r="140439" ht="13.5" customHeight="1" x14ac:dyDescent="0.15"/>
    <row r="140441" ht="13.5" customHeight="1" x14ac:dyDescent="0.15"/>
    <row r="140443" ht="13.5" customHeight="1" x14ac:dyDescent="0.15"/>
    <row r="140445" ht="13.5" customHeight="1" x14ac:dyDescent="0.15"/>
    <row r="140447" ht="13.5" customHeight="1" x14ac:dyDescent="0.15"/>
    <row r="140449" ht="13.5" customHeight="1" x14ac:dyDescent="0.15"/>
    <row r="140451" ht="13.5" customHeight="1" x14ac:dyDescent="0.15"/>
    <row r="140453" ht="13.5" customHeight="1" x14ac:dyDescent="0.15"/>
    <row r="140455" ht="13.5" customHeight="1" x14ac:dyDescent="0.15"/>
    <row r="140457" ht="13.5" customHeight="1" x14ac:dyDescent="0.15"/>
    <row r="140459" ht="13.5" customHeight="1" x14ac:dyDescent="0.15"/>
    <row r="140461" ht="13.5" customHeight="1" x14ac:dyDescent="0.15"/>
    <row r="140463" ht="13.5" customHeight="1" x14ac:dyDescent="0.15"/>
    <row r="140465" ht="13.5" customHeight="1" x14ac:dyDescent="0.15"/>
    <row r="140467" ht="13.5" customHeight="1" x14ac:dyDescent="0.15"/>
    <row r="140469" ht="13.5" customHeight="1" x14ac:dyDescent="0.15"/>
    <row r="140471" ht="13.5" customHeight="1" x14ac:dyDescent="0.15"/>
    <row r="140473" ht="13.5" customHeight="1" x14ac:dyDescent="0.15"/>
    <row r="140475" ht="13.5" customHeight="1" x14ac:dyDescent="0.15"/>
    <row r="140477" ht="13.5" customHeight="1" x14ac:dyDescent="0.15"/>
    <row r="140479" ht="13.5" customHeight="1" x14ac:dyDescent="0.15"/>
    <row r="140481" ht="13.5" customHeight="1" x14ac:dyDescent="0.15"/>
    <row r="140483" ht="13.5" customHeight="1" x14ac:dyDescent="0.15"/>
    <row r="140485" ht="13.5" customHeight="1" x14ac:dyDescent="0.15"/>
    <row r="140487" ht="13.5" customHeight="1" x14ac:dyDescent="0.15"/>
    <row r="140489" ht="13.5" customHeight="1" x14ac:dyDescent="0.15"/>
    <row r="140491" ht="13.5" customHeight="1" x14ac:dyDescent="0.15"/>
    <row r="140493" ht="13.5" customHeight="1" x14ac:dyDescent="0.15"/>
    <row r="140495" ht="13.5" customHeight="1" x14ac:dyDescent="0.15"/>
    <row r="140497" ht="13.5" customHeight="1" x14ac:dyDescent="0.15"/>
    <row r="140499" ht="13.5" customHeight="1" x14ac:dyDescent="0.15"/>
    <row r="140501" ht="13.5" customHeight="1" x14ac:dyDescent="0.15"/>
    <row r="140503" ht="13.5" customHeight="1" x14ac:dyDescent="0.15"/>
    <row r="140505" ht="13.5" customHeight="1" x14ac:dyDescent="0.15"/>
    <row r="140507" ht="13.5" customHeight="1" x14ac:dyDescent="0.15"/>
    <row r="140509" ht="13.5" customHeight="1" x14ac:dyDescent="0.15"/>
    <row r="140511" ht="13.5" customHeight="1" x14ac:dyDescent="0.15"/>
    <row r="140513" ht="13.5" customHeight="1" x14ac:dyDescent="0.15"/>
    <row r="140515" ht="13.5" customHeight="1" x14ac:dyDescent="0.15"/>
    <row r="140517" ht="13.5" customHeight="1" x14ac:dyDescent="0.15"/>
    <row r="140519" ht="13.5" customHeight="1" x14ac:dyDescent="0.15"/>
    <row r="140521" ht="13.5" customHeight="1" x14ac:dyDescent="0.15"/>
    <row r="140523" ht="13.5" customHeight="1" x14ac:dyDescent="0.15"/>
    <row r="140525" ht="13.5" customHeight="1" x14ac:dyDescent="0.15"/>
    <row r="140527" ht="13.5" customHeight="1" x14ac:dyDescent="0.15"/>
    <row r="140529" ht="13.5" customHeight="1" x14ac:dyDescent="0.15"/>
    <row r="140531" ht="13.5" customHeight="1" x14ac:dyDescent="0.15"/>
    <row r="140533" ht="13.5" customHeight="1" x14ac:dyDescent="0.15"/>
    <row r="140535" ht="13.5" customHeight="1" x14ac:dyDescent="0.15"/>
    <row r="140537" ht="13.5" customHeight="1" x14ac:dyDescent="0.15"/>
    <row r="140539" ht="13.5" customHeight="1" x14ac:dyDescent="0.15"/>
    <row r="140541" ht="13.5" customHeight="1" x14ac:dyDescent="0.15"/>
    <row r="140543" ht="13.5" customHeight="1" x14ac:dyDescent="0.15"/>
    <row r="140545" ht="13.5" customHeight="1" x14ac:dyDescent="0.15"/>
    <row r="140547" ht="13.5" customHeight="1" x14ac:dyDescent="0.15"/>
    <row r="140549" ht="13.5" customHeight="1" x14ac:dyDescent="0.15"/>
    <row r="140551" ht="13.5" customHeight="1" x14ac:dyDescent="0.15"/>
    <row r="140553" ht="13.5" customHeight="1" x14ac:dyDescent="0.15"/>
    <row r="140555" ht="13.5" customHeight="1" x14ac:dyDescent="0.15"/>
    <row r="140557" ht="13.5" customHeight="1" x14ac:dyDescent="0.15"/>
    <row r="140559" ht="13.5" customHeight="1" x14ac:dyDescent="0.15"/>
    <row r="140561" ht="13.5" customHeight="1" x14ac:dyDescent="0.15"/>
    <row r="140563" ht="13.5" customHeight="1" x14ac:dyDescent="0.15"/>
    <row r="140565" ht="13.5" customHeight="1" x14ac:dyDescent="0.15"/>
    <row r="140567" ht="13.5" customHeight="1" x14ac:dyDescent="0.15"/>
    <row r="140569" ht="13.5" customHeight="1" x14ac:dyDescent="0.15"/>
    <row r="140571" ht="13.5" customHeight="1" x14ac:dyDescent="0.15"/>
    <row r="140573" ht="13.5" customHeight="1" x14ac:dyDescent="0.15"/>
    <row r="140575" ht="13.5" customHeight="1" x14ac:dyDescent="0.15"/>
    <row r="140577" ht="13.5" customHeight="1" x14ac:dyDescent="0.15"/>
    <row r="140579" ht="13.5" customHeight="1" x14ac:dyDescent="0.15"/>
    <row r="140581" ht="13.5" customHeight="1" x14ac:dyDescent="0.15"/>
    <row r="140583" ht="13.5" customHeight="1" x14ac:dyDescent="0.15"/>
    <row r="140585" ht="13.5" customHeight="1" x14ac:dyDescent="0.15"/>
    <row r="140587" ht="13.5" customHeight="1" x14ac:dyDescent="0.15"/>
    <row r="140589" ht="13.5" customHeight="1" x14ac:dyDescent="0.15"/>
    <row r="140591" ht="13.5" customHeight="1" x14ac:dyDescent="0.15"/>
    <row r="140593" ht="13.5" customHeight="1" x14ac:dyDescent="0.15"/>
    <row r="140595" ht="13.5" customHeight="1" x14ac:dyDescent="0.15"/>
    <row r="140597" ht="13.5" customHeight="1" x14ac:dyDescent="0.15"/>
    <row r="140599" ht="13.5" customHeight="1" x14ac:dyDescent="0.15"/>
    <row r="140601" ht="13.5" customHeight="1" x14ac:dyDescent="0.15"/>
    <row r="140603" ht="13.5" customHeight="1" x14ac:dyDescent="0.15"/>
    <row r="140605" ht="13.5" customHeight="1" x14ac:dyDescent="0.15"/>
    <row r="140607" ht="13.5" customHeight="1" x14ac:dyDescent="0.15"/>
    <row r="140609" ht="13.5" customHeight="1" x14ac:dyDescent="0.15"/>
    <row r="140611" ht="13.5" customHeight="1" x14ac:dyDescent="0.15"/>
    <row r="140613" ht="13.5" customHeight="1" x14ac:dyDescent="0.15"/>
    <row r="140615" ht="13.5" customHeight="1" x14ac:dyDescent="0.15"/>
    <row r="140617" ht="13.5" customHeight="1" x14ac:dyDescent="0.15"/>
    <row r="140619" ht="13.5" customHeight="1" x14ac:dyDescent="0.15"/>
    <row r="140621" ht="13.5" customHeight="1" x14ac:dyDescent="0.15"/>
    <row r="140623" ht="13.5" customHeight="1" x14ac:dyDescent="0.15"/>
    <row r="140625" ht="13.5" customHeight="1" x14ac:dyDescent="0.15"/>
    <row r="140627" ht="13.5" customHeight="1" x14ac:dyDescent="0.15"/>
    <row r="140629" ht="13.5" customHeight="1" x14ac:dyDescent="0.15"/>
    <row r="140631" ht="13.5" customHeight="1" x14ac:dyDescent="0.15"/>
    <row r="140633" ht="13.5" customHeight="1" x14ac:dyDescent="0.15"/>
    <row r="140635" ht="13.5" customHeight="1" x14ac:dyDescent="0.15"/>
    <row r="140637" ht="13.5" customHeight="1" x14ac:dyDescent="0.15"/>
    <row r="140639" ht="13.5" customHeight="1" x14ac:dyDescent="0.15"/>
    <row r="140641" ht="13.5" customHeight="1" x14ac:dyDescent="0.15"/>
    <row r="140643" ht="13.5" customHeight="1" x14ac:dyDescent="0.15"/>
    <row r="140645" ht="13.5" customHeight="1" x14ac:dyDescent="0.15"/>
    <row r="140647" ht="13.5" customHeight="1" x14ac:dyDescent="0.15"/>
    <row r="140649" ht="13.5" customHeight="1" x14ac:dyDescent="0.15"/>
    <row r="140651" ht="13.5" customHeight="1" x14ac:dyDescent="0.15"/>
    <row r="140653" ht="13.5" customHeight="1" x14ac:dyDescent="0.15"/>
    <row r="140655" ht="13.5" customHeight="1" x14ac:dyDescent="0.15"/>
    <row r="140657" ht="13.5" customHeight="1" x14ac:dyDescent="0.15"/>
    <row r="140659" ht="13.5" customHeight="1" x14ac:dyDescent="0.15"/>
    <row r="140661" ht="13.5" customHeight="1" x14ac:dyDescent="0.15"/>
    <row r="140663" ht="13.5" customHeight="1" x14ac:dyDescent="0.15"/>
    <row r="140665" ht="13.5" customHeight="1" x14ac:dyDescent="0.15"/>
    <row r="140667" ht="13.5" customHeight="1" x14ac:dyDescent="0.15"/>
    <row r="140669" ht="13.5" customHeight="1" x14ac:dyDescent="0.15"/>
    <row r="140671" ht="13.5" customHeight="1" x14ac:dyDescent="0.15"/>
    <row r="140673" ht="13.5" customHeight="1" x14ac:dyDescent="0.15"/>
    <row r="140675" ht="13.5" customHeight="1" x14ac:dyDescent="0.15"/>
    <row r="140677" ht="13.5" customHeight="1" x14ac:dyDescent="0.15"/>
    <row r="140679" ht="13.5" customHeight="1" x14ac:dyDescent="0.15"/>
    <row r="140681" ht="13.5" customHeight="1" x14ac:dyDescent="0.15"/>
    <row r="140683" ht="13.5" customHeight="1" x14ac:dyDescent="0.15"/>
    <row r="140685" ht="13.5" customHeight="1" x14ac:dyDescent="0.15"/>
    <row r="140687" ht="13.5" customHeight="1" x14ac:dyDescent="0.15"/>
    <row r="140689" ht="13.5" customHeight="1" x14ac:dyDescent="0.15"/>
    <row r="140691" ht="13.5" customHeight="1" x14ac:dyDescent="0.15"/>
    <row r="140693" ht="13.5" customHeight="1" x14ac:dyDescent="0.15"/>
    <row r="140695" ht="13.5" customHeight="1" x14ac:dyDescent="0.15"/>
    <row r="140697" ht="13.5" customHeight="1" x14ac:dyDescent="0.15"/>
    <row r="140699" ht="13.5" customHeight="1" x14ac:dyDescent="0.15"/>
    <row r="140701" ht="13.5" customHeight="1" x14ac:dyDescent="0.15"/>
    <row r="140703" ht="13.5" customHeight="1" x14ac:dyDescent="0.15"/>
    <row r="140705" ht="13.5" customHeight="1" x14ac:dyDescent="0.15"/>
    <row r="140707" ht="13.5" customHeight="1" x14ac:dyDescent="0.15"/>
    <row r="140709" ht="13.5" customHeight="1" x14ac:dyDescent="0.15"/>
    <row r="140711" ht="13.5" customHeight="1" x14ac:dyDescent="0.15"/>
    <row r="140713" ht="13.5" customHeight="1" x14ac:dyDescent="0.15"/>
    <row r="140715" ht="13.5" customHeight="1" x14ac:dyDescent="0.15"/>
    <row r="140717" ht="13.5" customHeight="1" x14ac:dyDescent="0.15"/>
    <row r="140719" ht="13.5" customHeight="1" x14ac:dyDescent="0.15"/>
    <row r="140721" ht="13.5" customHeight="1" x14ac:dyDescent="0.15"/>
    <row r="140723" ht="13.5" customHeight="1" x14ac:dyDescent="0.15"/>
    <row r="140725" ht="13.5" customHeight="1" x14ac:dyDescent="0.15"/>
    <row r="140727" ht="13.5" customHeight="1" x14ac:dyDescent="0.15"/>
    <row r="140729" ht="13.5" customHeight="1" x14ac:dyDescent="0.15"/>
    <row r="140731" ht="13.5" customHeight="1" x14ac:dyDescent="0.15"/>
    <row r="140733" ht="13.5" customHeight="1" x14ac:dyDescent="0.15"/>
    <row r="140735" ht="13.5" customHeight="1" x14ac:dyDescent="0.15"/>
    <row r="140737" ht="13.5" customHeight="1" x14ac:dyDescent="0.15"/>
    <row r="140739" ht="13.5" customHeight="1" x14ac:dyDescent="0.15"/>
    <row r="140741" ht="13.5" customHeight="1" x14ac:dyDescent="0.15"/>
    <row r="140743" ht="13.5" customHeight="1" x14ac:dyDescent="0.15"/>
    <row r="140745" ht="13.5" customHeight="1" x14ac:dyDescent="0.15"/>
    <row r="140747" ht="13.5" customHeight="1" x14ac:dyDescent="0.15"/>
    <row r="140749" ht="13.5" customHeight="1" x14ac:dyDescent="0.15"/>
    <row r="140751" ht="13.5" customHeight="1" x14ac:dyDescent="0.15"/>
    <row r="140753" ht="13.5" customHeight="1" x14ac:dyDescent="0.15"/>
    <row r="140755" ht="13.5" customHeight="1" x14ac:dyDescent="0.15"/>
    <row r="140757" ht="13.5" customHeight="1" x14ac:dyDescent="0.15"/>
    <row r="140759" ht="13.5" customHeight="1" x14ac:dyDescent="0.15"/>
    <row r="140761" ht="13.5" customHeight="1" x14ac:dyDescent="0.15"/>
    <row r="140763" ht="13.5" customHeight="1" x14ac:dyDescent="0.15"/>
    <row r="140765" ht="13.5" customHeight="1" x14ac:dyDescent="0.15"/>
    <row r="140767" ht="13.5" customHeight="1" x14ac:dyDescent="0.15"/>
    <row r="140769" ht="13.5" customHeight="1" x14ac:dyDescent="0.15"/>
    <row r="140771" ht="13.5" customHeight="1" x14ac:dyDescent="0.15"/>
    <row r="140773" ht="13.5" customHeight="1" x14ac:dyDescent="0.15"/>
    <row r="140775" ht="13.5" customHeight="1" x14ac:dyDescent="0.15"/>
    <row r="140777" ht="13.5" customHeight="1" x14ac:dyDescent="0.15"/>
    <row r="140779" ht="13.5" customHeight="1" x14ac:dyDescent="0.15"/>
    <row r="140781" ht="13.5" customHeight="1" x14ac:dyDescent="0.15"/>
    <row r="140783" ht="13.5" customHeight="1" x14ac:dyDescent="0.15"/>
    <row r="140785" ht="13.5" customHeight="1" x14ac:dyDescent="0.15"/>
    <row r="140787" ht="13.5" customHeight="1" x14ac:dyDescent="0.15"/>
    <row r="140789" ht="13.5" customHeight="1" x14ac:dyDescent="0.15"/>
    <row r="140791" ht="13.5" customHeight="1" x14ac:dyDescent="0.15"/>
    <row r="140793" ht="13.5" customHeight="1" x14ac:dyDescent="0.15"/>
    <row r="140795" ht="13.5" customHeight="1" x14ac:dyDescent="0.15"/>
    <row r="140797" ht="13.5" customHeight="1" x14ac:dyDescent="0.15"/>
    <row r="140799" ht="13.5" customHeight="1" x14ac:dyDescent="0.15"/>
    <row r="140801" ht="13.5" customHeight="1" x14ac:dyDescent="0.15"/>
    <row r="140803" ht="13.5" customHeight="1" x14ac:dyDescent="0.15"/>
    <row r="140805" ht="13.5" customHeight="1" x14ac:dyDescent="0.15"/>
    <row r="140807" ht="13.5" customHeight="1" x14ac:dyDescent="0.15"/>
    <row r="140809" ht="13.5" customHeight="1" x14ac:dyDescent="0.15"/>
    <row r="140811" ht="13.5" customHeight="1" x14ac:dyDescent="0.15"/>
    <row r="140813" ht="13.5" customHeight="1" x14ac:dyDescent="0.15"/>
    <row r="140815" ht="13.5" customHeight="1" x14ac:dyDescent="0.15"/>
    <row r="140817" ht="13.5" customHeight="1" x14ac:dyDescent="0.15"/>
    <row r="140819" ht="13.5" customHeight="1" x14ac:dyDescent="0.15"/>
    <row r="140821" ht="13.5" customHeight="1" x14ac:dyDescent="0.15"/>
    <row r="140823" ht="13.5" customHeight="1" x14ac:dyDescent="0.15"/>
    <row r="140825" ht="13.5" customHeight="1" x14ac:dyDescent="0.15"/>
    <row r="140827" ht="13.5" customHeight="1" x14ac:dyDescent="0.15"/>
    <row r="140829" ht="13.5" customHeight="1" x14ac:dyDescent="0.15"/>
    <row r="140831" ht="13.5" customHeight="1" x14ac:dyDescent="0.15"/>
    <row r="140833" ht="13.5" customHeight="1" x14ac:dyDescent="0.15"/>
    <row r="140835" ht="13.5" customHeight="1" x14ac:dyDescent="0.15"/>
    <row r="140837" ht="13.5" customHeight="1" x14ac:dyDescent="0.15"/>
    <row r="140839" ht="13.5" customHeight="1" x14ac:dyDescent="0.15"/>
    <row r="140841" ht="13.5" customHeight="1" x14ac:dyDescent="0.15"/>
    <row r="140843" ht="13.5" customHeight="1" x14ac:dyDescent="0.15"/>
    <row r="140845" ht="13.5" customHeight="1" x14ac:dyDescent="0.15"/>
    <row r="140847" ht="13.5" customHeight="1" x14ac:dyDescent="0.15"/>
    <row r="140849" ht="13.5" customHeight="1" x14ac:dyDescent="0.15"/>
    <row r="140851" ht="13.5" customHeight="1" x14ac:dyDescent="0.15"/>
    <row r="140853" ht="13.5" customHeight="1" x14ac:dyDescent="0.15"/>
    <row r="140855" ht="13.5" customHeight="1" x14ac:dyDescent="0.15"/>
    <row r="140857" ht="13.5" customHeight="1" x14ac:dyDescent="0.15"/>
    <row r="140859" ht="13.5" customHeight="1" x14ac:dyDescent="0.15"/>
    <row r="140861" ht="13.5" customHeight="1" x14ac:dyDescent="0.15"/>
    <row r="140863" ht="13.5" customHeight="1" x14ac:dyDescent="0.15"/>
    <row r="140865" ht="13.5" customHeight="1" x14ac:dyDescent="0.15"/>
    <row r="140867" ht="13.5" customHeight="1" x14ac:dyDescent="0.15"/>
    <row r="140869" ht="13.5" customHeight="1" x14ac:dyDescent="0.15"/>
    <row r="140871" ht="13.5" customHeight="1" x14ac:dyDescent="0.15"/>
    <row r="140873" ht="13.5" customHeight="1" x14ac:dyDescent="0.15"/>
    <row r="140875" ht="13.5" customHeight="1" x14ac:dyDescent="0.15"/>
    <row r="140877" ht="13.5" customHeight="1" x14ac:dyDescent="0.15"/>
    <row r="140879" ht="13.5" customHeight="1" x14ac:dyDescent="0.15"/>
    <row r="140881" ht="13.5" customHeight="1" x14ac:dyDescent="0.15"/>
    <row r="140883" ht="13.5" customHeight="1" x14ac:dyDescent="0.15"/>
    <row r="140885" ht="13.5" customHeight="1" x14ac:dyDescent="0.15"/>
    <row r="140887" ht="13.5" customHeight="1" x14ac:dyDescent="0.15"/>
    <row r="140889" ht="13.5" customHeight="1" x14ac:dyDescent="0.15"/>
    <row r="140891" ht="13.5" customHeight="1" x14ac:dyDescent="0.15"/>
    <row r="140893" ht="13.5" customHeight="1" x14ac:dyDescent="0.15"/>
    <row r="140895" ht="13.5" customHeight="1" x14ac:dyDescent="0.15"/>
    <row r="140897" ht="13.5" customHeight="1" x14ac:dyDescent="0.15"/>
    <row r="140899" ht="13.5" customHeight="1" x14ac:dyDescent="0.15"/>
    <row r="140901" ht="13.5" customHeight="1" x14ac:dyDescent="0.15"/>
    <row r="140903" ht="13.5" customHeight="1" x14ac:dyDescent="0.15"/>
    <row r="140905" ht="13.5" customHeight="1" x14ac:dyDescent="0.15"/>
    <row r="140907" ht="13.5" customHeight="1" x14ac:dyDescent="0.15"/>
    <row r="140909" ht="13.5" customHeight="1" x14ac:dyDescent="0.15"/>
    <row r="140911" ht="13.5" customHeight="1" x14ac:dyDescent="0.15"/>
    <row r="140913" ht="13.5" customHeight="1" x14ac:dyDescent="0.15"/>
    <row r="140915" ht="13.5" customHeight="1" x14ac:dyDescent="0.15"/>
    <row r="140917" ht="13.5" customHeight="1" x14ac:dyDescent="0.15"/>
    <row r="140919" ht="13.5" customHeight="1" x14ac:dyDescent="0.15"/>
    <row r="140921" ht="13.5" customHeight="1" x14ac:dyDescent="0.15"/>
    <row r="140923" ht="13.5" customHeight="1" x14ac:dyDescent="0.15"/>
    <row r="140925" ht="13.5" customHeight="1" x14ac:dyDescent="0.15"/>
    <row r="140927" ht="13.5" customHeight="1" x14ac:dyDescent="0.15"/>
    <row r="140929" ht="13.5" customHeight="1" x14ac:dyDescent="0.15"/>
    <row r="140931" ht="13.5" customHeight="1" x14ac:dyDescent="0.15"/>
    <row r="140933" ht="13.5" customHeight="1" x14ac:dyDescent="0.15"/>
    <row r="140935" ht="13.5" customHeight="1" x14ac:dyDescent="0.15"/>
    <row r="140937" ht="13.5" customHeight="1" x14ac:dyDescent="0.15"/>
    <row r="140939" ht="13.5" customHeight="1" x14ac:dyDescent="0.15"/>
    <row r="140941" ht="13.5" customHeight="1" x14ac:dyDescent="0.15"/>
    <row r="140943" ht="13.5" customHeight="1" x14ac:dyDescent="0.15"/>
    <row r="140945" ht="13.5" customHeight="1" x14ac:dyDescent="0.15"/>
    <row r="140947" ht="13.5" customHeight="1" x14ac:dyDescent="0.15"/>
    <row r="140949" ht="13.5" customHeight="1" x14ac:dyDescent="0.15"/>
    <row r="140951" ht="13.5" customHeight="1" x14ac:dyDescent="0.15"/>
    <row r="140953" ht="13.5" customHeight="1" x14ac:dyDescent="0.15"/>
    <row r="140955" ht="13.5" customHeight="1" x14ac:dyDescent="0.15"/>
    <row r="140957" ht="13.5" customHeight="1" x14ac:dyDescent="0.15"/>
    <row r="140959" ht="13.5" customHeight="1" x14ac:dyDescent="0.15"/>
    <row r="140961" ht="13.5" customHeight="1" x14ac:dyDescent="0.15"/>
    <row r="140963" ht="13.5" customHeight="1" x14ac:dyDescent="0.15"/>
    <row r="140965" ht="13.5" customHeight="1" x14ac:dyDescent="0.15"/>
    <row r="140967" ht="13.5" customHeight="1" x14ac:dyDescent="0.15"/>
    <row r="140969" ht="13.5" customHeight="1" x14ac:dyDescent="0.15"/>
    <row r="140971" ht="13.5" customHeight="1" x14ac:dyDescent="0.15"/>
    <row r="140973" ht="13.5" customHeight="1" x14ac:dyDescent="0.15"/>
    <row r="140975" ht="13.5" customHeight="1" x14ac:dyDescent="0.15"/>
    <row r="140977" ht="13.5" customHeight="1" x14ac:dyDescent="0.15"/>
    <row r="140979" ht="13.5" customHeight="1" x14ac:dyDescent="0.15"/>
    <row r="140981" ht="13.5" customHeight="1" x14ac:dyDescent="0.15"/>
    <row r="140983" ht="13.5" customHeight="1" x14ac:dyDescent="0.15"/>
    <row r="140985" ht="13.5" customHeight="1" x14ac:dyDescent="0.15"/>
    <row r="140987" ht="13.5" customHeight="1" x14ac:dyDescent="0.15"/>
    <row r="140989" ht="13.5" customHeight="1" x14ac:dyDescent="0.15"/>
    <row r="140991" ht="13.5" customHeight="1" x14ac:dyDescent="0.15"/>
    <row r="140993" ht="13.5" customHeight="1" x14ac:dyDescent="0.15"/>
    <row r="140995" ht="13.5" customHeight="1" x14ac:dyDescent="0.15"/>
    <row r="140997" ht="13.5" customHeight="1" x14ac:dyDescent="0.15"/>
    <row r="140999" ht="13.5" customHeight="1" x14ac:dyDescent="0.15"/>
    <row r="141001" ht="13.5" customHeight="1" x14ac:dyDescent="0.15"/>
    <row r="141003" ht="13.5" customHeight="1" x14ac:dyDescent="0.15"/>
    <row r="141005" ht="13.5" customHeight="1" x14ac:dyDescent="0.15"/>
    <row r="141007" ht="13.5" customHeight="1" x14ac:dyDescent="0.15"/>
    <row r="141009" ht="13.5" customHeight="1" x14ac:dyDescent="0.15"/>
    <row r="141011" ht="13.5" customHeight="1" x14ac:dyDescent="0.15"/>
    <row r="141013" ht="13.5" customHeight="1" x14ac:dyDescent="0.15"/>
    <row r="141015" ht="13.5" customHeight="1" x14ac:dyDescent="0.15"/>
    <row r="141017" ht="13.5" customHeight="1" x14ac:dyDescent="0.15"/>
    <row r="141019" ht="13.5" customHeight="1" x14ac:dyDescent="0.15"/>
    <row r="141021" ht="13.5" customHeight="1" x14ac:dyDescent="0.15"/>
    <row r="141023" ht="13.5" customHeight="1" x14ac:dyDescent="0.15"/>
    <row r="141025" ht="13.5" customHeight="1" x14ac:dyDescent="0.15"/>
    <row r="141027" ht="13.5" customHeight="1" x14ac:dyDescent="0.15"/>
    <row r="141029" ht="13.5" customHeight="1" x14ac:dyDescent="0.15"/>
    <row r="141031" ht="13.5" customHeight="1" x14ac:dyDescent="0.15"/>
    <row r="141033" ht="13.5" customHeight="1" x14ac:dyDescent="0.15"/>
    <row r="141035" ht="13.5" customHeight="1" x14ac:dyDescent="0.15"/>
    <row r="141037" ht="13.5" customHeight="1" x14ac:dyDescent="0.15"/>
    <row r="141039" ht="13.5" customHeight="1" x14ac:dyDescent="0.15"/>
    <row r="141041" ht="13.5" customHeight="1" x14ac:dyDescent="0.15"/>
    <row r="141043" ht="13.5" customHeight="1" x14ac:dyDescent="0.15"/>
    <row r="141045" ht="13.5" customHeight="1" x14ac:dyDescent="0.15"/>
    <row r="141047" ht="13.5" customHeight="1" x14ac:dyDescent="0.15"/>
    <row r="141049" ht="13.5" customHeight="1" x14ac:dyDescent="0.15"/>
    <row r="141051" ht="13.5" customHeight="1" x14ac:dyDescent="0.15"/>
    <row r="141053" ht="13.5" customHeight="1" x14ac:dyDescent="0.15"/>
    <row r="141055" ht="13.5" customHeight="1" x14ac:dyDescent="0.15"/>
    <row r="141057" ht="13.5" customHeight="1" x14ac:dyDescent="0.15"/>
    <row r="141059" ht="13.5" customHeight="1" x14ac:dyDescent="0.15"/>
    <row r="141061" ht="13.5" customHeight="1" x14ac:dyDescent="0.15"/>
    <row r="141063" ht="13.5" customHeight="1" x14ac:dyDescent="0.15"/>
    <row r="141065" ht="13.5" customHeight="1" x14ac:dyDescent="0.15"/>
    <row r="141067" ht="13.5" customHeight="1" x14ac:dyDescent="0.15"/>
    <row r="141069" ht="13.5" customHeight="1" x14ac:dyDescent="0.15"/>
    <row r="141071" ht="13.5" customHeight="1" x14ac:dyDescent="0.15"/>
    <row r="141073" ht="13.5" customHeight="1" x14ac:dyDescent="0.15"/>
    <row r="141075" ht="13.5" customHeight="1" x14ac:dyDescent="0.15"/>
    <row r="141077" ht="13.5" customHeight="1" x14ac:dyDescent="0.15"/>
    <row r="141079" ht="13.5" customHeight="1" x14ac:dyDescent="0.15"/>
    <row r="141081" ht="13.5" customHeight="1" x14ac:dyDescent="0.15"/>
    <row r="141083" ht="13.5" customHeight="1" x14ac:dyDescent="0.15"/>
    <row r="141085" ht="13.5" customHeight="1" x14ac:dyDescent="0.15"/>
    <row r="141087" ht="13.5" customHeight="1" x14ac:dyDescent="0.15"/>
    <row r="141089" ht="13.5" customHeight="1" x14ac:dyDescent="0.15"/>
    <row r="141091" ht="13.5" customHeight="1" x14ac:dyDescent="0.15"/>
    <row r="141093" ht="13.5" customHeight="1" x14ac:dyDescent="0.15"/>
    <row r="141095" ht="13.5" customHeight="1" x14ac:dyDescent="0.15"/>
    <row r="141097" ht="13.5" customHeight="1" x14ac:dyDescent="0.15"/>
    <row r="141099" ht="13.5" customHeight="1" x14ac:dyDescent="0.15"/>
    <row r="141101" ht="13.5" customHeight="1" x14ac:dyDescent="0.15"/>
    <row r="141103" ht="13.5" customHeight="1" x14ac:dyDescent="0.15"/>
    <row r="141105" ht="13.5" customHeight="1" x14ac:dyDescent="0.15"/>
    <row r="141107" ht="13.5" customHeight="1" x14ac:dyDescent="0.15"/>
    <row r="141109" ht="13.5" customHeight="1" x14ac:dyDescent="0.15"/>
    <row r="141111" ht="13.5" customHeight="1" x14ac:dyDescent="0.15"/>
    <row r="141113" ht="13.5" customHeight="1" x14ac:dyDescent="0.15"/>
    <row r="141115" ht="13.5" customHeight="1" x14ac:dyDescent="0.15"/>
    <row r="141117" ht="13.5" customHeight="1" x14ac:dyDescent="0.15"/>
    <row r="141119" ht="13.5" customHeight="1" x14ac:dyDescent="0.15"/>
    <row r="141121" ht="13.5" customHeight="1" x14ac:dyDescent="0.15"/>
    <row r="141123" ht="13.5" customHeight="1" x14ac:dyDescent="0.15"/>
    <row r="141125" ht="13.5" customHeight="1" x14ac:dyDescent="0.15"/>
    <row r="141127" ht="13.5" customHeight="1" x14ac:dyDescent="0.15"/>
    <row r="141129" ht="13.5" customHeight="1" x14ac:dyDescent="0.15"/>
    <row r="141131" ht="13.5" customHeight="1" x14ac:dyDescent="0.15"/>
    <row r="141133" ht="13.5" customHeight="1" x14ac:dyDescent="0.15"/>
    <row r="141135" ht="13.5" customHeight="1" x14ac:dyDescent="0.15"/>
    <row r="141137" ht="13.5" customHeight="1" x14ac:dyDescent="0.15"/>
    <row r="141139" ht="13.5" customHeight="1" x14ac:dyDescent="0.15"/>
    <row r="141141" ht="13.5" customHeight="1" x14ac:dyDescent="0.15"/>
    <row r="141143" ht="13.5" customHeight="1" x14ac:dyDescent="0.15"/>
    <row r="141145" ht="13.5" customHeight="1" x14ac:dyDescent="0.15"/>
    <row r="141147" ht="13.5" customHeight="1" x14ac:dyDescent="0.15"/>
    <row r="141149" ht="13.5" customHeight="1" x14ac:dyDescent="0.15"/>
    <row r="141151" ht="13.5" customHeight="1" x14ac:dyDescent="0.15"/>
    <row r="141153" ht="13.5" customHeight="1" x14ac:dyDescent="0.15"/>
    <row r="141155" ht="13.5" customHeight="1" x14ac:dyDescent="0.15"/>
    <row r="141157" ht="13.5" customHeight="1" x14ac:dyDescent="0.15"/>
    <row r="141159" ht="13.5" customHeight="1" x14ac:dyDescent="0.15"/>
    <row r="141161" ht="13.5" customHeight="1" x14ac:dyDescent="0.15"/>
    <row r="141163" ht="13.5" customHeight="1" x14ac:dyDescent="0.15"/>
    <row r="141165" ht="13.5" customHeight="1" x14ac:dyDescent="0.15"/>
    <row r="141167" ht="13.5" customHeight="1" x14ac:dyDescent="0.15"/>
    <row r="141169" ht="13.5" customHeight="1" x14ac:dyDescent="0.15"/>
    <row r="141171" ht="13.5" customHeight="1" x14ac:dyDescent="0.15"/>
    <row r="141173" ht="13.5" customHeight="1" x14ac:dyDescent="0.15"/>
    <row r="141175" ht="13.5" customHeight="1" x14ac:dyDescent="0.15"/>
    <row r="141177" ht="13.5" customHeight="1" x14ac:dyDescent="0.15"/>
    <row r="141179" ht="13.5" customHeight="1" x14ac:dyDescent="0.15"/>
    <row r="141181" ht="13.5" customHeight="1" x14ac:dyDescent="0.15"/>
    <row r="141183" ht="13.5" customHeight="1" x14ac:dyDescent="0.15"/>
    <row r="141185" ht="13.5" customHeight="1" x14ac:dyDescent="0.15"/>
    <row r="141187" ht="13.5" customHeight="1" x14ac:dyDescent="0.15"/>
    <row r="141189" ht="13.5" customHeight="1" x14ac:dyDescent="0.15"/>
    <row r="141191" ht="13.5" customHeight="1" x14ac:dyDescent="0.15"/>
    <row r="141193" ht="13.5" customHeight="1" x14ac:dyDescent="0.15"/>
    <row r="141195" ht="13.5" customHeight="1" x14ac:dyDescent="0.15"/>
    <row r="141197" ht="13.5" customHeight="1" x14ac:dyDescent="0.15"/>
    <row r="141199" ht="13.5" customHeight="1" x14ac:dyDescent="0.15"/>
    <row r="141201" ht="13.5" customHeight="1" x14ac:dyDescent="0.15"/>
    <row r="141203" ht="13.5" customHeight="1" x14ac:dyDescent="0.15"/>
    <row r="141205" ht="13.5" customHeight="1" x14ac:dyDescent="0.15"/>
    <row r="141207" ht="13.5" customHeight="1" x14ac:dyDescent="0.15"/>
    <row r="141209" ht="13.5" customHeight="1" x14ac:dyDescent="0.15"/>
    <row r="141211" ht="13.5" customHeight="1" x14ac:dyDescent="0.15"/>
    <row r="141213" ht="13.5" customHeight="1" x14ac:dyDescent="0.15"/>
    <row r="141215" ht="13.5" customHeight="1" x14ac:dyDescent="0.15"/>
    <row r="141217" ht="13.5" customHeight="1" x14ac:dyDescent="0.15"/>
    <row r="141219" ht="13.5" customHeight="1" x14ac:dyDescent="0.15"/>
    <row r="141221" ht="13.5" customHeight="1" x14ac:dyDescent="0.15"/>
    <row r="141223" ht="13.5" customHeight="1" x14ac:dyDescent="0.15"/>
    <row r="141225" ht="13.5" customHeight="1" x14ac:dyDescent="0.15"/>
    <row r="141227" ht="13.5" customHeight="1" x14ac:dyDescent="0.15"/>
    <row r="141229" ht="13.5" customHeight="1" x14ac:dyDescent="0.15"/>
    <row r="141231" ht="13.5" customHeight="1" x14ac:dyDescent="0.15"/>
    <row r="141233" ht="13.5" customHeight="1" x14ac:dyDescent="0.15"/>
    <row r="141235" ht="13.5" customHeight="1" x14ac:dyDescent="0.15"/>
    <row r="141237" ht="13.5" customHeight="1" x14ac:dyDescent="0.15"/>
    <row r="141239" ht="13.5" customHeight="1" x14ac:dyDescent="0.15"/>
    <row r="141241" ht="13.5" customHeight="1" x14ac:dyDescent="0.15"/>
    <row r="141243" ht="13.5" customHeight="1" x14ac:dyDescent="0.15"/>
    <row r="141245" ht="13.5" customHeight="1" x14ac:dyDescent="0.15"/>
    <row r="141247" ht="13.5" customHeight="1" x14ac:dyDescent="0.15"/>
    <row r="141249" ht="13.5" customHeight="1" x14ac:dyDescent="0.15"/>
    <row r="141251" ht="13.5" customHeight="1" x14ac:dyDescent="0.15"/>
    <row r="141253" ht="13.5" customHeight="1" x14ac:dyDescent="0.15"/>
    <row r="141255" ht="13.5" customHeight="1" x14ac:dyDescent="0.15"/>
    <row r="141257" ht="13.5" customHeight="1" x14ac:dyDescent="0.15"/>
    <row r="141259" ht="13.5" customHeight="1" x14ac:dyDescent="0.15"/>
    <row r="141261" ht="13.5" customHeight="1" x14ac:dyDescent="0.15"/>
    <row r="141263" ht="13.5" customHeight="1" x14ac:dyDescent="0.15"/>
    <row r="141265" ht="13.5" customHeight="1" x14ac:dyDescent="0.15"/>
    <row r="141267" ht="13.5" customHeight="1" x14ac:dyDescent="0.15"/>
    <row r="141269" ht="13.5" customHeight="1" x14ac:dyDescent="0.15"/>
    <row r="141271" ht="13.5" customHeight="1" x14ac:dyDescent="0.15"/>
    <row r="141273" ht="13.5" customHeight="1" x14ac:dyDescent="0.15"/>
    <row r="141275" ht="13.5" customHeight="1" x14ac:dyDescent="0.15"/>
    <row r="141277" ht="13.5" customHeight="1" x14ac:dyDescent="0.15"/>
    <row r="141279" ht="13.5" customHeight="1" x14ac:dyDescent="0.15"/>
    <row r="141281" ht="13.5" customHeight="1" x14ac:dyDescent="0.15"/>
    <row r="141283" ht="13.5" customHeight="1" x14ac:dyDescent="0.15"/>
    <row r="141285" ht="13.5" customHeight="1" x14ac:dyDescent="0.15"/>
    <row r="141287" ht="13.5" customHeight="1" x14ac:dyDescent="0.15"/>
    <row r="141289" ht="13.5" customHeight="1" x14ac:dyDescent="0.15"/>
    <row r="141291" ht="13.5" customHeight="1" x14ac:dyDescent="0.15"/>
    <row r="141293" ht="13.5" customHeight="1" x14ac:dyDescent="0.15"/>
    <row r="141295" ht="13.5" customHeight="1" x14ac:dyDescent="0.15"/>
    <row r="141297" ht="13.5" customHeight="1" x14ac:dyDescent="0.15"/>
    <row r="141299" ht="13.5" customHeight="1" x14ac:dyDescent="0.15"/>
    <row r="141301" ht="13.5" customHeight="1" x14ac:dyDescent="0.15"/>
    <row r="141303" ht="13.5" customHeight="1" x14ac:dyDescent="0.15"/>
    <row r="141305" ht="13.5" customHeight="1" x14ac:dyDescent="0.15"/>
    <row r="141307" ht="13.5" customHeight="1" x14ac:dyDescent="0.15"/>
    <row r="141309" ht="13.5" customHeight="1" x14ac:dyDescent="0.15"/>
    <row r="141311" ht="13.5" customHeight="1" x14ac:dyDescent="0.15"/>
    <row r="141313" ht="13.5" customHeight="1" x14ac:dyDescent="0.15"/>
    <row r="141315" ht="13.5" customHeight="1" x14ac:dyDescent="0.15"/>
    <row r="141317" ht="13.5" customHeight="1" x14ac:dyDescent="0.15"/>
    <row r="141319" ht="13.5" customHeight="1" x14ac:dyDescent="0.15"/>
    <row r="141321" ht="13.5" customHeight="1" x14ac:dyDescent="0.15"/>
    <row r="141323" ht="13.5" customHeight="1" x14ac:dyDescent="0.15"/>
    <row r="141325" ht="13.5" customHeight="1" x14ac:dyDescent="0.15"/>
    <row r="141327" ht="13.5" customHeight="1" x14ac:dyDescent="0.15"/>
    <row r="141329" ht="13.5" customHeight="1" x14ac:dyDescent="0.15"/>
    <row r="141331" ht="13.5" customHeight="1" x14ac:dyDescent="0.15"/>
    <row r="141333" ht="13.5" customHeight="1" x14ac:dyDescent="0.15"/>
    <row r="141335" ht="13.5" customHeight="1" x14ac:dyDescent="0.15"/>
    <row r="141337" ht="13.5" customHeight="1" x14ac:dyDescent="0.15"/>
    <row r="141339" ht="13.5" customHeight="1" x14ac:dyDescent="0.15"/>
    <row r="141341" ht="13.5" customHeight="1" x14ac:dyDescent="0.15"/>
    <row r="141343" ht="13.5" customHeight="1" x14ac:dyDescent="0.15"/>
    <row r="141345" ht="13.5" customHeight="1" x14ac:dyDescent="0.15"/>
    <row r="141347" ht="13.5" customHeight="1" x14ac:dyDescent="0.15"/>
    <row r="141349" ht="13.5" customHeight="1" x14ac:dyDescent="0.15"/>
    <row r="141351" ht="13.5" customHeight="1" x14ac:dyDescent="0.15"/>
    <row r="141353" ht="13.5" customHeight="1" x14ac:dyDescent="0.15"/>
    <row r="141355" ht="13.5" customHeight="1" x14ac:dyDescent="0.15"/>
    <row r="141357" ht="13.5" customHeight="1" x14ac:dyDescent="0.15"/>
    <row r="141359" ht="13.5" customHeight="1" x14ac:dyDescent="0.15"/>
    <row r="141361" ht="13.5" customHeight="1" x14ac:dyDescent="0.15"/>
    <row r="141363" ht="13.5" customHeight="1" x14ac:dyDescent="0.15"/>
    <row r="141365" ht="13.5" customHeight="1" x14ac:dyDescent="0.15"/>
    <row r="141367" ht="13.5" customHeight="1" x14ac:dyDescent="0.15"/>
    <row r="141369" ht="13.5" customHeight="1" x14ac:dyDescent="0.15"/>
    <row r="141371" ht="13.5" customHeight="1" x14ac:dyDescent="0.15"/>
    <row r="141373" ht="13.5" customHeight="1" x14ac:dyDescent="0.15"/>
    <row r="141375" ht="13.5" customHeight="1" x14ac:dyDescent="0.15"/>
    <row r="141377" ht="13.5" customHeight="1" x14ac:dyDescent="0.15"/>
    <row r="141379" ht="13.5" customHeight="1" x14ac:dyDescent="0.15"/>
    <row r="141381" ht="13.5" customHeight="1" x14ac:dyDescent="0.15"/>
    <row r="141383" ht="13.5" customHeight="1" x14ac:dyDescent="0.15"/>
    <row r="141385" ht="13.5" customHeight="1" x14ac:dyDescent="0.15"/>
    <row r="141387" ht="13.5" customHeight="1" x14ac:dyDescent="0.15"/>
    <row r="141389" ht="13.5" customHeight="1" x14ac:dyDescent="0.15"/>
    <row r="141391" ht="13.5" customHeight="1" x14ac:dyDescent="0.15"/>
    <row r="141393" ht="13.5" customHeight="1" x14ac:dyDescent="0.15"/>
    <row r="141395" ht="13.5" customHeight="1" x14ac:dyDescent="0.15"/>
    <row r="141397" ht="13.5" customHeight="1" x14ac:dyDescent="0.15"/>
    <row r="141399" ht="13.5" customHeight="1" x14ac:dyDescent="0.15"/>
    <row r="141401" ht="13.5" customHeight="1" x14ac:dyDescent="0.15"/>
    <row r="141403" ht="13.5" customHeight="1" x14ac:dyDescent="0.15"/>
    <row r="141405" ht="13.5" customHeight="1" x14ac:dyDescent="0.15"/>
    <row r="141407" ht="13.5" customHeight="1" x14ac:dyDescent="0.15"/>
    <row r="141409" ht="13.5" customHeight="1" x14ac:dyDescent="0.15"/>
    <row r="141411" ht="13.5" customHeight="1" x14ac:dyDescent="0.15"/>
    <row r="141413" ht="13.5" customHeight="1" x14ac:dyDescent="0.15"/>
    <row r="141415" ht="13.5" customHeight="1" x14ac:dyDescent="0.15"/>
    <row r="141417" ht="13.5" customHeight="1" x14ac:dyDescent="0.15"/>
    <row r="141419" ht="13.5" customHeight="1" x14ac:dyDescent="0.15"/>
    <row r="141421" ht="13.5" customHeight="1" x14ac:dyDescent="0.15"/>
    <row r="141423" ht="13.5" customHeight="1" x14ac:dyDescent="0.15"/>
    <row r="141425" ht="13.5" customHeight="1" x14ac:dyDescent="0.15"/>
    <row r="141427" ht="13.5" customHeight="1" x14ac:dyDescent="0.15"/>
    <row r="141429" ht="13.5" customHeight="1" x14ac:dyDescent="0.15"/>
    <row r="141431" ht="13.5" customHeight="1" x14ac:dyDescent="0.15"/>
    <row r="141433" ht="13.5" customHeight="1" x14ac:dyDescent="0.15"/>
    <row r="141435" ht="13.5" customHeight="1" x14ac:dyDescent="0.15"/>
    <row r="141437" ht="13.5" customHeight="1" x14ac:dyDescent="0.15"/>
    <row r="141439" ht="13.5" customHeight="1" x14ac:dyDescent="0.15"/>
    <row r="141441" ht="13.5" customHeight="1" x14ac:dyDescent="0.15"/>
    <row r="141443" ht="13.5" customHeight="1" x14ac:dyDescent="0.15"/>
    <row r="141445" ht="13.5" customHeight="1" x14ac:dyDescent="0.15"/>
    <row r="141447" ht="13.5" customHeight="1" x14ac:dyDescent="0.15"/>
    <row r="141449" ht="13.5" customHeight="1" x14ac:dyDescent="0.15"/>
    <row r="141451" ht="13.5" customHeight="1" x14ac:dyDescent="0.15"/>
    <row r="141453" ht="13.5" customHeight="1" x14ac:dyDescent="0.15"/>
    <row r="141455" ht="13.5" customHeight="1" x14ac:dyDescent="0.15"/>
    <row r="141457" ht="13.5" customHeight="1" x14ac:dyDescent="0.15"/>
    <row r="141459" ht="13.5" customHeight="1" x14ac:dyDescent="0.15"/>
    <row r="141461" ht="13.5" customHeight="1" x14ac:dyDescent="0.15"/>
    <row r="141463" ht="13.5" customHeight="1" x14ac:dyDescent="0.15"/>
    <row r="141465" ht="13.5" customHeight="1" x14ac:dyDescent="0.15"/>
    <row r="141467" ht="13.5" customHeight="1" x14ac:dyDescent="0.15"/>
    <row r="141469" ht="13.5" customHeight="1" x14ac:dyDescent="0.15"/>
    <row r="141471" ht="13.5" customHeight="1" x14ac:dyDescent="0.15"/>
    <row r="141473" ht="13.5" customHeight="1" x14ac:dyDescent="0.15"/>
    <row r="141475" ht="13.5" customHeight="1" x14ac:dyDescent="0.15"/>
    <row r="141477" ht="13.5" customHeight="1" x14ac:dyDescent="0.15"/>
    <row r="141479" ht="13.5" customHeight="1" x14ac:dyDescent="0.15"/>
    <row r="141481" ht="13.5" customHeight="1" x14ac:dyDescent="0.15"/>
    <row r="141483" ht="13.5" customHeight="1" x14ac:dyDescent="0.15"/>
    <row r="141485" ht="13.5" customHeight="1" x14ac:dyDescent="0.15"/>
    <row r="141487" ht="13.5" customHeight="1" x14ac:dyDescent="0.15"/>
    <row r="141489" ht="13.5" customHeight="1" x14ac:dyDescent="0.15"/>
    <row r="141491" ht="13.5" customHeight="1" x14ac:dyDescent="0.15"/>
    <row r="141493" ht="13.5" customHeight="1" x14ac:dyDescent="0.15"/>
    <row r="141495" ht="13.5" customHeight="1" x14ac:dyDescent="0.15"/>
    <row r="141497" ht="13.5" customHeight="1" x14ac:dyDescent="0.15"/>
    <row r="141499" ht="13.5" customHeight="1" x14ac:dyDescent="0.15"/>
    <row r="141501" ht="13.5" customHeight="1" x14ac:dyDescent="0.15"/>
    <row r="141503" ht="13.5" customHeight="1" x14ac:dyDescent="0.15"/>
    <row r="141505" ht="13.5" customHeight="1" x14ac:dyDescent="0.15"/>
    <row r="141507" ht="13.5" customHeight="1" x14ac:dyDescent="0.15"/>
    <row r="141509" ht="13.5" customHeight="1" x14ac:dyDescent="0.15"/>
    <row r="141511" ht="13.5" customHeight="1" x14ac:dyDescent="0.15"/>
    <row r="141513" ht="13.5" customHeight="1" x14ac:dyDescent="0.15"/>
    <row r="141515" ht="13.5" customHeight="1" x14ac:dyDescent="0.15"/>
    <row r="141517" ht="13.5" customHeight="1" x14ac:dyDescent="0.15"/>
    <row r="141519" ht="13.5" customHeight="1" x14ac:dyDescent="0.15"/>
    <row r="141521" ht="13.5" customHeight="1" x14ac:dyDescent="0.15"/>
    <row r="141523" ht="13.5" customHeight="1" x14ac:dyDescent="0.15"/>
    <row r="141525" ht="13.5" customHeight="1" x14ac:dyDescent="0.15"/>
    <row r="141527" ht="13.5" customHeight="1" x14ac:dyDescent="0.15"/>
    <row r="141529" ht="13.5" customHeight="1" x14ac:dyDescent="0.15"/>
    <row r="141531" ht="13.5" customHeight="1" x14ac:dyDescent="0.15"/>
    <row r="141533" ht="13.5" customHeight="1" x14ac:dyDescent="0.15"/>
    <row r="141535" ht="13.5" customHeight="1" x14ac:dyDescent="0.15"/>
    <row r="141537" ht="13.5" customHeight="1" x14ac:dyDescent="0.15"/>
    <row r="141539" ht="13.5" customHeight="1" x14ac:dyDescent="0.15"/>
    <row r="141541" ht="13.5" customHeight="1" x14ac:dyDescent="0.15"/>
    <row r="141543" ht="13.5" customHeight="1" x14ac:dyDescent="0.15"/>
    <row r="141545" ht="13.5" customHeight="1" x14ac:dyDescent="0.15"/>
    <row r="141547" ht="13.5" customHeight="1" x14ac:dyDescent="0.15"/>
    <row r="141549" ht="13.5" customHeight="1" x14ac:dyDescent="0.15"/>
    <row r="141551" ht="13.5" customHeight="1" x14ac:dyDescent="0.15"/>
    <row r="141553" ht="13.5" customHeight="1" x14ac:dyDescent="0.15"/>
    <row r="141555" ht="13.5" customHeight="1" x14ac:dyDescent="0.15"/>
    <row r="141557" ht="13.5" customHeight="1" x14ac:dyDescent="0.15"/>
    <row r="141559" ht="13.5" customHeight="1" x14ac:dyDescent="0.15"/>
    <row r="141561" ht="13.5" customHeight="1" x14ac:dyDescent="0.15"/>
    <row r="141563" ht="13.5" customHeight="1" x14ac:dyDescent="0.15"/>
    <row r="141565" ht="13.5" customHeight="1" x14ac:dyDescent="0.15"/>
    <row r="141567" ht="13.5" customHeight="1" x14ac:dyDescent="0.15"/>
    <row r="141569" ht="13.5" customHeight="1" x14ac:dyDescent="0.15"/>
    <row r="141571" ht="13.5" customHeight="1" x14ac:dyDescent="0.15"/>
    <row r="141573" ht="13.5" customHeight="1" x14ac:dyDescent="0.15"/>
    <row r="141575" ht="13.5" customHeight="1" x14ac:dyDescent="0.15"/>
    <row r="141577" ht="13.5" customHeight="1" x14ac:dyDescent="0.15"/>
    <row r="141579" ht="13.5" customHeight="1" x14ac:dyDescent="0.15"/>
    <row r="141581" ht="13.5" customHeight="1" x14ac:dyDescent="0.15"/>
    <row r="141583" ht="13.5" customHeight="1" x14ac:dyDescent="0.15"/>
    <row r="141585" ht="13.5" customHeight="1" x14ac:dyDescent="0.15"/>
    <row r="141587" ht="13.5" customHeight="1" x14ac:dyDescent="0.15"/>
    <row r="141589" ht="13.5" customHeight="1" x14ac:dyDescent="0.15"/>
    <row r="141591" ht="13.5" customHeight="1" x14ac:dyDescent="0.15"/>
    <row r="141593" ht="13.5" customHeight="1" x14ac:dyDescent="0.15"/>
    <row r="141595" ht="13.5" customHeight="1" x14ac:dyDescent="0.15"/>
    <row r="141597" ht="13.5" customHeight="1" x14ac:dyDescent="0.15"/>
    <row r="141599" ht="13.5" customHeight="1" x14ac:dyDescent="0.15"/>
    <row r="141601" ht="13.5" customHeight="1" x14ac:dyDescent="0.15"/>
    <row r="141603" ht="13.5" customHeight="1" x14ac:dyDescent="0.15"/>
    <row r="141605" ht="13.5" customHeight="1" x14ac:dyDescent="0.15"/>
    <row r="141607" ht="13.5" customHeight="1" x14ac:dyDescent="0.15"/>
    <row r="141609" ht="13.5" customHeight="1" x14ac:dyDescent="0.15"/>
    <row r="141611" ht="13.5" customHeight="1" x14ac:dyDescent="0.15"/>
    <row r="141613" ht="13.5" customHeight="1" x14ac:dyDescent="0.15"/>
    <row r="141615" ht="13.5" customHeight="1" x14ac:dyDescent="0.15"/>
    <row r="141617" ht="13.5" customHeight="1" x14ac:dyDescent="0.15"/>
    <row r="141619" ht="13.5" customHeight="1" x14ac:dyDescent="0.15"/>
    <row r="141621" ht="13.5" customHeight="1" x14ac:dyDescent="0.15"/>
    <row r="141623" ht="13.5" customHeight="1" x14ac:dyDescent="0.15"/>
    <row r="141625" ht="13.5" customHeight="1" x14ac:dyDescent="0.15"/>
    <row r="141627" ht="13.5" customHeight="1" x14ac:dyDescent="0.15"/>
    <row r="141629" ht="13.5" customHeight="1" x14ac:dyDescent="0.15"/>
    <row r="141631" ht="13.5" customHeight="1" x14ac:dyDescent="0.15"/>
    <row r="141633" ht="13.5" customHeight="1" x14ac:dyDescent="0.15"/>
    <row r="141635" ht="13.5" customHeight="1" x14ac:dyDescent="0.15"/>
    <row r="141637" ht="13.5" customHeight="1" x14ac:dyDescent="0.15"/>
    <row r="141639" ht="13.5" customHeight="1" x14ac:dyDescent="0.15"/>
    <row r="141641" ht="13.5" customHeight="1" x14ac:dyDescent="0.15"/>
    <row r="141643" ht="13.5" customHeight="1" x14ac:dyDescent="0.15"/>
    <row r="141645" ht="13.5" customHeight="1" x14ac:dyDescent="0.15"/>
    <row r="141647" ht="13.5" customHeight="1" x14ac:dyDescent="0.15"/>
    <row r="141649" ht="13.5" customHeight="1" x14ac:dyDescent="0.15"/>
    <row r="141651" ht="13.5" customHeight="1" x14ac:dyDescent="0.15"/>
    <row r="141653" ht="13.5" customHeight="1" x14ac:dyDescent="0.15"/>
    <row r="141655" ht="13.5" customHeight="1" x14ac:dyDescent="0.15"/>
    <row r="141657" ht="13.5" customHeight="1" x14ac:dyDescent="0.15"/>
    <row r="141659" ht="13.5" customHeight="1" x14ac:dyDescent="0.15"/>
    <row r="141661" ht="13.5" customHeight="1" x14ac:dyDescent="0.15"/>
    <row r="141663" ht="13.5" customHeight="1" x14ac:dyDescent="0.15"/>
    <row r="141665" ht="13.5" customHeight="1" x14ac:dyDescent="0.15"/>
    <row r="141667" ht="13.5" customHeight="1" x14ac:dyDescent="0.15"/>
    <row r="141669" ht="13.5" customHeight="1" x14ac:dyDescent="0.15"/>
    <row r="141671" ht="13.5" customHeight="1" x14ac:dyDescent="0.15"/>
    <row r="141673" ht="13.5" customHeight="1" x14ac:dyDescent="0.15"/>
    <row r="141675" ht="13.5" customHeight="1" x14ac:dyDescent="0.15"/>
    <row r="141677" ht="13.5" customHeight="1" x14ac:dyDescent="0.15"/>
    <row r="141679" ht="13.5" customHeight="1" x14ac:dyDescent="0.15"/>
    <row r="141681" ht="13.5" customHeight="1" x14ac:dyDescent="0.15"/>
    <row r="141683" ht="13.5" customHeight="1" x14ac:dyDescent="0.15"/>
    <row r="141685" ht="13.5" customHeight="1" x14ac:dyDescent="0.15"/>
    <row r="141687" ht="13.5" customHeight="1" x14ac:dyDescent="0.15"/>
    <row r="141689" ht="13.5" customHeight="1" x14ac:dyDescent="0.15"/>
    <row r="141691" ht="13.5" customHeight="1" x14ac:dyDescent="0.15"/>
    <row r="141693" ht="13.5" customHeight="1" x14ac:dyDescent="0.15"/>
    <row r="141695" ht="13.5" customHeight="1" x14ac:dyDescent="0.15"/>
    <row r="141697" ht="13.5" customHeight="1" x14ac:dyDescent="0.15"/>
    <row r="141699" ht="13.5" customHeight="1" x14ac:dyDescent="0.15"/>
    <row r="141701" ht="13.5" customHeight="1" x14ac:dyDescent="0.15"/>
    <row r="141703" ht="13.5" customHeight="1" x14ac:dyDescent="0.15"/>
    <row r="141705" ht="13.5" customHeight="1" x14ac:dyDescent="0.15"/>
    <row r="141707" ht="13.5" customHeight="1" x14ac:dyDescent="0.15"/>
    <row r="141709" ht="13.5" customHeight="1" x14ac:dyDescent="0.15"/>
    <row r="141711" ht="13.5" customHeight="1" x14ac:dyDescent="0.15"/>
    <row r="141713" ht="13.5" customHeight="1" x14ac:dyDescent="0.15"/>
    <row r="141715" ht="13.5" customHeight="1" x14ac:dyDescent="0.15"/>
    <row r="141717" ht="13.5" customHeight="1" x14ac:dyDescent="0.15"/>
    <row r="141719" ht="13.5" customHeight="1" x14ac:dyDescent="0.15"/>
    <row r="141721" ht="13.5" customHeight="1" x14ac:dyDescent="0.15"/>
    <row r="141723" ht="13.5" customHeight="1" x14ac:dyDescent="0.15"/>
    <row r="141725" ht="13.5" customHeight="1" x14ac:dyDescent="0.15"/>
    <row r="141727" ht="13.5" customHeight="1" x14ac:dyDescent="0.15"/>
    <row r="141729" ht="13.5" customHeight="1" x14ac:dyDescent="0.15"/>
    <row r="141731" ht="13.5" customHeight="1" x14ac:dyDescent="0.15"/>
    <row r="141733" ht="13.5" customHeight="1" x14ac:dyDescent="0.15"/>
    <row r="141735" ht="13.5" customHeight="1" x14ac:dyDescent="0.15"/>
    <row r="141737" ht="13.5" customHeight="1" x14ac:dyDescent="0.15"/>
    <row r="141739" ht="13.5" customHeight="1" x14ac:dyDescent="0.15"/>
    <row r="141741" ht="13.5" customHeight="1" x14ac:dyDescent="0.15"/>
    <row r="141743" ht="13.5" customHeight="1" x14ac:dyDescent="0.15"/>
    <row r="141745" ht="13.5" customHeight="1" x14ac:dyDescent="0.15"/>
    <row r="141747" ht="13.5" customHeight="1" x14ac:dyDescent="0.15"/>
    <row r="141749" ht="13.5" customHeight="1" x14ac:dyDescent="0.15"/>
    <row r="141751" ht="13.5" customHeight="1" x14ac:dyDescent="0.15"/>
    <row r="141753" ht="13.5" customHeight="1" x14ac:dyDescent="0.15"/>
    <row r="141755" ht="13.5" customHeight="1" x14ac:dyDescent="0.15"/>
    <row r="141757" ht="13.5" customHeight="1" x14ac:dyDescent="0.15"/>
    <row r="141759" ht="13.5" customHeight="1" x14ac:dyDescent="0.15"/>
    <row r="141761" ht="13.5" customHeight="1" x14ac:dyDescent="0.15"/>
    <row r="141763" ht="13.5" customHeight="1" x14ac:dyDescent="0.15"/>
    <row r="141765" ht="13.5" customHeight="1" x14ac:dyDescent="0.15"/>
    <row r="141767" ht="13.5" customHeight="1" x14ac:dyDescent="0.15"/>
    <row r="141769" ht="13.5" customHeight="1" x14ac:dyDescent="0.15"/>
    <row r="141771" ht="13.5" customHeight="1" x14ac:dyDescent="0.15"/>
    <row r="141773" ht="13.5" customHeight="1" x14ac:dyDescent="0.15"/>
    <row r="141775" ht="13.5" customHeight="1" x14ac:dyDescent="0.15"/>
    <row r="141777" ht="13.5" customHeight="1" x14ac:dyDescent="0.15"/>
    <row r="141779" ht="13.5" customHeight="1" x14ac:dyDescent="0.15"/>
    <row r="141781" ht="13.5" customHeight="1" x14ac:dyDescent="0.15"/>
    <row r="141783" ht="13.5" customHeight="1" x14ac:dyDescent="0.15"/>
    <row r="141785" ht="13.5" customHeight="1" x14ac:dyDescent="0.15"/>
    <row r="141787" ht="13.5" customHeight="1" x14ac:dyDescent="0.15"/>
    <row r="141789" ht="13.5" customHeight="1" x14ac:dyDescent="0.15"/>
    <row r="141791" ht="13.5" customHeight="1" x14ac:dyDescent="0.15"/>
    <row r="141793" ht="13.5" customHeight="1" x14ac:dyDescent="0.15"/>
    <row r="141795" ht="13.5" customHeight="1" x14ac:dyDescent="0.15"/>
    <row r="141797" ht="13.5" customHeight="1" x14ac:dyDescent="0.15"/>
    <row r="141799" ht="13.5" customHeight="1" x14ac:dyDescent="0.15"/>
    <row r="141801" ht="13.5" customHeight="1" x14ac:dyDescent="0.15"/>
    <row r="141803" ht="13.5" customHeight="1" x14ac:dyDescent="0.15"/>
    <row r="141805" ht="13.5" customHeight="1" x14ac:dyDescent="0.15"/>
    <row r="141807" ht="13.5" customHeight="1" x14ac:dyDescent="0.15"/>
    <row r="141809" ht="13.5" customHeight="1" x14ac:dyDescent="0.15"/>
    <row r="141811" ht="13.5" customHeight="1" x14ac:dyDescent="0.15"/>
    <row r="141813" ht="13.5" customHeight="1" x14ac:dyDescent="0.15"/>
    <row r="141815" ht="13.5" customHeight="1" x14ac:dyDescent="0.15"/>
    <row r="141817" ht="13.5" customHeight="1" x14ac:dyDescent="0.15"/>
    <row r="141819" ht="13.5" customHeight="1" x14ac:dyDescent="0.15"/>
    <row r="141821" ht="13.5" customHeight="1" x14ac:dyDescent="0.15"/>
    <row r="141823" ht="13.5" customHeight="1" x14ac:dyDescent="0.15"/>
    <row r="141825" ht="13.5" customHeight="1" x14ac:dyDescent="0.15"/>
    <row r="141827" ht="13.5" customHeight="1" x14ac:dyDescent="0.15"/>
    <row r="141829" ht="13.5" customHeight="1" x14ac:dyDescent="0.15"/>
    <row r="141831" ht="13.5" customHeight="1" x14ac:dyDescent="0.15"/>
    <row r="141833" ht="13.5" customHeight="1" x14ac:dyDescent="0.15"/>
    <row r="141835" ht="13.5" customHeight="1" x14ac:dyDescent="0.15"/>
    <row r="141837" ht="13.5" customHeight="1" x14ac:dyDescent="0.15"/>
    <row r="141839" ht="13.5" customHeight="1" x14ac:dyDescent="0.15"/>
    <row r="141841" ht="13.5" customHeight="1" x14ac:dyDescent="0.15"/>
    <row r="141843" ht="13.5" customHeight="1" x14ac:dyDescent="0.15"/>
    <row r="141845" ht="13.5" customHeight="1" x14ac:dyDescent="0.15"/>
    <row r="141847" ht="13.5" customHeight="1" x14ac:dyDescent="0.15"/>
    <row r="141849" ht="13.5" customHeight="1" x14ac:dyDescent="0.15"/>
    <row r="141851" ht="13.5" customHeight="1" x14ac:dyDescent="0.15"/>
    <row r="141853" ht="13.5" customHeight="1" x14ac:dyDescent="0.15"/>
    <row r="141855" ht="13.5" customHeight="1" x14ac:dyDescent="0.15"/>
    <row r="141857" ht="13.5" customHeight="1" x14ac:dyDescent="0.15"/>
    <row r="141859" ht="13.5" customHeight="1" x14ac:dyDescent="0.15"/>
    <row r="141861" ht="13.5" customHeight="1" x14ac:dyDescent="0.15"/>
    <row r="141863" ht="13.5" customHeight="1" x14ac:dyDescent="0.15"/>
    <row r="141865" ht="13.5" customHeight="1" x14ac:dyDescent="0.15"/>
    <row r="141867" ht="13.5" customHeight="1" x14ac:dyDescent="0.15"/>
    <row r="141869" ht="13.5" customHeight="1" x14ac:dyDescent="0.15"/>
    <row r="141871" ht="13.5" customHeight="1" x14ac:dyDescent="0.15"/>
    <row r="141873" ht="13.5" customHeight="1" x14ac:dyDescent="0.15"/>
    <row r="141875" ht="13.5" customHeight="1" x14ac:dyDescent="0.15"/>
    <row r="141877" ht="13.5" customHeight="1" x14ac:dyDescent="0.15"/>
    <row r="141879" ht="13.5" customHeight="1" x14ac:dyDescent="0.15"/>
    <row r="141881" ht="13.5" customHeight="1" x14ac:dyDescent="0.15"/>
    <row r="141883" ht="13.5" customHeight="1" x14ac:dyDescent="0.15"/>
    <row r="141885" ht="13.5" customHeight="1" x14ac:dyDescent="0.15"/>
    <row r="141887" ht="13.5" customHeight="1" x14ac:dyDescent="0.15"/>
    <row r="141889" ht="13.5" customHeight="1" x14ac:dyDescent="0.15"/>
    <row r="141891" ht="13.5" customHeight="1" x14ac:dyDescent="0.15"/>
    <row r="141893" ht="13.5" customHeight="1" x14ac:dyDescent="0.15"/>
    <row r="141895" ht="13.5" customHeight="1" x14ac:dyDescent="0.15"/>
    <row r="141897" ht="13.5" customHeight="1" x14ac:dyDescent="0.15"/>
    <row r="141899" ht="13.5" customHeight="1" x14ac:dyDescent="0.15"/>
    <row r="141901" ht="13.5" customHeight="1" x14ac:dyDescent="0.15"/>
    <row r="141903" ht="13.5" customHeight="1" x14ac:dyDescent="0.15"/>
    <row r="141905" ht="13.5" customHeight="1" x14ac:dyDescent="0.15"/>
    <row r="141907" ht="13.5" customHeight="1" x14ac:dyDescent="0.15"/>
    <row r="141909" ht="13.5" customHeight="1" x14ac:dyDescent="0.15"/>
    <row r="141911" ht="13.5" customHeight="1" x14ac:dyDescent="0.15"/>
    <row r="141913" ht="13.5" customHeight="1" x14ac:dyDescent="0.15"/>
    <row r="141915" ht="13.5" customHeight="1" x14ac:dyDescent="0.15"/>
    <row r="141917" ht="13.5" customHeight="1" x14ac:dyDescent="0.15"/>
    <row r="141919" ht="13.5" customHeight="1" x14ac:dyDescent="0.15"/>
    <row r="141921" ht="13.5" customHeight="1" x14ac:dyDescent="0.15"/>
    <row r="141923" ht="13.5" customHeight="1" x14ac:dyDescent="0.15"/>
    <row r="141925" ht="13.5" customHeight="1" x14ac:dyDescent="0.15"/>
    <row r="141927" ht="13.5" customHeight="1" x14ac:dyDescent="0.15"/>
    <row r="141929" ht="13.5" customHeight="1" x14ac:dyDescent="0.15"/>
    <row r="141931" ht="13.5" customHeight="1" x14ac:dyDescent="0.15"/>
    <row r="141933" ht="13.5" customHeight="1" x14ac:dyDescent="0.15"/>
    <row r="141935" ht="13.5" customHeight="1" x14ac:dyDescent="0.15"/>
    <row r="141937" ht="13.5" customHeight="1" x14ac:dyDescent="0.15"/>
    <row r="141939" ht="13.5" customHeight="1" x14ac:dyDescent="0.15"/>
    <row r="141941" ht="13.5" customHeight="1" x14ac:dyDescent="0.15"/>
    <row r="141943" ht="13.5" customHeight="1" x14ac:dyDescent="0.15"/>
    <row r="141945" ht="13.5" customHeight="1" x14ac:dyDescent="0.15"/>
    <row r="141947" ht="13.5" customHeight="1" x14ac:dyDescent="0.15"/>
    <row r="141949" ht="13.5" customHeight="1" x14ac:dyDescent="0.15"/>
    <row r="141951" ht="13.5" customHeight="1" x14ac:dyDescent="0.15"/>
    <row r="141953" ht="13.5" customHeight="1" x14ac:dyDescent="0.15"/>
    <row r="141955" ht="13.5" customHeight="1" x14ac:dyDescent="0.15"/>
    <row r="141957" ht="13.5" customHeight="1" x14ac:dyDescent="0.15"/>
    <row r="141959" ht="13.5" customHeight="1" x14ac:dyDescent="0.15"/>
    <row r="141961" ht="13.5" customHeight="1" x14ac:dyDescent="0.15"/>
    <row r="141963" ht="13.5" customHeight="1" x14ac:dyDescent="0.15"/>
    <row r="141965" ht="13.5" customHeight="1" x14ac:dyDescent="0.15"/>
    <row r="141967" ht="13.5" customHeight="1" x14ac:dyDescent="0.15"/>
    <row r="141969" ht="13.5" customHeight="1" x14ac:dyDescent="0.15"/>
    <row r="141971" ht="13.5" customHeight="1" x14ac:dyDescent="0.15"/>
    <row r="141973" ht="13.5" customHeight="1" x14ac:dyDescent="0.15"/>
    <row r="141975" ht="13.5" customHeight="1" x14ac:dyDescent="0.15"/>
    <row r="141977" ht="13.5" customHeight="1" x14ac:dyDescent="0.15"/>
    <row r="141979" ht="13.5" customHeight="1" x14ac:dyDescent="0.15"/>
    <row r="141981" ht="13.5" customHeight="1" x14ac:dyDescent="0.15"/>
    <row r="141983" ht="13.5" customHeight="1" x14ac:dyDescent="0.15"/>
    <row r="141985" ht="13.5" customHeight="1" x14ac:dyDescent="0.15"/>
    <row r="141987" ht="13.5" customHeight="1" x14ac:dyDescent="0.15"/>
    <row r="141989" ht="13.5" customHeight="1" x14ac:dyDescent="0.15"/>
    <row r="141991" ht="13.5" customHeight="1" x14ac:dyDescent="0.15"/>
    <row r="141993" ht="13.5" customHeight="1" x14ac:dyDescent="0.15"/>
    <row r="141995" ht="13.5" customHeight="1" x14ac:dyDescent="0.15"/>
    <row r="141997" ht="13.5" customHeight="1" x14ac:dyDescent="0.15"/>
    <row r="141999" ht="13.5" customHeight="1" x14ac:dyDescent="0.15"/>
    <row r="142001" ht="13.5" customHeight="1" x14ac:dyDescent="0.15"/>
    <row r="142003" ht="13.5" customHeight="1" x14ac:dyDescent="0.15"/>
    <row r="142005" ht="13.5" customHeight="1" x14ac:dyDescent="0.15"/>
    <row r="142007" ht="13.5" customHeight="1" x14ac:dyDescent="0.15"/>
    <row r="142009" ht="13.5" customHeight="1" x14ac:dyDescent="0.15"/>
    <row r="142011" ht="13.5" customHeight="1" x14ac:dyDescent="0.15"/>
    <row r="142013" ht="13.5" customHeight="1" x14ac:dyDescent="0.15"/>
    <row r="142015" ht="13.5" customHeight="1" x14ac:dyDescent="0.15"/>
    <row r="142017" ht="13.5" customHeight="1" x14ac:dyDescent="0.15"/>
    <row r="142019" ht="13.5" customHeight="1" x14ac:dyDescent="0.15"/>
    <row r="142021" ht="13.5" customHeight="1" x14ac:dyDescent="0.15"/>
    <row r="142023" ht="13.5" customHeight="1" x14ac:dyDescent="0.15"/>
    <row r="142025" ht="13.5" customHeight="1" x14ac:dyDescent="0.15"/>
    <row r="142027" ht="13.5" customHeight="1" x14ac:dyDescent="0.15"/>
    <row r="142029" ht="13.5" customHeight="1" x14ac:dyDescent="0.15"/>
    <row r="142031" ht="13.5" customHeight="1" x14ac:dyDescent="0.15"/>
    <row r="142033" ht="13.5" customHeight="1" x14ac:dyDescent="0.15"/>
    <row r="142035" ht="13.5" customHeight="1" x14ac:dyDescent="0.15"/>
    <row r="142037" ht="13.5" customHeight="1" x14ac:dyDescent="0.15"/>
    <row r="142039" ht="13.5" customHeight="1" x14ac:dyDescent="0.15"/>
    <row r="142041" ht="13.5" customHeight="1" x14ac:dyDescent="0.15"/>
    <row r="142043" ht="13.5" customHeight="1" x14ac:dyDescent="0.15"/>
    <row r="142045" ht="13.5" customHeight="1" x14ac:dyDescent="0.15"/>
    <row r="142047" ht="13.5" customHeight="1" x14ac:dyDescent="0.15"/>
    <row r="142049" ht="13.5" customHeight="1" x14ac:dyDescent="0.15"/>
    <row r="142051" ht="13.5" customHeight="1" x14ac:dyDescent="0.15"/>
    <row r="142053" ht="13.5" customHeight="1" x14ac:dyDescent="0.15"/>
    <row r="142055" ht="13.5" customHeight="1" x14ac:dyDescent="0.15"/>
    <row r="142057" ht="13.5" customHeight="1" x14ac:dyDescent="0.15"/>
    <row r="142059" ht="13.5" customHeight="1" x14ac:dyDescent="0.15"/>
    <row r="142061" ht="13.5" customHeight="1" x14ac:dyDescent="0.15"/>
    <row r="142063" ht="13.5" customHeight="1" x14ac:dyDescent="0.15"/>
    <row r="142065" ht="13.5" customHeight="1" x14ac:dyDescent="0.15"/>
    <row r="142067" ht="13.5" customHeight="1" x14ac:dyDescent="0.15"/>
    <row r="142069" ht="13.5" customHeight="1" x14ac:dyDescent="0.15"/>
    <row r="142071" ht="13.5" customHeight="1" x14ac:dyDescent="0.15"/>
    <row r="142073" ht="13.5" customHeight="1" x14ac:dyDescent="0.15"/>
    <row r="142075" ht="13.5" customHeight="1" x14ac:dyDescent="0.15"/>
    <row r="142077" ht="13.5" customHeight="1" x14ac:dyDescent="0.15"/>
    <row r="142079" ht="13.5" customHeight="1" x14ac:dyDescent="0.15"/>
    <row r="142081" ht="13.5" customHeight="1" x14ac:dyDescent="0.15"/>
    <row r="142083" ht="13.5" customHeight="1" x14ac:dyDescent="0.15"/>
    <row r="142085" ht="13.5" customHeight="1" x14ac:dyDescent="0.15"/>
    <row r="142087" ht="13.5" customHeight="1" x14ac:dyDescent="0.15"/>
    <row r="142089" ht="13.5" customHeight="1" x14ac:dyDescent="0.15"/>
    <row r="142091" ht="13.5" customHeight="1" x14ac:dyDescent="0.15"/>
    <row r="142093" ht="13.5" customHeight="1" x14ac:dyDescent="0.15"/>
    <row r="142095" ht="13.5" customHeight="1" x14ac:dyDescent="0.15"/>
    <row r="142097" ht="13.5" customHeight="1" x14ac:dyDescent="0.15"/>
    <row r="142099" ht="13.5" customHeight="1" x14ac:dyDescent="0.15"/>
    <row r="142101" ht="13.5" customHeight="1" x14ac:dyDescent="0.15"/>
    <row r="142103" ht="13.5" customHeight="1" x14ac:dyDescent="0.15"/>
    <row r="142105" ht="13.5" customHeight="1" x14ac:dyDescent="0.15"/>
    <row r="142107" ht="13.5" customHeight="1" x14ac:dyDescent="0.15"/>
    <row r="142109" ht="13.5" customHeight="1" x14ac:dyDescent="0.15"/>
    <row r="142111" ht="13.5" customHeight="1" x14ac:dyDescent="0.15"/>
    <row r="142113" ht="13.5" customHeight="1" x14ac:dyDescent="0.15"/>
    <row r="142115" ht="13.5" customHeight="1" x14ac:dyDescent="0.15"/>
    <row r="142117" ht="13.5" customHeight="1" x14ac:dyDescent="0.15"/>
    <row r="142119" ht="13.5" customHeight="1" x14ac:dyDescent="0.15"/>
    <row r="142121" ht="13.5" customHeight="1" x14ac:dyDescent="0.15"/>
    <row r="142123" ht="13.5" customHeight="1" x14ac:dyDescent="0.15"/>
    <row r="142125" ht="13.5" customHeight="1" x14ac:dyDescent="0.15"/>
    <row r="142127" ht="13.5" customHeight="1" x14ac:dyDescent="0.15"/>
    <row r="142129" ht="13.5" customHeight="1" x14ac:dyDescent="0.15"/>
    <row r="142131" ht="13.5" customHeight="1" x14ac:dyDescent="0.15"/>
    <row r="142133" ht="13.5" customHeight="1" x14ac:dyDescent="0.15"/>
    <row r="142135" ht="13.5" customHeight="1" x14ac:dyDescent="0.15"/>
    <row r="142137" ht="13.5" customHeight="1" x14ac:dyDescent="0.15"/>
    <row r="142139" ht="13.5" customHeight="1" x14ac:dyDescent="0.15"/>
    <row r="142141" ht="13.5" customHeight="1" x14ac:dyDescent="0.15"/>
    <row r="142143" ht="13.5" customHeight="1" x14ac:dyDescent="0.15"/>
    <row r="142145" ht="13.5" customHeight="1" x14ac:dyDescent="0.15"/>
    <row r="142147" ht="13.5" customHeight="1" x14ac:dyDescent="0.15"/>
    <row r="142149" ht="13.5" customHeight="1" x14ac:dyDescent="0.15"/>
    <row r="142151" ht="13.5" customHeight="1" x14ac:dyDescent="0.15"/>
    <row r="142153" ht="13.5" customHeight="1" x14ac:dyDescent="0.15"/>
    <row r="142155" ht="13.5" customHeight="1" x14ac:dyDescent="0.15"/>
    <row r="142157" ht="13.5" customHeight="1" x14ac:dyDescent="0.15"/>
    <row r="142159" ht="13.5" customHeight="1" x14ac:dyDescent="0.15"/>
    <row r="142161" ht="13.5" customHeight="1" x14ac:dyDescent="0.15"/>
    <row r="142163" ht="13.5" customHeight="1" x14ac:dyDescent="0.15"/>
    <row r="142165" ht="13.5" customHeight="1" x14ac:dyDescent="0.15"/>
    <row r="142167" ht="13.5" customHeight="1" x14ac:dyDescent="0.15"/>
    <row r="142169" ht="13.5" customHeight="1" x14ac:dyDescent="0.15"/>
    <row r="142171" ht="13.5" customHeight="1" x14ac:dyDescent="0.15"/>
    <row r="142173" ht="13.5" customHeight="1" x14ac:dyDescent="0.15"/>
    <row r="142175" ht="13.5" customHeight="1" x14ac:dyDescent="0.15"/>
    <row r="142177" ht="13.5" customHeight="1" x14ac:dyDescent="0.15"/>
    <row r="142179" ht="13.5" customHeight="1" x14ac:dyDescent="0.15"/>
    <row r="142181" ht="13.5" customHeight="1" x14ac:dyDescent="0.15"/>
    <row r="142183" ht="13.5" customHeight="1" x14ac:dyDescent="0.15"/>
    <row r="142185" ht="13.5" customHeight="1" x14ac:dyDescent="0.15"/>
    <row r="142187" ht="13.5" customHeight="1" x14ac:dyDescent="0.15"/>
    <row r="142189" ht="13.5" customHeight="1" x14ac:dyDescent="0.15"/>
    <row r="142191" ht="13.5" customHeight="1" x14ac:dyDescent="0.15"/>
    <row r="142193" ht="13.5" customHeight="1" x14ac:dyDescent="0.15"/>
    <row r="142195" ht="13.5" customHeight="1" x14ac:dyDescent="0.15"/>
    <row r="142197" ht="13.5" customHeight="1" x14ac:dyDescent="0.15"/>
    <row r="142199" ht="13.5" customHeight="1" x14ac:dyDescent="0.15"/>
    <row r="142201" ht="13.5" customHeight="1" x14ac:dyDescent="0.15"/>
    <row r="142203" ht="13.5" customHeight="1" x14ac:dyDescent="0.15"/>
    <row r="142205" ht="13.5" customHeight="1" x14ac:dyDescent="0.15"/>
    <row r="142207" ht="13.5" customHeight="1" x14ac:dyDescent="0.15"/>
    <row r="142209" ht="13.5" customHeight="1" x14ac:dyDescent="0.15"/>
    <row r="142211" ht="13.5" customHeight="1" x14ac:dyDescent="0.15"/>
    <row r="142213" ht="13.5" customHeight="1" x14ac:dyDescent="0.15"/>
    <row r="142215" ht="13.5" customHeight="1" x14ac:dyDescent="0.15"/>
    <row r="142217" ht="13.5" customHeight="1" x14ac:dyDescent="0.15"/>
    <row r="142219" ht="13.5" customHeight="1" x14ac:dyDescent="0.15"/>
    <row r="142221" ht="13.5" customHeight="1" x14ac:dyDescent="0.15"/>
    <row r="142223" ht="13.5" customHeight="1" x14ac:dyDescent="0.15"/>
    <row r="142225" ht="13.5" customHeight="1" x14ac:dyDescent="0.15"/>
    <row r="142227" ht="13.5" customHeight="1" x14ac:dyDescent="0.15"/>
    <row r="142229" ht="13.5" customHeight="1" x14ac:dyDescent="0.15"/>
    <row r="142231" ht="13.5" customHeight="1" x14ac:dyDescent="0.15"/>
    <row r="142233" ht="13.5" customHeight="1" x14ac:dyDescent="0.15"/>
    <row r="142235" ht="13.5" customHeight="1" x14ac:dyDescent="0.15"/>
    <row r="142237" ht="13.5" customHeight="1" x14ac:dyDescent="0.15"/>
    <row r="142239" ht="13.5" customHeight="1" x14ac:dyDescent="0.15"/>
    <row r="142241" ht="13.5" customHeight="1" x14ac:dyDescent="0.15"/>
    <row r="142243" ht="13.5" customHeight="1" x14ac:dyDescent="0.15"/>
    <row r="142245" ht="13.5" customHeight="1" x14ac:dyDescent="0.15"/>
    <row r="142247" ht="13.5" customHeight="1" x14ac:dyDescent="0.15"/>
    <row r="142249" ht="13.5" customHeight="1" x14ac:dyDescent="0.15"/>
    <row r="142251" ht="13.5" customHeight="1" x14ac:dyDescent="0.15"/>
    <row r="142253" ht="13.5" customHeight="1" x14ac:dyDescent="0.15"/>
    <row r="142255" ht="13.5" customHeight="1" x14ac:dyDescent="0.15"/>
    <row r="142257" ht="13.5" customHeight="1" x14ac:dyDescent="0.15"/>
    <row r="142259" ht="13.5" customHeight="1" x14ac:dyDescent="0.15"/>
    <row r="142261" ht="13.5" customHeight="1" x14ac:dyDescent="0.15"/>
    <row r="142263" ht="13.5" customHeight="1" x14ac:dyDescent="0.15"/>
    <row r="142265" ht="13.5" customHeight="1" x14ac:dyDescent="0.15"/>
    <row r="142267" ht="13.5" customHeight="1" x14ac:dyDescent="0.15"/>
    <row r="142269" ht="13.5" customHeight="1" x14ac:dyDescent="0.15"/>
    <row r="142271" ht="13.5" customHeight="1" x14ac:dyDescent="0.15"/>
    <row r="142273" ht="13.5" customHeight="1" x14ac:dyDescent="0.15"/>
    <row r="142275" ht="13.5" customHeight="1" x14ac:dyDescent="0.15"/>
    <row r="142277" ht="13.5" customHeight="1" x14ac:dyDescent="0.15"/>
    <row r="142279" ht="13.5" customHeight="1" x14ac:dyDescent="0.15"/>
    <row r="142281" ht="13.5" customHeight="1" x14ac:dyDescent="0.15"/>
    <row r="142283" ht="13.5" customHeight="1" x14ac:dyDescent="0.15"/>
    <row r="142285" ht="13.5" customHeight="1" x14ac:dyDescent="0.15"/>
    <row r="142287" ht="13.5" customHeight="1" x14ac:dyDescent="0.15"/>
    <row r="142289" ht="13.5" customHeight="1" x14ac:dyDescent="0.15"/>
    <row r="142291" ht="13.5" customHeight="1" x14ac:dyDescent="0.15"/>
    <row r="142293" ht="13.5" customHeight="1" x14ac:dyDescent="0.15"/>
    <row r="142295" ht="13.5" customHeight="1" x14ac:dyDescent="0.15"/>
    <row r="142297" ht="13.5" customHeight="1" x14ac:dyDescent="0.15"/>
    <row r="142299" ht="13.5" customHeight="1" x14ac:dyDescent="0.15"/>
    <row r="142301" ht="13.5" customHeight="1" x14ac:dyDescent="0.15"/>
    <row r="142303" ht="13.5" customHeight="1" x14ac:dyDescent="0.15"/>
    <row r="142305" ht="13.5" customHeight="1" x14ac:dyDescent="0.15"/>
    <row r="142307" ht="13.5" customHeight="1" x14ac:dyDescent="0.15"/>
    <row r="142309" ht="13.5" customHeight="1" x14ac:dyDescent="0.15"/>
    <row r="142311" ht="13.5" customHeight="1" x14ac:dyDescent="0.15"/>
    <row r="142313" ht="13.5" customHeight="1" x14ac:dyDescent="0.15"/>
    <row r="142315" ht="13.5" customHeight="1" x14ac:dyDescent="0.15"/>
    <row r="142317" ht="13.5" customHeight="1" x14ac:dyDescent="0.15"/>
    <row r="142319" ht="13.5" customHeight="1" x14ac:dyDescent="0.15"/>
    <row r="142321" ht="13.5" customHeight="1" x14ac:dyDescent="0.15"/>
    <row r="142323" ht="13.5" customHeight="1" x14ac:dyDescent="0.15"/>
    <row r="142325" ht="13.5" customHeight="1" x14ac:dyDescent="0.15"/>
    <row r="142327" ht="13.5" customHeight="1" x14ac:dyDescent="0.15"/>
    <row r="142329" ht="13.5" customHeight="1" x14ac:dyDescent="0.15"/>
    <row r="142331" ht="13.5" customHeight="1" x14ac:dyDescent="0.15"/>
    <row r="142333" ht="13.5" customHeight="1" x14ac:dyDescent="0.15"/>
    <row r="142335" ht="13.5" customHeight="1" x14ac:dyDescent="0.15"/>
    <row r="142337" ht="13.5" customHeight="1" x14ac:dyDescent="0.15"/>
    <row r="142339" ht="13.5" customHeight="1" x14ac:dyDescent="0.15"/>
    <row r="142341" ht="13.5" customHeight="1" x14ac:dyDescent="0.15"/>
    <row r="142343" ht="13.5" customHeight="1" x14ac:dyDescent="0.15"/>
    <row r="142345" ht="13.5" customHeight="1" x14ac:dyDescent="0.15"/>
    <row r="142347" ht="13.5" customHeight="1" x14ac:dyDescent="0.15"/>
    <row r="142349" ht="13.5" customHeight="1" x14ac:dyDescent="0.15"/>
    <row r="142351" ht="13.5" customHeight="1" x14ac:dyDescent="0.15"/>
    <row r="142353" ht="13.5" customHeight="1" x14ac:dyDescent="0.15"/>
    <row r="142355" ht="13.5" customHeight="1" x14ac:dyDescent="0.15"/>
    <row r="142357" ht="13.5" customHeight="1" x14ac:dyDescent="0.15"/>
    <row r="142359" ht="13.5" customHeight="1" x14ac:dyDescent="0.15"/>
    <row r="142361" ht="13.5" customHeight="1" x14ac:dyDescent="0.15"/>
    <row r="142363" ht="13.5" customHeight="1" x14ac:dyDescent="0.15"/>
    <row r="142365" ht="13.5" customHeight="1" x14ac:dyDescent="0.15"/>
    <row r="142367" ht="13.5" customHeight="1" x14ac:dyDescent="0.15"/>
    <row r="142369" ht="13.5" customHeight="1" x14ac:dyDescent="0.15"/>
    <row r="142371" ht="13.5" customHeight="1" x14ac:dyDescent="0.15"/>
    <row r="142373" ht="13.5" customHeight="1" x14ac:dyDescent="0.15"/>
    <row r="142375" ht="13.5" customHeight="1" x14ac:dyDescent="0.15"/>
    <row r="142377" ht="13.5" customHeight="1" x14ac:dyDescent="0.15"/>
    <row r="142379" ht="13.5" customHeight="1" x14ac:dyDescent="0.15"/>
    <row r="142381" ht="13.5" customHeight="1" x14ac:dyDescent="0.15"/>
    <row r="142383" ht="13.5" customHeight="1" x14ac:dyDescent="0.15"/>
    <row r="142385" ht="13.5" customHeight="1" x14ac:dyDescent="0.15"/>
    <row r="142387" ht="13.5" customHeight="1" x14ac:dyDescent="0.15"/>
    <row r="142389" ht="13.5" customHeight="1" x14ac:dyDescent="0.15"/>
    <row r="142391" ht="13.5" customHeight="1" x14ac:dyDescent="0.15"/>
    <row r="142393" ht="13.5" customHeight="1" x14ac:dyDescent="0.15"/>
    <row r="142395" ht="13.5" customHeight="1" x14ac:dyDescent="0.15"/>
    <row r="142397" ht="13.5" customHeight="1" x14ac:dyDescent="0.15"/>
    <row r="142399" ht="13.5" customHeight="1" x14ac:dyDescent="0.15"/>
    <row r="142401" ht="13.5" customHeight="1" x14ac:dyDescent="0.15"/>
    <row r="142403" ht="13.5" customHeight="1" x14ac:dyDescent="0.15"/>
    <row r="142405" ht="13.5" customHeight="1" x14ac:dyDescent="0.15"/>
    <row r="142407" ht="13.5" customHeight="1" x14ac:dyDescent="0.15"/>
    <row r="142409" ht="13.5" customHeight="1" x14ac:dyDescent="0.15"/>
    <row r="142411" ht="13.5" customHeight="1" x14ac:dyDescent="0.15"/>
    <row r="142413" ht="13.5" customHeight="1" x14ac:dyDescent="0.15"/>
    <row r="142415" ht="13.5" customHeight="1" x14ac:dyDescent="0.15"/>
    <row r="142417" ht="13.5" customHeight="1" x14ac:dyDescent="0.15"/>
    <row r="142419" ht="13.5" customHeight="1" x14ac:dyDescent="0.15"/>
    <row r="142421" ht="13.5" customHeight="1" x14ac:dyDescent="0.15"/>
    <row r="142423" ht="13.5" customHeight="1" x14ac:dyDescent="0.15"/>
    <row r="142425" ht="13.5" customHeight="1" x14ac:dyDescent="0.15"/>
    <row r="142427" ht="13.5" customHeight="1" x14ac:dyDescent="0.15"/>
    <row r="142429" ht="13.5" customHeight="1" x14ac:dyDescent="0.15"/>
    <row r="142431" ht="13.5" customHeight="1" x14ac:dyDescent="0.15"/>
    <row r="142433" ht="13.5" customHeight="1" x14ac:dyDescent="0.15"/>
    <row r="142435" ht="13.5" customHeight="1" x14ac:dyDescent="0.15"/>
    <row r="142437" ht="13.5" customHeight="1" x14ac:dyDescent="0.15"/>
    <row r="142439" ht="13.5" customHeight="1" x14ac:dyDescent="0.15"/>
    <row r="142441" ht="13.5" customHeight="1" x14ac:dyDescent="0.15"/>
    <row r="142443" ht="13.5" customHeight="1" x14ac:dyDescent="0.15"/>
    <row r="142445" ht="13.5" customHeight="1" x14ac:dyDescent="0.15"/>
    <row r="142447" ht="13.5" customHeight="1" x14ac:dyDescent="0.15"/>
    <row r="142449" ht="13.5" customHeight="1" x14ac:dyDescent="0.15"/>
    <row r="142451" ht="13.5" customHeight="1" x14ac:dyDescent="0.15"/>
    <row r="142453" ht="13.5" customHeight="1" x14ac:dyDescent="0.15"/>
    <row r="142455" ht="13.5" customHeight="1" x14ac:dyDescent="0.15"/>
    <row r="142457" ht="13.5" customHeight="1" x14ac:dyDescent="0.15"/>
    <row r="142459" ht="13.5" customHeight="1" x14ac:dyDescent="0.15"/>
    <row r="142461" ht="13.5" customHeight="1" x14ac:dyDescent="0.15"/>
    <row r="142463" ht="13.5" customHeight="1" x14ac:dyDescent="0.15"/>
    <row r="142465" ht="13.5" customHeight="1" x14ac:dyDescent="0.15"/>
    <row r="142467" ht="13.5" customHeight="1" x14ac:dyDescent="0.15"/>
    <row r="142469" ht="13.5" customHeight="1" x14ac:dyDescent="0.15"/>
    <row r="142471" ht="13.5" customHeight="1" x14ac:dyDescent="0.15"/>
    <row r="142473" ht="13.5" customHeight="1" x14ac:dyDescent="0.15"/>
    <row r="142475" ht="13.5" customHeight="1" x14ac:dyDescent="0.15"/>
    <row r="142477" ht="13.5" customHeight="1" x14ac:dyDescent="0.15"/>
    <row r="142479" ht="13.5" customHeight="1" x14ac:dyDescent="0.15"/>
    <row r="142481" ht="13.5" customHeight="1" x14ac:dyDescent="0.15"/>
    <row r="142483" ht="13.5" customHeight="1" x14ac:dyDescent="0.15"/>
    <row r="142485" ht="13.5" customHeight="1" x14ac:dyDescent="0.15"/>
    <row r="142487" ht="13.5" customHeight="1" x14ac:dyDescent="0.15"/>
    <row r="142489" ht="13.5" customHeight="1" x14ac:dyDescent="0.15"/>
    <row r="142491" ht="13.5" customHeight="1" x14ac:dyDescent="0.15"/>
    <row r="142493" ht="13.5" customHeight="1" x14ac:dyDescent="0.15"/>
    <row r="142495" ht="13.5" customHeight="1" x14ac:dyDescent="0.15"/>
    <row r="142497" ht="13.5" customHeight="1" x14ac:dyDescent="0.15"/>
    <row r="142499" ht="13.5" customHeight="1" x14ac:dyDescent="0.15"/>
    <row r="142501" ht="13.5" customHeight="1" x14ac:dyDescent="0.15"/>
    <row r="142503" ht="13.5" customHeight="1" x14ac:dyDescent="0.15"/>
    <row r="142505" ht="13.5" customHeight="1" x14ac:dyDescent="0.15"/>
    <row r="142507" ht="13.5" customHeight="1" x14ac:dyDescent="0.15"/>
    <row r="142509" ht="13.5" customHeight="1" x14ac:dyDescent="0.15"/>
    <row r="142511" ht="13.5" customHeight="1" x14ac:dyDescent="0.15"/>
    <row r="142513" ht="13.5" customHeight="1" x14ac:dyDescent="0.15"/>
    <row r="142515" ht="13.5" customHeight="1" x14ac:dyDescent="0.15"/>
    <row r="142517" ht="13.5" customHeight="1" x14ac:dyDescent="0.15"/>
    <row r="142519" ht="13.5" customHeight="1" x14ac:dyDescent="0.15"/>
    <row r="142521" ht="13.5" customHeight="1" x14ac:dyDescent="0.15"/>
    <row r="142523" ht="13.5" customHeight="1" x14ac:dyDescent="0.15"/>
    <row r="142525" ht="13.5" customHeight="1" x14ac:dyDescent="0.15"/>
    <row r="142527" ht="13.5" customHeight="1" x14ac:dyDescent="0.15"/>
    <row r="142529" ht="13.5" customHeight="1" x14ac:dyDescent="0.15"/>
    <row r="142531" ht="13.5" customHeight="1" x14ac:dyDescent="0.15"/>
    <row r="142533" ht="13.5" customHeight="1" x14ac:dyDescent="0.15"/>
    <row r="142535" ht="13.5" customHeight="1" x14ac:dyDescent="0.15"/>
    <row r="142537" ht="13.5" customHeight="1" x14ac:dyDescent="0.15"/>
    <row r="142539" ht="13.5" customHeight="1" x14ac:dyDescent="0.15"/>
    <row r="142541" ht="13.5" customHeight="1" x14ac:dyDescent="0.15"/>
    <row r="142543" ht="13.5" customHeight="1" x14ac:dyDescent="0.15"/>
    <row r="142545" ht="13.5" customHeight="1" x14ac:dyDescent="0.15"/>
    <row r="142547" ht="13.5" customHeight="1" x14ac:dyDescent="0.15"/>
    <row r="142549" ht="13.5" customHeight="1" x14ac:dyDescent="0.15"/>
    <row r="142551" ht="13.5" customHeight="1" x14ac:dyDescent="0.15"/>
    <row r="142553" ht="13.5" customHeight="1" x14ac:dyDescent="0.15"/>
    <row r="142555" ht="13.5" customHeight="1" x14ac:dyDescent="0.15"/>
    <row r="142557" ht="13.5" customHeight="1" x14ac:dyDescent="0.15"/>
    <row r="142559" ht="13.5" customHeight="1" x14ac:dyDescent="0.15"/>
    <row r="142561" ht="13.5" customHeight="1" x14ac:dyDescent="0.15"/>
    <row r="142563" ht="13.5" customHeight="1" x14ac:dyDescent="0.15"/>
    <row r="142565" ht="13.5" customHeight="1" x14ac:dyDescent="0.15"/>
    <row r="142567" ht="13.5" customHeight="1" x14ac:dyDescent="0.15"/>
    <row r="142569" ht="13.5" customHeight="1" x14ac:dyDescent="0.15"/>
    <row r="142571" ht="13.5" customHeight="1" x14ac:dyDescent="0.15"/>
    <row r="142573" ht="13.5" customHeight="1" x14ac:dyDescent="0.15"/>
    <row r="142575" ht="13.5" customHeight="1" x14ac:dyDescent="0.15"/>
    <row r="142577" ht="13.5" customHeight="1" x14ac:dyDescent="0.15"/>
    <row r="142579" ht="13.5" customHeight="1" x14ac:dyDescent="0.15"/>
    <row r="142581" ht="13.5" customHeight="1" x14ac:dyDescent="0.15"/>
    <row r="142583" ht="13.5" customHeight="1" x14ac:dyDescent="0.15"/>
    <row r="142585" ht="13.5" customHeight="1" x14ac:dyDescent="0.15"/>
    <row r="142587" ht="13.5" customHeight="1" x14ac:dyDescent="0.15"/>
    <row r="142589" ht="13.5" customHeight="1" x14ac:dyDescent="0.15"/>
    <row r="142591" ht="13.5" customHeight="1" x14ac:dyDescent="0.15"/>
    <row r="142593" ht="13.5" customHeight="1" x14ac:dyDescent="0.15"/>
    <row r="142595" ht="13.5" customHeight="1" x14ac:dyDescent="0.15"/>
    <row r="142597" ht="13.5" customHeight="1" x14ac:dyDescent="0.15"/>
    <row r="142599" ht="13.5" customHeight="1" x14ac:dyDescent="0.15"/>
    <row r="142601" ht="13.5" customHeight="1" x14ac:dyDescent="0.15"/>
    <row r="142603" ht="13.5" customHeight="1" x14ac:dyDescent="0.15"/>
    <row r="142605" ht="13.5" customHeight="1" x14ac:dyDescent="0.15"/>
    <row r="142607" ht="13.5" customHeight="1" x14ac:dyDescent="0.15"/>
    <row r="142609" ht="13.5" customHeight="1" x14ac:dyDescent="0.15"/>
    <row r="142611" ht="13.5" customHeight="1" x14ac:dyDescent="0.15"/>
    <row r="142613" ht="13.5" customHeight="1" x14ac:dyDescent="0.15"/>
    <row r="142615" ht="13.5" customHeight="1" x14ac:dyDescent="0.15"/>
    <row r="142617" ht="13.5" customHeight="1" x14ac:dyDescent="0.15"/>
    <row r="142619" ht="13.5" customHeight="1" x14ac:dyDescent="0.15"/>
    <row r="142621" ht="13.5" customHeight="1" x14ac:dyDescent="0.15"/>
    <row r="142623" ht="13.5" customHeight="1" x14ac:dyDescent="0.15"/>
    <row r="142625" ht="13.5" customHeight="1" x14ac:dyDescent="0.15"/>
    <row r="142627" ht="13.5" customHeight="1" x14ac:dyDescent="0.15"/>
    <row r="142629" ht="13.5" customHeight="1" x14ac:dyDescent="0.15"/>
    <row r="142631" ht="13.5" customHeight="1" x14ac:dyDescent="0.15"/>
    <row r="142633" ht="13.5" customHeight="1" x14ac:dyDescent="0.15"/>
    <row r="142635" ht="13.5" customHeight="1" x14ac:dyDescent="0.15"/>
    <row r="142637" ht="13.5" customHeight="1" x14ac:dyDescent="0.15"/>
    <row r="142639" ht="13.5" customHeight="1" x14ac:dyDescent="0.15"/>
    <row r="142641" ht="13.5" customHeight="1" x14ac:dyDescent="0.15"/>
    <row r="142643" ht="13.5" customHeight="1" x14ac:dyDescent="0.15"/>
    <row r="142645" ht="13.5" customHeight="1" x14ac:dyDescent="0.15"/>
    <row r="142647" ht="13.5" customHeight="1" x14ac:dyDescent="0.15"/>
    <row r="142649" ht="13.5" customHeight="1" x14ac:dyDescent="0.15"/>
    <row r="142651" ht="13.5" customHeight="1" x14ac:dyDescent="0.15"/>
    <row r="142653" ht="13.5" customHeight="1" x14ac:dyDescent="0.15"/>
    <row r="142655" ht="13.5" customHeight="1" x14ac:dyDescent="0.15"/>
    <row r="142657" ht="13.5" customHeight="1" x14ac:dyDescent="0.15"/>
    <row r="142659" ht="13.5" customHeight="1" x14ac:dyDescent="0.15"/>
    <row r="142661" ht="13.5" customHeight="1" x14ac:dyDescent="0.15"/>
    <row r="142663" ht="13.5" customHeight="1" x14ac:dyDescent="0.15"/>
    <row r="142665" ht="13.5" customHeight="1" x14ac:dyDescent="0.15"/>
    <row r="142667" ht="13.5" customHeight="1" x14ac:dyDescent="0.15"/>
    <row r="142669" ht="13.5" customHeight="1" x14ac:dyDescent="0.15"/>
    <row r="142671" ht="13.5" customHeight="1" x14ac:dyDescent="0.15"/>
    <row r="142673" ht="13.5" customHeight="1" x14ac:dyDescent="0.15"/>
    <row r="142675" ht="13.5" customHeight="1" x14ac:dyDescent="0.15"/>
    <row r="142677" ht="13.5" customHeight="1" x14ac:dyDescent="0.15"/>
    <row r="142679" ht="13.5" customHeight="1" x14ac:dyDescent="0.15"/>
    <row r="142681" ht="13.5" customHeight="1" x14ac:dyDescent="0.15"/>
    <row r="142683" ht="13.5" customHeight="1" x14ac:dyDescent="0.15"/>
    <row r="142685" ht="13.5" customHeight="1" x14ac:dyDescent="0.15"/>
    <row r="142687" ht="13.5" customHeight="1" x14ac:dyDescent="0.15"/>
    <row r="142689" ht="13.5" customHeight="1" x14ac:dyDescent="0.15"/>
    <row r="142691" ht="13.5" customHeight="1" x14ac:dyDescent="0.15"/>
    <row r="142693" ht="13.5" customHeight="1" x14ac:dyDescent="0.15"/>
    <row r="142695" ht="13.5" customHeight="1" x14ac:dyDescent="0.15"/>
    <row r="142697" ht="13.5" customHeight="1" x14ac:dyDescent="0.15"/>
    <row r="142699" ht="13.5" customHeight="1" x14ac:dyDescent="0.15"/>
    <row r="142701" ht="13.5" customHeight="1" x14ac:dyDescent="0.15"/>
    <row r="142703" ht="13.5" customHeight="1" x14ac:dyDescent="0.15"/>
    <row r="142705" ht="13.5" customHeight="1" x14ac:dyDescent="0.15"/>
    <row r="142707" ht="13.5" customHeight="1" x14ac:dyDescent="0.15"/>
    <row r="142709" ht="13.5" customHeight="1" x14ac:dyDescent="0.15"/>
    <row r="142711" ht="13.5" customHeight="1" x14ac:dyDescent="0.15"/>
    <row r="142713" ht="13.5" customHeight="1" x14ac:dyDescent="0.15"/>
    <row r="142715" ht="13.5" customHeight="1" x14ac:dyDescent="0.15"/>
    <row r="142717" ht="13.5" customHeight="1" x14ac:dyDescent="0.15"/>
    <row r="142719" ht="13.5" customHeight="1" x14ac:dyDescent="0.15"/>
    <row r="142721" ht="13.5" customHeight="1" x14ac:dyDescent="0.15"/>
    <row r="142723" ht="13.5" customHeight="1" x14ac:dyDescent="0.15"/>
    <row r="142725" ht="13.5" customHeight="1" x14ac:dyDescent="0.15"/>
    <row r="142727" ht="13.5" customHeight="1" x14ac:dyDescent="0.15"/>
    <row r="142729" ht="13.5" customHeight="1" x14ac:dyDescent="0.15"/>
    <row r="142731" ht="13.5" customHeight="1" x14ac:dyDescent="0.15"/>
    <row r="142733" ht="13.5" customHeight="1" x14ac:dyDescent="0.15"/>
    <row r="142735" ht="13.5" customHeight="1" x14ac:dyDescent="0.15"/>
    <row r="142737" ht="13.5" customHeight="1" x14ac:dyDescent="0.15"/>
    <row r="142739" ht="13.5" customHeight="1" x14ac:dyDescent="0.15"/>
    <row r="142741" ht="13.5" customHeight="1" x14ac:dyDescent="0.15"/>
    <row r="142743" ht="13.5" customHeight="1" x14ac:dyDescent="0.15"/>
    <row r="142745" ht="13.5" customHeight="1" x14ac:dyDescent="0.15"/>
    <row r="142747" ht="13.5" customHeight="1" x14ac:dyDescent="0.15"/>
    <row r="142749" ht="13.5" customHeight="1" x14ac:dyDescent="0.15"/>
    <row r="142751" ht="13.5" customHeight="1" x14ac:dyDescent="0.15"/>
    <row r="142753" ht="13.5" customHeight="1" x14ac:dyDescent="0.15"/>
    <row r="142755" ht="13.5" customHeight="1" x14ac:dyDescent="0.15"/>
    <row r="142757" ht="13.5" customHeight="1" x14ac:dyDescent="0.15"/>
    <row r="142759" ht="13.5" customHeight="1" x14ac:dyDescent="0.15"/>
    <row r="142761" ht="13.5" customHeight="1" x14ac:dyDescent="0.15"/>
    <row r="142763" ht="13.5" customHeight="1" x14ac:dyDescent="0.15"/>
    <row r="142765" ht="13.5" customHeight="1" x14ac:dyDescent="0.15"/>
    <row r="142767" ht="13.5" customHeight="1" x14ac:dyDescent="0.15"/>
    <row r="142769" ht="13.5" customHeight="1" x14ac:dyDescent="0.15"/>
    <row r="142771" ht="13.5" customHeight="1" x14ac:dyDescent="0.15"/>
    <row r="142773" ht="13.5" customHeight="1" x14ac:dyDescent="0.15"/>
    <row r="142775" ht="13.5" customHeight="1" x14ac:dyDescent="0.15"/>
    <row r="142777" ht="13.5" customHeight="1" x14ac:dyDescent="0.15"/>
    <row r="142779" ht="13.5" customHeight="1" x14ac:dyDescent="0.15"/>
    <row r="142781" ht="13.5" customHeight="1" x14ac:dyDescent="0.15"/>
    <row r="142783" ht="13.5" customHeight="1" x14ac:dyDescent="0.15"/>
    <row r="142785" ht="13.5" customHeight="1" x14ac:dyDescent="0.15"/>
    <row r="142787" ht="13.5" customHeight="1" x14ac:dyDescent="0.15"/>
    <row r="142789" ht="13.5" customHeight="1" x14ac:dyDescent="0.15"/>
    <row r="142791" ht="13.5" customHeight="1" x14ac:dyDescent="0.15"/>
    <row r="142793" ht="13.5" customHeight="1" x14ac:dyDescent="0.15"/>
    <row r="142795" ht="13.5" customHeight="1" x14ac:dyDescent="0.15"/>
    <row r="142797" ht="13.5" customHeight="1" x14ac:dyDescent="0.15"/>
    <row r="142799" ht="13.5" customHeight="1" x14ac:dyDescent="0.15"/>
    <row r="142801" ht="13.5" customHeight="1" x14ac:dyDescent="0.15"/>
    <row r="142803" ht="13.5" customHeight="1" x14ac:dyDescent="0.15"/>
    <row r="142805" ht="13.5" customHeight="1" x14ac:dyDescent="0.15"/>
    <row r="142807" ht="13.5" customHeight="1" x14ac:dyDescent="0.15"/>
    <row r="142809" ht="13.5" customHeight="1" x14ac:dyDescent="0.15"/>
    <row r="142811" ht="13.5" customHeight="1" x14ac:dyDescent="0.15"/>
    <row r="142813" ht="13.5" customHeight="1" x14ac:dyDescent="0.15"/>
    <row r="142815" ht="13.5" customHeight="1" x14ac:dyDescent="0.15"/>
    <row r="142817" ht="13.5" customHeight="1" x14ac:dyDescent="0.15"/>
    <row r="142819" ht="13.5" customHeight="1" x14ac:dyDescent="0.15"/>
    <row r="142821" ht="13.5" customHeight="1" x14ac:dyDescent="0.15"/>
    <row r="142823" ht="13.5" customHeight="1" x14ac:dyDescent="0.15"/>
    <row r="142825" ht="13.5" customHeight="1" x14ac:dyDescent="0.15"/>
    <row r="142827" ht="13.5" customHeight="1" x14ac:dyDescent="0.15"/>
    <row r="142829" ht="13.5" customHeight="1" x14ac:dyDescent="0.15"/>
    <row r="142831" ht="13.5" customHeight="1" x14ac:dyDescent="0.15"/>
    <row r="142833" ht="13.5" customHeight="1" x14ac:dyDescent="0.15"/>
    <row r="142835" ht="13.5" customHeight="1" x14ac:dyDescent="0.15"/>
    <row r="142837" ht="13.5" customHeight="1" x14ac:dyDescent="0.15"/>
    <row r="142839" ht="13.5" customHeight="1" x14ac:dyDescent="0.15"/>
    <row r="142841" ht="13.5" customHeight="1" x14ac:dyDescent="0.15"/>
    <row r="142843" ht="13.5" customHeight="1" x14ac:dyDescent="0.15"/>
    <row r="142845" ht="13.5" customHeight="1" x14ac:dyDescent="0.15"/>
    <row r="142847" ht="13.5" customHeight="1" x14ac:dyDescent="0.15"/>
    <row r="142849" ht="13.5" customHeight="1" x14ac:dyDescent="0.15"/>
    <row r="142851" ht="13.5" customHeight="1" x14ac:dyDescent="0.15"/>
    <row r="142853" ht="13.5" customHeight="1" x14ac:dyDescent="0.15"/>
    <row r="142855" ht="13.5" customHeight="1" x14ac:dyDescent="0.15"/>
    <row r="142857" ht="13.5" customHeight="1" x14ac:dyDescent="0.15"/>
    <row r="142859" ht="13.5" customHeight="1" x14ac:dyDescent="0.15"/>
    <row r="142861" ht="13.5" customHeight="1" x14ac:dyDescent="0.15"/>
    <row r="142863" ht="13.5" customHeight="1" x14ac:dyDescent="0.15"/>
    <row r="142865" ht="13.5" customHeight="1" x14ac:dyDescent="0.15"/>
    <row r="142867" ht="13.5" customHeight="1" x14ac:dyDescent="0.15"/>
    <row r="142869" ht="13.5" customHeight="1" x14ac:dyDescent="0.15"/>
    <row r="142871" ht="13.5" customHeight="1" x14ac:dyDescent="0.15"/>
    <row r="142873" ht="13.5" customHeight="1" x14ac:dyDescent="0.15"/>
    <row r="142875" ht="13.5" customHeight="1" x14ac:dyDescent="0.15"/>
    <row r="142877" ht="13.5" customHeight="1" x14ac:dyDescent="0.15"/>
    <row r="142879" ht="13.5" customHeight="1" x14ac:dyDescent="0.15"/>
    <row r="142881" ht="13.5" customHeight="1" x14ac:dyDescent="0.15"/>
    <row r="142883" ht="13.5" customHeight="1" x14ac:dyDescent="0.15"/>
    <row r="142885" ht="13.5" customHeight="1" x14ac:dyDescent="0.15"/>
    <row r="142887" ht="13.5" customHeight="1" x14ac:dyDescent="0.15"/>
    <row r="142889" ht="13.5" customHeight="1" x14ac:dyDescent="0.15"/>
    <row r="142891" ht="13.5" customHeight="1" x14ac:dyDescent="0.15"/>
    <row r="142893" ht="13.5" customHeight="1" x14ac:dyDescent="0.15"/>
    <row r="142895" ht="13.5" customHeight="1" x14ac:dyDescent="0.15"/>
    <row r="142897" ht="13.5" customHeight="1" x14ac:dyDescent="0.15"/>
    <row r="142899" ht="13.5" customHeight="1" x14ac:dyDescent="0.15"/>
    <row r="142901" ht="13.5" customHeight="1" x14ac:dyDescent="0.15"/>
    <row r="142903" ht="13.5" customHeight="1" x14ac:dyDescent="0.15"/>
    <row r="142905" ht="13.5" customHeight="1" x14ac:dyDescent="0.15"/>
    <row r="142907" ht="13.5" customHeight="1" x14ac:dyDescent="0.15"/>
    <row r="142909" ht="13.5" customHeight="1" x14ac:dyDescent="0.15"/>
    <row r="142911" ht="13.5" customHeight="1" x14ac:dyDescent="0.15"/>
    <row r="142913" ht="13.5" customHeight="1" x14ac:dyDescent="0.15"/>
    <row r="142915" ht="13.5" customHeight="1" x14ac:dyDescent="0.15"/>
    <row r="142917" ht="13.5" customHeight="1" x14ac:dyDescent="0.15"/>
    <row r="142919" ht="13.5" customHeight="1" x14ac:dyDescent="0.15"/>
    <row r="142921" ht="13.5" customHeight="1" x14ac:dyDescent="0.15"/>
    <row r="142923" ht="13.5" customHeight="1" x14ac:dyDescent="0.15"/>
    <row r="142925" ht="13.5" customHeight="1" x14ac:dyDescent="0.15"/>
    <row r="142927" ht="13.5" customHeight="1" x14ac:dyDescent="0.15"/>
    <row r="142929" ht="13.5" customHeight="1" x14ac:dyDescent="0.15"/>
    <row r="142931" ht="13.5" customHeight="1" x14ac:dyDescent="0.15"/>
    <row r="142933" ht="13.5" customHeight="1" x14ac:dyDescent="0.15"/>
    <row r="142935" ht="13.5" customHeight="1" x14ac:dyDescent="0.15"/>
    <row r="142937" ht="13.5" customHeight="1" x14ac:dyDescent="0.15"/>
    <row r="142939" ht="13.5" customHeight="1" x14ac:dyDescent="0.15"/>
    <row r="142941" ht="13.5" customHeight="1" x14ac:dyDescent="0.15"/>
    <row r="142943" ht="13.5" customHeight="1" x14ac:dyDescent="0.15"/>
    <row r="142945" ht="13.5" customHeight="1" x14ac:dyDescent="0.15"/>
    <row r="142947" ht="13.5" customHeight="1" x14ac:dyDescent="0.15"/>
    <row r="142949" ht="13.5" customHeight="1" x14ac:dyDescent="0.15"/>
    <row r="142951" ht="13.5" customHeight="1" x14ac:dyDescent="0.15"/>
    <row r="142953" ht="13.5" customHeight="1" x14ac:dyDescent="0.15"/>
    <row r="142955" ht="13.5" customHeight="1" x14ac:dyDescent="0.15"/>
    <row r="142957" ht="13.5" customHeight="1" x14ac:dyDescent="0.15"/>
    <row r="142959" ht="13.5" customHeight="1" x14ac:dyDescent="0.15"/>
    <row r="142961" ht="13.5" customHeight="1" x14ac:dyDescent="0.15"/>
    <row r="142963" ht="13.5" customHeight="1" x14ac:dyDescent="0.15"/>
    <row r="142965" ht="13.5" customHeight="1" x14ac:dyDescent="0.15"/>
    <row r="142967" ht="13.5" customHeight="1" x14ac:dyDescent="0.15"/>
    <row r="142969" ht="13.5" customHeight="1" x14ac:dyDescent="0.15"/>
    <row r="142971" ht="13.5" customHeight="1" x14ac:dyDescent="0.15"/>
    <row r="142973" ht="13.5" customHeight="1" x14ac:dyDescent="0.15"/>
    <row r="142975" ht="13.5" customHeight="1" x14ac:dyDescent="0.15"/>
    <row r="142977" ht="13.5" customHeight="1" x14ac:dyDescent="0.15"/>
    <row r="142979" ht="13.5" customHeight="1" x14ac:dyDescent="0.15"/>
    <row r="142981" ht="13.5" customHeight="1" x14ac:dyDescent="0.15"/>
    <row r="142983" ht="13.5" customHeight="1" x14ac:dyDescent="0.15"/>
    <row r="142985" ht="13.5" customHeight="1" x14ac:dyDescent="0.15"/>
    <row r="142987" ht="13.5" customHeight="1" x14ac:dyDescent="0.15"/>
    <row r="142989" ht="13.5" customHeight="1" x14ac:dyDescent="0.15"/>
    <row r="142991" ht="13.5" customHeight="1" x14ac:dyDescent="0.15"/>
    <row r="142993" ht="13.5" customHeight="1" x14ac:dyDescent="0.15"/>
    <row r="142995" ht="13.5" customHeight="1" x14ac:dyDescent="0.15"/>
    <row r="142997" ht="13.5" customHeight="1" x14ac:dyDescent="0.15"/>
    <row r="142999" ht="13.5" customHeight="1" x14ac:dyDescent="0.15"/>
    <row r="143001" ht="13.5" customHeight="1" x14ac:dyDescent="0.15"/>
    <row r="143003" ht="13.5" customHeight="1" x14ac:dyDescent="0.15"/>
    <row r="143005" ht="13.5" customHeight="1" x14ac:dyDescent="0.15"/>
    <row r="143007" ht="13.5" customHeight="1" x14ac:dyDescent="0.15"/>
    <row r="143009" ht="13.5" customHeight="1" x14ac:dyDescent="0.15"/>
    <row r="143011" ht="13.5" customHeight="1" x14ac:dyDescent="0.15"/>
    <row r="143013" ht="13.5" customHeight="1" x14ac:dyDescent="0.15"/>
    <row r="143015" ht="13.5" customHeight="1" x14ac:dyDescent="0.15"/>
    <row r="143017" ht="13.5" customHeight="1" x14ac:dyDescent="0.15"/>
    <row r="143019" ht="13.5" customHeight="1" x14ac:dyDescent="0.15"/>
    <row r="143021" ht="13.5" customHeight="1" x14ac:dyDescent="0.15"/>
    <row r="143023" ht="13.5" customHeight="1" x14ac:dyDescent="0.15"/>
    <row r="143025" ht="13.5" customHeight="1" x14ac:dyDescent="0.15"/>
    <row r="143027" ht="13.5" customHeight="1" x14ac:dyDescent="0.15"/>
    <row r="143029" ht="13.5" customHeight="1" x14ac:dyDescent="0.15"/>
    <row r="143031" ht="13.5" customHeight="1" x14ac:dyDescent="0.15"/>
    <row r="143033" ht="13.5" customHeight="1" x14ac:dyDescent="0.15"/>
    <row r="143035" ht="13.5" customHeight="1" x14ac:dyDescent="0.15"/>
    <row r="143037" ht="13.5" customHeight="1" x14ac:dyDescent="0.15"/>
    <row r="143039" ht="13.5" customHeight="1" x14ac:dyDescent="0.15"/>
    <row r="143041" ht="13.5" customHeight="1" x14ac:dyDescent="0.15"/>
    <row r="143043" ht="13.5" customHeight="1" x14ac:dyDescent="0.15"/>
    <row r="143045" ht="13.5" customHeight="1" x14ac:dyDescent="0.15"/>
    <row r="143047" ht="13.5" customHeight="1" x14ac:dyDescent="0.15"/>
    <row r="143049" ht="13.5" customHeight="1" x14ac:dyDescent="0.15"/>
    <row r="143051" ht="13.5" customHeight="1" x14ac:dyDescent="0.15"/>
    <row r="143053" ht="13.5" customHeight="1" x14ac:dyDescent="0.15"/>
    <row r="143055" ht="13.5" customHeight="1" x14ac:dyDescent="0.15"/>
    <row r="143057" ht="13.5" customHeight="1" x14ac:dyDescent="0.15"/>
    <row r="143059" ht="13.5" customHeight="1" x14ac:dyDescent="0.15"/>
    <row r="143061" ht="13.5" customHeight="1" x14ac:dyDescent="0.15"/>
    <row r="143063" ht="13.5" customHeight="1" x14ac:dyDescent="0.15"/>
    <row r="143065" ht="13.5" customHeight="1" x14ac:dyDescent="0.15"/>
    <row r="143067" ht="13.5" customHeight="1" x14ac:dyDescent="0.15"/>
    <row r="143069" ht="13.5" customHeight="1" x14ac:dyDescent="0.15"/>
    <row r="143071" ht="13.5" customHeight="1" x14ac:dyDescent="0.15"/>
    <row r="143073" ht="13.5" customHeight="1" x14ac:dyDescent="0.15"/>
    <row r="143075" ht="13.5" customHeight="1" x14ac:dyDescent="0.15"/>
    <row r="143077" ht="13.5" customHeight="1" x14ac:dyDescent="0.15"/>
    <row r="143079" ht="13.5" customHeight="1" x14ac:dyDescent="0.15"/>
    <row r="143081" ht="13.5" customHeight="1" x14ac:dyDescent="0.15"/>
    <row r="143083" ht="13.5" customHeight="1" x14ac:dyDescent="0.15"/>
    <row r="143085" ht="13.5" customHeight="1" x14ac:dyDescent="0.15"/>
    <row r="143087" ht="13.5" customHeight="1" x14ac:dyDescent="0.15"/>
    <row r="143089" ht="13.5" customHeight="1" x14ac:dyDescent="0.15"/>
    <row r="143091" ht="13.5" customHeight="1" x14ac:dyDescent="0.15"/>
    <row r="143093" ht="13.5" customHeight="1" x14ac:dyDescent="0.15"/>
    <row r="143095" ht="13.5" customHeight="1" x14ac:dyDescent="0.15"/>
    <row r="143097" ht="13.5" customHeight="1" x14ac:dyDescent="0.15"/>
    <row r="143099" ht="13.5" customHeight="1" x14ac:dyDescent="0.15"/>
    <row r="143101" ht="13.5" customHeight="1" x14ac:dyDescent="0.15"/>
    <row r="143103" ht="13.5" customHeight="1" x14ac:dyDescent="0.15"/>
    <row r="143105" ht="13.5" customHeight="1" x14ac:dyDescent="0.15"/>
    <row r="143107" ht="13.5" customHeight="1" x14ac:dyDescent="0.15"/>
    <row r="143109" ht="13.5" customHeight="1" x14ac:dyDescent="0.15"/>
    <row r="143111" ht="13.5" customHeight="1" x14ac:dyDescent="0.15"/>
    <row r="143113" ht="13.5" customHeight="1" x14ac:dyDescent="0.15"/>
    <row r="143115" ht="13.5" customHeight="1" x14ac:dyDescent="0.15"/>
    <row r="143117" ht="13.5" customHeight="1" x14ac:dyDescent="0.15"/>
    <row r="143119" ht="13.5" customHeight="1" x14ac:dyDescent="0.15"/>
    <row r="143121" ht="13.5" customHeight="1" x14ac:dyDescent="0.15"/>
    <row r="143123" ht="13.5" customHeight="1" x14ac:dyDescent="0.15"/>
    <row r="143125" ht="13.5" customHeight="1" x14ac:dyDescent="0.15"/>
    <row r="143127" ht="13.5" customHeight="1" x14ac:dyDescent="0.15"/>
    <row r="143129" ht="13.5" customHeight="1" x14ac:dyDescent="0.15"/>
    <row r="143131" ht="13.5" customHeight="1" x14ac:dyDescent="0.15"/>
    <row r="143133" ht="13.5" customHeight="1" x14ac:dyDescent="0.15"/>
    <row r="143135" ht="13.5" customHeight="1" x14ac:dyDescent="0.15"/>
    <row r="143137" ht="13.5" customHeight="1" x14ac:dyDescent="0.15"/>
    <row r="143139" ht="13.5" customHeight="1" x14ac:dyDescent="0.15"/>
    <row r="143141" ht="13.5" customHeight="1" x14ac:dyDescent="0.15"/>
    <row r="143143" ht="13.5" customHeight="1" x14ac:dyDescent="0.15"/>
    <row r="143145" ht="13.5" customHeight="1" x14ac:dyDescent="0.15"/>
    <row r="143147" ht="13.5" customHeight="1" x14ac:dyDescent="0.15"/>
    <row r="143149" ht="13.5" customHeight="1" x14ac:dyDescent="0.15"/>
    <row r="143151" ht="13.5" customHeight="1" x14ac:dyDescent="0.15"/>
    <row r="143153" ht="13.5" customHeight="1" x14ac:dyDescent="0.15"/>
    <row r="143155" ht="13.5" customHeight="1" x14ac:dyDescent="0.15"/>
    <row r="143157" ht="13.5" customHeight="1" x14ac:dyDescent="0.15"/>
    <row r="143159" ht="13.5" customHeight="1" x14ac:dyDescent="0.15"/>
    <row r="143161" ht="13.5" customHeight="1" x14ac:dyDescent="0.15"/>
    <row r="143163" ht="13.5" customHeight="1" x14ac:dyDescent="0.15"/>
    <row r="143165" ht="13.5" customHeight="1" x14ac:dyDescent="0.15"/>
    <row r="143167" ht="13.5" customHeight="1" x14ac:dyDescent="0.15"/>
    <row r="143169" ht="13.5" customHeight="1" x14ac:dyDescent="0.15"/>
    <row r="143171" ht="13.5" customHeight="1" x14ac:dyDescent="0.15"/>
    <row r="143173" ht="13.5" customHeight="1" x14ac:dyDescent="0.15"/>
    <row r="143175" ht="13.5" customHeight="1" x14ac:dyDescent="0.15"/>
    <row r="143177" ht="13.5" customHeight="1" x14ac:dyDescent="0.15"/>
    <row r="143179" ht="13.5" customHeight="1" x14ac:dyDescent="0.15"/>
    <row r="143181" ht="13.5" customHeight="1" x14ac:dyDescent="0.15"/>
    <row r="143183" ht="13.5" customHeight="1" x14ac:dyDescent="0.15"/>
    <row r="143185" ht="13.5" customHeight="1" x14ac:dyDescent="0.15"/>
    <row r="143187" ht="13.5" customHeight="1" x14ac:dyDescent="0.15"/>
    <row r="143189" ht="13.5" customHeight="1" x14ac:dyDescent="0.15"/>
    <row r="143191" ht="13.5" customHeight="1" x14ac:dyDescent="0.15"/>
    <row r="143193" ht="13.5" customHeight="1" x14ac:dyDescent="0.15"/>
    <row r="143195" ht="13.5" customHeight="1" x14ac:dyDescent="0.15"/>
    <row r="143197" ht="13.5" customHeight="1" x14ac:dyDescent="0.15"/>
    <row r="143199" ht="13.5" customHeight="1" x14ac:dyDescent="0.15"/>
    <row r="143201" ht="13.5" customHeight="1" x14ac:dyDescent="0.15"/>
    <row r="143203" ht="13.5" customHeight="1" x14ac:dyDescent="0.15"/>
    <row r="143205" ht="13.5" customHeight="1" x14ac:dyDescent="0.15"/>
    <row r="143207" ht="13.5" customHeight="1" x14ac:dyDescent="0.15"/>
    <row r="143209" ht="13.5" customHeight="1" x14ac:dyDescent="0.15"/>
    <row r="143211" ht="13.5" customHeight="1" x14ac:dyDescent="0.15"/>
    <row r="143213" ht="13.5" customHeight="1" x14ac:dyDescent="0.15"/>
    <row r="143215" ht="13.5" customHeight="1" x14ac:dyDescent="0.15"/>
    <row r="143217" ht="13.5" customHeight="1" x14ac:dyDescent="0.15"/>
    <row r="143219" ht="13.5" customHeight="1" x14ac:dyDescent="0.15"/>
    <row r="143221" ht="13.5" customHeight="1" x14ac:dyDescent="0.15"/>
    <row r="143223" ht="13.5" customHeight="1" x14ac:dyDescent="0.15"/>
    <row r="143225" ht="13.5" customHeight="1" x14ac:dyDescent="0.15"/>
    <row r="143227" ht="13.5" customHeight="1" x14ac:dyDescent="0.15"/>
    <row r="143229" ht="13.5" customHeight="1" x14ac:dyDescent="0.15"/>
    <row r="143231" ht="13.5" customHeight="1" x14ac:dyDescent="0.15"/>
    <row r="143233" ht="13.5" customHeight="1" x14ac:dyDescent="0.15"/>
    <row r="143235" ht="13.5" customHeight="1" x14ac:dyDescent="0.15"/>
    <row r="143237" ht="13.5" customHeight="1" x14ac:dyDescent="0.15"/>
    <row r="143239" ht="13.5" customHeight="1" x14ac:dyDescent="0.15"/>
    <row r="143241" ht="13.5" customHeight="1" x14ac:dyDescent="0.15"/>
    <row r="143243" ht="13.5" customHeight="1" x14ac:dyDescent="0.15"/>
    <row r="143245" ht="13.5" customHeight="1" x14ac:dyDescent="0.15"/>
    <row r="143247" ht="13.5" customHeight="1" x14ac:dyDescent="0.15"/>
    <row r="143249" ht="13.5" customHeight="1" x14ac:dyDescent="0.15"/>
    <row r="143251" ht="13.5" customHeight="1" x14ac:dyDescent="0.15"/>
    <row r="143253" ht="13.5" customHeight="1" x14ac:dyDescent="0.15"/>
    <row r="143255" ht="13.5" customHeight="1" x14ac:dyDescent="0.15"/>
    <row r="143257" ht="13.5" customHeight="1" x14ac:dyDescent="0.15"/>
    <row r="143259" ht="13.5" customHeight="1" x14ac:dyDescent="0.15"/>
    <row r="143261" ht="13.5" customHeight="1" x14ac:dyDescent="0.15"/>
    <row r="143263" ht="13.5" customHeight="1" x14ac:dyDescent="0.15"/>
    <row r="143265" ht="13.5" customHeight="1" x14ac:dyDescent="0.15"/>
    <row r="143267" ht="13.5" customHeight="1" x14ac:dyDescent="0.15"/>
    <row r="143269" ht="13.5" customHeight="1" x14ac:dyDescent="0.15"/>
    <row r="143271" ht="13.5" customHeight="1" x14ac:dyDescent="0.15"/>
    <row r="143273" ht="13.5" customHeight="1" x14ac:dyDescent="0.15"/>
    <row r="143275" ht="13.5" customHeight="1" x14ac:dyDescent="0.15"/>
    <row r="143277" ht="13.5" customHeight="1" x14ac:dyDescent="0.15"/>
    <row r="143279" ht="13.5" customHeight="1" x14ac:dyDescent="0.15"/>
    <row r="143281" ht="13.5" customHeight="1" x14ac:dyDescent="0.15"/>
    <row r="143283" ht="13.5" customHeight="1" x14ac:dyDescent="0.15"/>
    <row r="143285" ht="13.5" customHeight="1" x14ac:dyDescent="0.15"/>
    <row r="143287" ht="13.5" customHeight="1" x14ac:dyDescent="0.15"/>
    <row r="143289" ht="13.5" customHeight="1" x14ac:dyDescent="0.15"/>
    <row r="143291" ht="13.5" customHeight="1" x14ac:dyDescent="0.15"/>
    <row r="143293" ht="13.5" customHeight="1" x14ac:dyDescent="0.15"/>
    <row r="143295" ht="13.5" customHeight="1" x14ac:dyDescent="0.15"/>
    <row r="143297" ht="13.5" customHeight="1" x14ac:dyDescent="0.15"/>
    <row r="143299" ht="13.5" customHeight="1" x14ac:dyDescent="0.15"/>
    <row r="143301" ht="13.5" customHeight="1" x14ac:dyDescent="0.15"/>
    <row r="143303" ht="13.5" customHeight="1" x14ac:dyDescent="0.15"/>
    <row r="143305" ht="13.5" customHeight="1" x14ac:dyDescent="0.15"/>
    <row r="143307" ht="13.5" customHeight="1" x14ac:dyDescent="0.15"/>
    <row r="143309" ht="13.5" customHeight="1" x14ac:dyDescent="0.15"/>
    <row r="143311" ht="13.5" customHeight="1" x14ac:dyDescent="0.15"/>
    <row r="143313" ht="13.5" customHeight="1" x14ac:dyDescent="0.15"/>
    <row r="143315" ht="13.5" customHeight="1" x14ac:dyDescent="0.15"/>
    <row r="143317" ht="13.5" customHeight="1" x14ac:dyDescent="0.15"/>
    <row r="143319" ht="13.5" customHeight="1" x14ac:dyDescent="0.15"/>
    <row r="143321" ht="13.5" customHeight="1" x14ac:dyDescent="0.15"/>
    <row r="143323" ht="13.5" customHeight="1" x14ac:dyDescent="0.15"/>
    <row r="143325" ht="13.5" customHeight="1" x14ac:dyDescent="0.15"/>
    <row r="143327" ht="13.5" customHeight="1" x14ac:dyDescent="0.15"/>
    <row r="143329" ht="13.5" customHeight="1" x14ac:dyDescent="0.15"/>
    <row r="143331" ht="13.5" customHeight="1" x14ac:dyDescent="0.15"/>
    <row r="143333" ht="13.5" customHeight="1" x14ac:dyDescent="0.15"/>
    <row r="143335" ht="13.5" customHeight="1" x14ac:dyDescent="0.15"/>
    <row r="143337" ht="13.5" customHeight="1" x14ac:dyDescent="0.15"/>
    <row r="143339" ht="13.5" customHeight="1" x14ac:dyDescent="0.15"/>
    <row r="143341" ht="13.5" customHeight="1" x14ac:dyDescent="0.15"/>
    <row r="143343" ht="13.5" customHeight="1" x14ac:dyDescent="0.15"/>
    <row r="143345" ht="13.5" customHeight="1" x14ac:dyDescent="0.15"/>
    <row r="143347" ht="13.5" customHeight="1" x14ac:dyDescent="0.15"/>
    <row r="143349" ht="13.5" customHeight="1" x14ac:dyDescent="0.15"/>
    <row r="143351" ht="13.5" customHeight="1" x14ac:dyDescent="0.15"/>
    <row r="143353" ht="13.5" customHeight="1" x14ac:dyDescent="0.15"/>
    <row r="143355" ht="13.5" customHeight="1" x14ac:dyDescent="0.15"/>
    <row r="143357" ht="13.5" customHeight="1" x14ac:dyDescent="0.15"/>
    <row r="143359" ht="13.5" customHeight="1" x14ac:dyDescent="0.15"/>
    <row r="143361" ht="13.5" customHeight="1" x14ac:dyDescent="0.15"/>
    <row r="143363" ht="13.5" customHeight="1" x14ac:dyDescent="0.15"/>
    <row r="143365" ht="13.5" customHeight="1" x14ac:dyDescent="0.15"/>
    <row r="143367" ht="13.5" customHeight="1" x14ac:dyDescent="0.15"/>
    <row r="143369" ht="13.5" customHeight="1" x14ac:dyDescent="0.15"/>
    <row r="143371" ht="13.5" customHeight="1" x14ac:dyDescent="0.15"/>
    <row r="143373" ht="13.5" customHeight="1" x14ac:dyDescent="0.15"/>
    <row r="143375" ht="13.5" customHeight="1" x14ac:dyDescent="0.15"/>
    <row r="143377" ht="13.5" customHeight="1" x14ac:dyDescent="0.15"/>
    <row r="143379" ht="13.5" customHeight="1" x14ac:dyDescent="0.15"/>
    <row r="143381" ht="13.5" customHeight="1" x14ac:dyDescent="0.15"/>
    <row r="143383" ht="13.5" customHeight="1" x14ac:dyDescent="0.15"/>
    <row r="143385" ht="13.5" customHeight="1" x14ac:dyDescent="0.15"/>
    <row r="143387" ht="13.5" customHeight="1" x14ac:dyDescent="0.15"/>
    <row r="143389" ht="13.5" customHeight="1" x14ac:dyDescent="0.15"/>
    <row r="143391" ht="13.5" customHeight="1" x14ac:dyDescent="0.15"/>
    <row r="143393" ht="13.5" customHeight="1" x14ac:dyDescent="0.15"/>
    <row r="143395" ht="13.5" customHeight="1" x14ac:dyDescent="0.15"/>
    <row r="143397" ht="13.5" customHeight="1" x14ac:dyDescent="0.15"/>
    <row r="143399" ht="13.5" customHeight="1" x14ac:dyDescent="0.15"/>
    <row r="143401" ht="13.5" customHeight="1" x14ac:dyDescent="0.15"/>
    <row r="143403" ht="13.5" customHeight="1" x14ac:dyDescent="0.15"/>
    <row r="143405" ht="13.5" customHeight="1" x14ac:dyDescent="0.15"/>
    <row r="143407" ht="13.5" customHeight="1" x14ac:dyDescent="0.15"/>
    <row r="143409" ht="13.5" customHeight="1" x14ac:dyDescent="0.15"/>
    <row r="143411" ht="13.5" customHeight="1" x14ac:dyDescent="0.15"/>
    <row r="143413" ht="13.5" customHeight="1" x14ac:dyDescent="0.15"/>
    <row r="143415" ht="13.5" customHeight="1" x14ac:dyDescent="0.15"/>
    <row r="143417" ht="13.5" customHeight="1" x14ac:dyDescent="0.15"/>
    <row r="143419" ht="13.5" customHeight="1" x14ac:dyDescent="0.15"/>
    <row r="143421" ht="13.5" customHeight="1" x14ac:dyDescent="0.15"/>
    <row r="143423" ht="13.5" customHeight="1" x14ac:dyDescent="0.15"/>
    <row r="143425" ht="13.5" customHeight="1" x14ac:dyDescent="0.15"/>
    <row r="143427" ht="13.5" customHeight="1" x14ac:dyDescent="0.15"/>
    <row r="143429" ht="13.5" customHeight="1" x14ac:dyDescent="0.15"/>
    <row r="143431" ht="13.5" customHeight="1" x14ac:dyDescent="0.15"/>
    <row r="143433" ht="13.5" customHeight="1" x14ac:dyDescent="0.15"/>
    <row r="143435" ht="13.5" customHeight="1" x14ac:dyDescent="0.15"/>
    <row r="143437" ht="13.5" customHeight="1" x14ac:dyDescent="0.15"/>
    <row r="143439" ht="13.5" customHeight="1" x14ac:dyDescent="0.15"/>
    <row r="143441" ht="13.5" customHeight="1" x14ac:dyDescent="0.15"/>
    <row r="143443" ht="13.5" customHeight="1" x14ac:dyDescent="0.15"/>
    <row r="143445" ht="13.5" customHeight="1" x14ac:dyDescent="0.15"/>
    <row r="143447" ht="13.5" customHeight="1" x14ac:dyDescent="0.15"/>
    <row r="143449" ht="13.5" customHeight="1" x14ac:dyDescent="0.15"/>
    <row r="143451" ht="13.5" customHeight="1" x14ac:dyDescent="0.15"/>
    <row r="143453" ht="13.5" customHeight="1" x14ac:dyDescent="0.15"/>
    <row r="143455" ht="13.5" customHeight="1" x14ac:dyDescent="0.15"/>
    <row r="143457" ht="13.5" customHeight="1" x14ac:dyDescent="0.15"/>
    <row r="143459" ht="13.5" customHeight="1" x14ac:dyDescent="0.15"/>
    <row r="143461" ht="13.5" customHeight="1" x14ac:dyDescent="0.15"/>
    <row r="143463" ht="13.5" customHeight="1" x14ac:dyDescent="0.15"/>
    <row r="143465" ht="13.5" customHeight="1" x14ac:dyDescent="0.15"/>
    <row r="143467" ht="13.5" customHeight="1" x14ac:dyDescent="0.15"/>
    <row r="143469" ht="13.5" customHeight="1" x14ac:dyDescent="0.15"/>
    <row r="143471" ht="13.5" customHeight="1" x14ac:dyDescent="0.15"/>
    <row r="143473" ht="13.5" customHeight="1" x14ac:dyDescent="0.15"/>
    <row r="143475" ht="13.5" customHeight="1" x14ac:dyDescent="0.15"/>
    <row r="143477" ht="13.5" customHeight="1" x14ac:dyDescent="0.15"/>
    <row r="143479" ht="13.5" customHeight="1" x14ac:dyDescent="0.15"/>
    <row r="143481" ht="13.5" customHeight="1" x14ac:dyDescent="0.15"/>
    <row r="143483" ht="13.5" customHeight="1" x14ac:dyDescent="0.15"/>
    <row r="143485" ht="13.5" customHeight="1" x14ac:dyDescent="0.15"/>
    <row r="143487" ht="13.5" customHeight="1" x14ac:dyDescent="0.15"/>
    <row r="143489" ht="13.5" customHeight="1" x14ac:dyDescent="0.15"/>
    <row r="143491" ht="13.5" customHeight="1" x14ac:dyDescent="0.15"/>
    <row r="143493" ht="13.5" customHeight="1" x14ac:dyDescent="0.15"/>
    <row r="143495" ht="13.5" customHeight="1" x14ac:dyDescent="0.15"/>
    <row r="143497" ht="13.5" customHeight="1" x14ac:dyDescent="0.15"/>
    <row r="143499" ht="13.5" customHeight="1" x14ac:dyDescent="0.15"/>
    <row r="143501" ht="13.5" customHeight="1" x14ac:dyDescent="0.15"/>
    <row r="143503" ht="13.5" customHeight="1" x14ac:dyDescent="0.15"/>
    <row r="143505" ht="13.5" customHeight="1" x14ac:dyDescent="0.15"/>
    <row r="143507" ht="13.5" customHeight="1" x14ac:dyDescent="0.15"/>
    <row r="143509" ht="13.5" customHeight="1" x14ac:dyDescent="0.15"/>
    <row r="143511" ht="13.5" customHeight="1" x14ac:dyDescent="0.15"/>
    <row r="143513" ht="13.5" customHeight="1" x14ac:dyDescent="0.15"/>
    <row r="143515" ht="13.5" customHeight="1" x14ac:dyDescent="0.15"/>
    <row r="143517" ht="13.5" customHeight="1" x14ac:dyDescent="0.15"/>
    <row r="143519" ht="13.5" customHeight="1" x14ac:dyDescent="0.15"/>
    <row r="143521" ht="13.5" customHeight="1" x14ac:dyDescent="0.15"/>
    <row r="143523" ht="13.5" customHeight="1" x14ac:dyDescent="0.15"/>
    <row r="143525" ht="13.5" customHeight="1" x14ac:dyDescent="0.15"/>
    <row r="143527" ht="13.5" customHeight="1" x14ac:dyDescent="0.15"/>
    <row r="143529" ht="13.5" customHeight="1" x14ac:dyDescent="0.15"/>
    <row r="143531" ht="13.5" customHeight="1" x14ac:dyDescent="0.15"/>
    <row r="143533" ht="13.5" customHeight="1" x14ac:dyDescent="0.15"/>
    <row r="143535" ht="13.5" customHeight="1" x14ac:dyDescent="0.15"/>
    <row r="143537" ht="13.5" customHeight="1" x14ac:dyDescent="0.15"/>
    <row r="143539" ht="13.5" customHeight="1" x14ac:dyDescent="0.15"/>
    <row r="143541" ht="13.5" customHeight="1" x14ac:dyDescent="0.15"/>
    <row r="143543" ht="13.5" customHeight="1" x14ac:dyDescent="0.15"/>
    <row r="143545" ht="13.5" customHeight="1" x14ac:dyDescent="0.15"/>
    <row r="143547" ht="13.5" customHeight="1" x14ac:dyDescent="0.15"/>
    <row r="143549" ht="13.5" customHeight="1" x14ac:dyDescent="0.15"/>
    <row r="143551" ht="13.5" customHeight="1" x14ac:dyDescent="0.15"/>
    <row r="143553" ht="13.5" customHeight="1" x14ac:dyDescent="0.15"/>
    <row r="143555" ht="13.5" customHeight="1" x14ac:dyDescent="0.15"/>
    <row r="143557" ht="13.5" customHeight="1" x14ac:dyDescent="0.15"/>
    <row r="143559" ht="13.5" customHeight="1" x14ac:dyDescent="0.15"/>
    <row r="143561" ht="13.5" customHeight="1" x14ac:dyDescent="0.15"/>
    <row r="143563" ht="13.5" customHeight="1" x14ac:dyDescent="0.15"/>
    <row r="143565" ht="13.5" customHeight="1" x14ac:dyDescent="0.15"/>
    <row r="143567" ht="13.5" customHeight="1" x14ac:dyDescent="0.15"/>
    <row r="143569" ht="13.5" customHeight="1" x14ac:dyDescent="0.15"/>
    <row r="143571" ht="13.5" customHeight="1" x14ac:dyDescent="0.15"/>
    <row r="143573" ht="13.5" customHeight="1" x14ac:dyDescent="0.15"/>
    <row r="143575" ht="13.5" customHeight="1" x14ac:dyDescent="0.15"/>
    <row r="143577" ht="13.5" customHeight="1" x14ac:dyDescent="0.15"/>
    <row r="143579" ht="13.5" customHeight="1" x14ac:dyDescent="0.15"/>
    <row r="143581" ht="13.5" customHeight="1" x14ac:dyDescent="0.15"/>
    <row r="143583" ht="13.5" customHeight="1" x14ac:dyDescent="0.15"/>
    <row r="143585" ht="13.5" customHeight="1" x14ac:dyDescent="0.15"/>
    <row r="143587" ht="13.5" customHeight="1" x14ac:dyDescent="0.15"/>
    <row r="143589" ht="13.5" customHeight="1" x14ac:dyDescent="0.15"/>
    <row r="143591" ht="13.5" customHeight="1" x14ac:dyDescent="0.15"/>
    <row r="143593" ht="13.5" customHeight="1" x14ac:dyDescent="0.15"/>
    <row r="143595" ht="13.5" customHeight="1" x14ac:dyDescent="0.15"/>
    <row r="143597" ht="13.5" customHeight="1" x14ac:dyDescent="0.15"/>
    <row r="143599" ht="13.5" customHeight="1" x14ac:dyDescent="0.15"/>
    <row r="143601" ht="13.5" customHeight="1" x14ac:dyDescent="0.15"/>
    <row r="143603" ht="13.5" customHeight="1" x14ac:dyDescent="0.15"/>
    <row r="143605" ht="13.5" customHeight="1" x14ac:dyDescent="0.15"/>
    <row r="143607" ht="13.5" customHeight="1" x14ac:dyDescent="0.15"/>
    <row r="143609" ht="13.5" customHeight="1" x14ac:dyDescent="0.15"/>
    <row r="143611" ht="13.5" customHeight="1" x14ac:dyDescent="0.15"/>
    <row r="143613" ht="13.5" customHeight="1" x14ac:dyDescent="0.15"/>
    <row r="143615" ht="13.5" customHeight="1" x14ac:dyDescent="0.15"/>
    <row r="143617" ht="13.5" customHeight="1" x14ac:dyDescent="0.15"/>
    <row r="143619" ht="13.5" customHeight="1" x14ac:dyDescent="0.15"/>
    <row r="143621" ht="13.5" customHeight="1" x14ac:dyDescent="0.15"/>
    <row r="143623" ht="13.5" customHeight="1" x14ac:dyDescent="0.15"/>
    <row r="143625" ht="13.5" customHeight="1" x14ac:dyDescent="0.15"/>
    <row r="143627" ht="13.5" customHeight="1" x14ac:dyDescent="0.15"/>
    <row r="143629" ht="13.5" customHeight="1" x14ac:dyDescent="0.15"/>
    <row r="143631" ht="13.5" customHeight="1" x14ac:dyDescent="0.15"/>
    <row r="143633" ht="13.5" customHeight="1" x14ac:dyDescent="0.15"/>
    <row r="143635" ht="13.5" customHeight="1" x14ac:dyDescent="0.15"/>
    <row r="143637" ht="13.5" customHeight="1" x14ac:dyDescent="0.15"/>
    <row r="143639" ht="13.5" customHeight="1" x14ac:dyDescent="0.15"/>
    <row r="143641" ht="13.5" customHeight="1" x14ac:dyDescent="0.15"/>
    <row r="143643" ht="13.5" customHeight="1" x14ac:dyDescent="0.15"/>
    <row r="143645" ht="13.5" customHeight="1" x14ac:dyDescent="0.15"/>
    <row r="143647" ht="13.5" customHeight="1" x14ac:dyDescent="0.15"/>
    <row r="143649" ht="13.5" customHeight="1" x14ac:dyDescent="0.15"/>
    <row r="143651" ht="13.5" customHeight="1" x14ac:dyDescent="0.15"/>
    <row r="143653" ht="13.5" customHeight="1" x14ac:dyDescent="0.15"/>
    <row r="143655" ht="13.5" customHeight="1" x14ac:dyDescent="0.15"/>
    <row r="143657" ht="13.5" customHeight="1" x14ac:dyDescent="0.15"/>
    <row r="143659" ht="13.5" customHeight="1" x14ac:dyDescent="0.15"/>
    <row r="143661" ht="13.5" customHeight="1" x14ac:dyDescent="0.15"/>
    <row r="143663" ht="13.5" customHeight="1" x14ac:dyDescent="0.15"/>
    <row r="143665" ht="13.5" customHeight="1" x14ac:dyDescent="0.15"/>
    <row r="143667" ht="13.5" customHeight="1" x14ac:dyDescent="0.15"/>
    <row r="143669" ht="13.5" customHeight="1" x14ac:dyDescent="0.15"/>
    <row r="143671" ht="13.5" customHeight="1" x14ac:dyDescent="0.15"/>
    <row r="143673" ht="13.5" customHeight="1" x14ac:dyDescent="0.15"/>
    <row r="143675" ht="13.5" customHeight="1" x14ac:dyDescent="0.15"/>
    <row r="143677" ht="13.5" customHeight="1" x14ac:dyDescent="0.15"/>
    <row r="143679" ht="13.5" customHeight="1" x14ac:dyDescent="0.15"/>
    <row r="143681" ht="13.5" customHeight="1" x14ac:dyDescent="0.15"/>
    <row r="143683" ht="13.5" customHeight="1" x14ac:dyDescent="0.15"/>
    <row r="143685" ht="13.5" customHeight="1" x14ac:dyDescent="0.15"/>
    <row r="143687" ht="13.5" customHeight="1" x14ac:dyDescent="0.15"/>
    <row r="143689" ht="13.5" customHeight="1" x14ac:dyDescent="0.15"/>
    <row r="143691" ht="13.5" customHeight="1" x14ac:dyDescent="0.15"/>
    <row r="143693" ht="13.5" customHeight="1" x14ac:dyDescent="0.15"/>
    <row r="143695" ht="13.5" customHeight="1" x14ac:dyDescent="0.15"/>
    <row r="143697" ht="13.5" customHeight="1" x14ac:dyDescent="0.15"/>
    <row r="143699" ht="13.5" customHeight="1" x14ac:dyDescent="0.15"/>
    <row r="143701" ht="13.5" customHeight="1" x14ac:dyDescent="0.15"/>
    <row r="143703" ht="13.5" customHeight="1" x14ac:dyDescent="0.15"/>
    <row r="143705" ht="13.5" customHeight="1" x14ac:dyDescent="0.15"/>
    <row r="143707" ht="13.5" customHeight="1" x14ac:dyDescent="0.15"/>
    <row r="143709" ht="13.5" customHeight="1" x14ac:dyDescent="0.15"/>
    <row r="143711" ht="13.5" customHeight="1" x14ac:dyDescent="0.15"/>
    <row r="143713" ht="13.5" customHeight="1" x14ac:dyDescent="0.15"/>
    <row r="143715" ht="13.5" customHeight="1" x14ac:dyDescent="0.15"/>
    <row r="143717" ht="13.5" customHeight="1" x14ac:dyDescent="0.15"/>
    <row r="143719" ht="13.5" customHeight="1" x14ac:dyDescent="0.15"/>
    <row r="143721" ht="13.5" customHeight="1" x14ac:dyDescent="0.15"/>
    <row r="143723" ht="13.5" customHeight="1" x14ac:dyDescent="0.15"/>
    <row r="143725" ht="13.5" customHeight="1" x14ac:dyDescent="0.15"/>
    <row r="143727" ht="13.5" customHeight="1" x14ac:dyDescent="0.15"/>
    <row r="143729" ht="13.5" customHeight="1" x14ac:dyDescent="0.15"/>
    <row r="143731" ht="13.5" customHeight="1" x14ac:dyDescent="0.15"/>
    <row r="143733" ht="13.5" customHeight="1" x14ac:dyDescent="0.15"/>
    <row r="143735" ht="13.5" customHeight="1" x14ac:dyDescent="0.15"/>
    <row r="143737" ht="13.5" customHeight="1" x14ac:dyDescent="0.15"/>
    <row r="143739" ht="13.5" customHeight="1" x14ac:dyDescent="0.15"/>
    <row r="143741" ht="13.5" customHeight="1" x14ac:dyDescent="0.15"/>
    <row r="143743" ht="13.5" customHeight="1" x14ac:dyDescent="0.15"/>
    <row r="143745" ht="13.5" customHeight="1" x14ac:dyDescent="0.15"/>
    <row r="143747" ht="13.5" customHeight="1" x14ac:dyDescent="0.15"/>
    <row r="143749" ht="13.5" customHeight="1" x14ac:dyDescent="0.15"/>
    <row r="143751" ht="13.5" customHeight="1" x14ac:dyDescent="0.15"/>
    <row r="143753" ht="13.5" customHeight="1" x14ac:dyDescent="0.15"/>
    <row r="143755" ht="13.5" customHeight="1" x14ac:dyDescent="0.15"/>
    <row r="143757" ht="13.5" customHeight="1" x14ac:dyDescent="0.15"/>
    <row r="143759" ht="13.5" customHeight="1" x14ac:dyDescent="0.15"/>
    <row r="143761" ht="13.5" customHeight="1" x14ac:dyDescent="0.15"/>
    <row r="143763" ht="13.5" customHeight="1" x14ac:dyDescent="0.15"/>
    <row r="143765" ht="13.5" customHeight="1" x14ac:dyDescent="0.15"/>
    <row r="143767" ht="13.5" customHeight="1" x14ac:dyDescent="0.15"/>
    <row r="143769" ht="13.5" customHeight="1" x14ac:dyDescent="0.15"/>
    <row r="143771" ht="13.5" customHeight="1" x14ac:dyDescent="0.15"/>
    <row r="143773" ht="13.5" customHeight="1" x14ac:dyDescent="0.15"/>
    <row r="143775" ht="13.5" customHeight="1" x14ac:dyDescent="0.15"/>
    <row r="143777" ht="13.5" customHeight="1" x14ac:dyDescent="0.15"/>
    <row r="143779" ht="13.5" customHeight="1" x14ac:dyDescent="0.15"/>
    <row r="143781" ht="13.5" customHeight="1" x14ac:dyDescent="0.15"/>
    <row r="143783" ht="13.5" customHeight="1" x14ac:dyDescent="0.15"/>
    <row r="143785" ht="13.5" customHeight="1" x14ac:dyDescent="0.15"/>
    <row r="143787" ht="13.5" customHeight="1" x14ac:dyDescent="0.15"/>
    <row r="143789" ht="13.5" customHeight="1" x14ac:dyDescent="0.15"/>
    <row r="143791" ht="13.5" customHeight="1" x14ac:dyDescent="0.15"/>
    <row r="143793" ht="13.5" customHeight="1" x14ac:dyDescent="0.15"/>
    <row r="143795" ht="13.5" customHeight="1" x14ac:dyDescent="0.15"/>
    <row r="143797" ht="13.5" customHeight="1" x14ac:dyDescent="0.15"/>
    <row r="143799" ht="13.5" customHeight="1" x14ac:dyDescent="0.15"/>
    <row r="143801" ht="13.5" customHeight="1" x14ac:dyDescent="0.15"/>
    <row r="143803" ht="13.5" customHeight="1" x14ac:dyDescent="0.15"/>
    <row r="143805" ht="13.5" customHeight="1" x14ac:dyDescent="0.15"/>
    <row r="143807" ht="13.5" customHeight="1" x14ac:dyDescent="0.15"/>
    <row r="143809" ht="13.5" customHeight="1" x14ac:dyDescent="0.15"/>
    <row r="143811" ht="13.5" customHeight="1" x14ac:dyDescent="0.15"/>
    <row r="143813" ht="13.5" customHeight="1" x14ac:dyDescent="0.15"/>
    <row r="143815" ht="13.5" customHeight="1" x14ac:dyDescent="0.15"/>
    <row r="143817" ht="13.5" customHeight="1" x14ac:dyDescent="0.15"/>
    <row r="143819" ht="13.5" customHeight="1" x14ac:dyDescent="0.15"/>
    <row r="143821" ht="13.5" customHeight="1" x14ac:dyDescent="0.15"/>
    <row r="143823" ht="13.5" customHeight="1" x14ac:dyDescent="0.15"/>
    <row r="143825" ht="13.5" customHeight="1" x14ac:dyDescent="0.15"/>
    <row r="143827" ht="13.5" customHeight="1" x14ac:dyDescent="0.15"/>
    <row r="143829" ht="13.5" customHeight="1" x14ac:dyDescent="0.15"/>
    <row r="143831" ht="13.5" customHeight="1" x14ac:dyDescent="0.15"/>
    <row r="143833" ht="13.5" customHeight="1" x14ac:dyDescent="0.15"/>
    <row r="143835" ht="13.5" customHeight="1" x14ac:dyDescent="0.15"/>
    <row r="143837" ht="13.5" customHeight="1" x14ac:dyDescent="0.15"/>
    <row r="143839" ht="13.5" customHeight="1" x14ac:dyDescent="0.15"/>
    <row r="143841" ht="13.5" customHeight="1" x14ac:dyDescent="0.15"/>
    <row r="143843" ht="13.5" customHeight="1" x14ac:dyDescent="0.15"/>
    <row r="143845" ht="13.5" customHeight="1" x14ac:dyDescent="0.15"/>
    <row r="143847" ht="13.5" customHeight="1" x14ac:dyDescent="0.15"/>
    <row r="143849" ht="13.5" customHeight="1" x14ac:dyDescent="0.15"/>
    <row r="143851" ht="13.5" customHeight="1" x14ac:dyDescent="0.15"/>
    <row r="143853" ht="13.5" customHeight="1" x14ac:dyDescent="0.15"/>
    <row r="143855" ht="13.5" customHeight="1" x14ac:dyDescent="0.15"/>
    <row r="143857" ht="13.5" customHeight="1" x14ac:dyDescent="0.15"/>
    <row r="143859" ht="13.5" customHeight="1" x14ac:dyDescent="0.15"/>
    <row r="143861" ht="13.5" customHeight="1" x14ac:dyDescent="0.15"/>
    <row r="143863" ht="13.5" customHeight="1" x14ac:dyDescent="0.15"/>
    <row r="143865" ht="13.5" customHeight="1" x14ac:dyDescent="0.15"/>
    <row r="143867" ht="13.5" customHeight="1" x14ac:dyDescent="0.15"/>
    <row r="143869" ht="13.5" customHeight="1" x14ac:dyDescent="0.15"/>
    <row r="143871" ht="13.5" customHeight="1" x14ac:dyDescent="0.15"/>
    <row r="143873" ht="13.5" customHeight="1" x14ac:dyDescent="0.15"/>
    <row r="143875" ht="13.5" customHeight="1" x14ac:dyDescent="0.15"/>
    <row r="143877" ht="13.5" customHeight="1" x14ac:dyDescent="0.15"/>
    <row r="143879" ht="13.5" customHeight="1" x14ac:dyDescent="0.15"/>
    <row r="143881" ht="13.5" customHeight="1" x14ac:dyDescent="0.15"/>
    <row r="143883" ht="13.5" customHeight="1" x14ac:dyDescent="0.15"/>
    <row r="143885" ht="13.5" customHeight="1" x14ac:dyDescent="0.15"/>
    <row r="143887" ht="13.5" customHeight="1" x14ac:dyDescent="0.15"/>
    <row r="143889" ht="13.5" customHeight="1" x14ac:dyDescent="0.15"/>
    <row r="143891" ht="13.5" customHeight="1" x14ac:dyDescent="0.15"/>
    <row r="143893" ht="13.5" customHeight="1" x14ac:dyDescent="0.15"/>
    <row r="143895" ht="13.5" customHeight="1" x14ac:dyDescent="0.15"/>
    <row r="143897" ht="13.5" customHeight="1" x14ac:dyDescent="0.15"/>
    <row r="143899" ht="13.5" customHeight="1" x14ac:dyDescent="0.15"/>
    <row r="143901" ht="13.5" customHeight="1" x14ac:dyDescent="0.15"/>
    <row r="143903" ht="13.5" customHeight="1" x14ac:dyDescent="0.15"/>
    <row r="143905" ht="13.5" customHeight="1" x14ac:dyDescent="0.15"/>
    <row r="143907" ht="13.5" customHeight="1" x14ac:dyDescent="0.15"/>
    <row r="143909" ht="13.5" customHeight="1" x14ac:dyDescent="0.15"/>
    <row r="143911" ht="13.5" customHeight="1" x14ac:dyDescent="0.15"/>
    <row r="143913" ht="13.5" customHeight="1" x14ac:dyDescent="0.15"/>
    <row r="143915" ht="13.5" customHeight="1" x14ac:dyDescent="0.15"/>
    <row r="143917" ht="13.5" customHeight="1" x14ac:dyDescent="0.15"/>
    <row r="143919" ht="13.5" customHeight="1" x14ac:dyDescent="0.15"/>
    <row r="143921" ht="13.5" customHeight="1" x14ac:dyDescent="0.15"/>
    <row r="143923" ht="13.5" customHeight="1" x14ac:dyDescent="0.15"/>
    <row r="143925" ht="13.5" customHeight="1" x14ac:dyDescent="0.15"/>
    <row r="143927" ht="13.5" customHeight="1" x14ac:dyDescent="0.15"/>
    <row r="143929" ht="13.5" customHeight="1" x14ac:dyDescent="0.15"/>
    <row r="143931" ht="13.5" customHeight="1" x14ac:dyDescent="0.15"/>
    <row r="143933" ht="13.5" customHeight="1" x14ac:dyDescent="0.15"/>
    <row r="143935" ht="13.5" customHeight="1" x14ac:dyDescent="0.15"/>
    <row r="143937" ht="13.5" customHeight="1" x14ac:dyDescent="0.15"/>
    <row r="143939" ht="13.5" customHeight="1" x14ac:dyDescent="0.15"/>
    <row r="143941" ht="13.5" customHeight="1" x14ac:dyDescent="0.15"/>
    <row r="143943" ht="13.5" customHeight="1" x14ac:dyDescent="0.15"/>
    <row r="143945" ht="13.5" customHeight="1" x14ac:dyDescent="0.15"/>
    <row r="143947" ht="13.5" customHeight="1" x14ac:dyDescent="0.15"/>
    <row r="143949" ht="13.5" customHeight="1" x14ac:dyDescent="0.15"/>
    <row r="143951" ht="13.5" customHeight="1" x14ac:dyDescent="0.15"/>
    <row r="143953" ht="13.5" customHeight="1" x14ac:dyDescent="0.15"/>
    <row r="143955" ht="13.5" customHeight="1" x14ac:dyDescent="0.15"/>
    <row r="143957" ht="13.5" customHeight="1" x14ac:dyDescent="0.15"/>
    <row r="143959" ht="13.5" customHeight="1" x14ac:dyDescent="0.15"/>
    <row r="143961" ht="13.5" customHeight="1" x14ac:dyDescent="0.15"/>
    <row r="143963" ht="13.5" customHeight="1" x14ac:dyDescent="0.15"/>
    <row r="143965" ht="13.5" customHeight="1" x14ac:dyDescent="0.15"/>
    <row r="143967" ht="13.5" customHeight="1" x14ac:dyDescent="0.15"/>
    <row r="143969" ht="13.5" customHeight="1" x14ac:dyDescent="0.15"/>
    <row r="143971" ht="13.5" customHeight="1" x14ac:dyDescent="0.15"/>
    <row r="143973" ht="13.5" customHeight="1" x14ac:dyDescent="0.15"/>
    <row r="143975" ht="13.5" customHeight="1" x14ac:dyDescent="0.15"/>
    <row r="143977" ht="13.5" customHeight="1" x14ac:dyDescent="0.15"/>
    <row r="143979" ht="13.5" customHeight="1" x14ac:dyDescent="0.15"/>
    <row r="143981" ht="13.5" customHeight="1" x14ac:dyDescent="0.15"/>
    <row r="143983" ht="13.5" customHeight="1" x14ac:dyDescent="0.15"/>
    <row r="143985" ht="13.5" customHeight="1" x14ac:dyDescent="0.15"/>
    <row r="143987" ht="13.5" customHeight="1" x14ac:dyDescent="0.15"/>
    <row r="143989" ht="13.5" customHeight="1" x14ac:dyDescent="0.15"/>
    <row r="143991" ht="13.5" customHeight="1" x14ac:dyDescent="0.15"/>
    <row r="143993" ht="13.5" customHeight="1" x14ac:dyDescent="0.15"/>
    <row r="143995" ht="13.5" customHeight="1" x14ac:dyDescent="0.15"/>
    <row r="143997" ht="13.5" customHeight="1" x14ac:dyDescent="0.15"/>
    <row r="143999" ht="13.5" customHeight="1" x14ac:dyDescent="0.15"/>
    <row r="144001" ht="13.5" customHeight="1" x14ac:dyDescent="0.15"/>
    <row r="144003" ht="13.5" customHeight="1" x14ac:dyDescent="0.15"/>
    <row r="144005" ht="13.5" customHeight="1" x14ac:dyDescent="0.15"/>
    <row r="144007" ht="13.5" customHeight="1" x14ac:dyDescent="0.15"/>
    <row r="144009" ht="13.5" customHeight="1" x14ac:dyDescent="0.15"/>
    <row r="144011" ht="13.5" customHeight="1" x14ac:dyDescent="0.15"/>
    <row r="144013" ht="13.5" customHeight="1" x14ac:dyDescent="0.15"/>
    <row r="144015" ht="13.5" customHeight="1" x14ac:dyDescent="0.15"/>
    <row r="144017" ht="13.5" customHeight="1" x14ac:dyDescent="0.15"/>
    <row r="144019" ht="13.5" customHeight="1" x14ac:dyDescent="0.15"/>
    <row r="144021" ht="13.5" customHeight="1" x14ac:dyDescent="0.15"/>
    <row r="144023" ht="13.5" customHeight="1" x14ac:dyDescent="0.15"/>
    <row r="144025" ht="13.5" customHeight="1" x14ac:dyDescent="0.15"/>
    <row r="144027" ht="13.5" customHeight="1" x14ac:dyDescent="0.15"/>
    <row r="144029" ht="13.5" customHeight="1" x14ac:dyDescent="0.15"/>
    <row r="144031" ht="13.5" customHeight="1" x14ac:dyDescent="0.15"/>
    <row r="144033" ht="13.5" customHeight="1" x14ac:dyDescent="0.15"/>
    <row r="144035" ht="13.5" customHeight="1" x14ac:dyDescent="0.15"/>
    <row r="144037" ht="13.5" customHeight="1" x14ac:dyDescent="0.15"/>
    <row r="144039" ht="13.5" customHeight="1" x14ac:dyDescent="0.15"/>
    <row r="144041" ht="13.5" customHeight="1" x14ac:dyDescent="0.15"/>
    <row r="144043" ht="13.5" customHeight="1" x14ac:dyDescent="0.15"/>
    <row r="144045" ht="13.5" customHeight="1" x14ac:dyDescent="0.15"/>
    <row r="144047" ht="13.5" customHeight="1" x14ac:dyDescent="0.15"/>
    <row r="144049" ht="13.5" customHeight="1" x14ac:dyDescent="0.15"/>
    <row r="144051" ht="13.5" customHeight="1" x14ac:dyDescent="0.15"/>
    <row r="144053" ht="13.5" customHeight="1" x14ac:dyDescent="0.15"/>
    <row r="144055" ht="13.5" customHeight="1" x14ac:dyDescent="0.15"/>
    <row r="144057" ht="13.5" customHeight="1" x14ac:dyDescent="0.15"/>
    <row r="144059" ht="13.5" customHeight="1" x14ac:dyDescent="0.15"/>
    <row r="144061" ht="13.5" customHeight="1" x14ac:dyDescent="0.15"/>
    <row r="144063" ht="13.5" customHeight="1" x14ac:dyDescent="0.15"/>
    <row r="144065" ht="13.5" customHeight="1" x14ac:dyDescent="0.15"/>
    <row r="144067" ht="13.5" customHeight="1" x14ac:dyDescent="0.15"/>
    <row r="144069" ht="13.5" customHeight="1" x14ac:dyDescent="0.15"/>
    <row r="144071" ht="13.5" customHeight="1" x14ac:dyDescent="0.15"/>
    <row r="144073" ht="13.5" customHeight="1" x14ac:dyDescent="0.15"/>
    <row r="144075" ht="13.5" customHeight="1" x14ac:dyDescent="0.15"/>
    <row r="144077" ht="13.5" customHeight="1" x14ac:dyDescent="0.15"/>
    <row r="144079" ht="13.5" customHeight="1" x14ac:dyDescent="0.15"/>
    <row r="144081" ht="13.5" customHeight="1" x14ac:dyDescent="0.15"/>
    <row r="144083" ht="13.5" customHeight="1" x14ac:dyDescent="0.15"/>
    <row r="144085" ht="13.5" customHeight="1" x14ac:dyDescent="0.15"/>
    <row r="144087" ht="13.5" customHeight="1" x14ac:dyDescent="0.15"/>
    <row r="144089" ht="13.5" customHeight="1" x14ac:dyDescent="0.15"/>
    <row r="144091" ht="13.5" customHeight="1" x14ac:dyDescent="0.15"/>
    <row r="144093" ht="13.5" customHeight="1" x14ac:dyDescent="0.15"/>
    <row r="144095" ht="13.5" customHeight="1" x14ac:dyDescent="0.15"/>
    <row r="144097" ht="13.5" customHeight="1" x14ac:dyDescent="0.15"/>
    <row r="144099" ht="13.5" customHeight="1" x14ac:dyDescent="0.15"/>
    <row r="144101" ht="13.5" customHeight="1" x14ac:dyDescent="0.15"/>
    <row r="144103" ht="13.5" customHeight="1" x14ac:dyDescent="0.15"/>
    <row r="144105" ht="13.5" customHeight="1" x14ac:dyDescent="0.15"/>
    <row r="144107" ht="13.5" customHeight="1" x14ac:dyDescent="0.15"/>
    <row r="144109" ht="13.5" customHeight="1" x14ac:dyDescent="0.15"/>
    <row r="144111" ht="13.5" customHeight="1" x14ac:dyDescent="0.15"/>
    <row r="144113" ht="13.5" customHeight="1" x14ac:dyDescent="0.15"/>
    <row r="144115" ht="13.5" customHeight="1" x14ac:dyDescent="0.15"/>
    <row r="144117" ht="13.5" customHeight="1" x14ac:dyDescent="0.15"/>
    <row r="144119" ht="13.5" customHeight="1" x14ac:dyDescent="0.15"/>
    <row r="144121" ht="13.5" customHeight="1" x14ac:dyDescent="0.15"/>
    <row r="144123" ht="13.5" customHeight="1" x14ac:dyDescent="0.15"/>
    <row r="144125" ht="13.5" customHeight="1" x14ac:dyDescent="0.15"/>
    <row r="144127" ht="13.5" customHeight="1" x14ac:dyDescent="0.15"/>
    <row r="144129" ht="13.5" customHeight="1" x14ac:dyDescent="0.15"/>
    <row r="144131" ht="13.5" customHeight="1" x14ac:dyDescent="0.15"/>
    <row r="144133" ht="13.5" customHeight="1" x14ac:dyDescent="0.15"/>
    <row r="144135" ht="13.5" customHeight="1" x14ac:dyDescent="0.15"/>
    <row r="144137" ht="13.5" customHeight="1" x14ac:dyDescent="0.15"/>
    <row r="144139" ht="13.5" customHeight="1" x14ac:dyDescent="0.15"/>
    <row r="144141" ht="13.5" customHeight="1" x14ac:dyDescent="0.15"/>
    <row r="144143" ht="13.5" customHeight="1" x14ac:dyDescent="0.15"/>
    <row r="144145" ht="13.5" customHeight="1" x14ac:dyDescent="0.15"/>
    <row r="144147" ht="13.5" customHeight="1" x14ac:dyDescent="0.15"/>
    <row r="144149" ht="13.5" customHeight="1" x14ac:dyDescent="0.15"/>
    <row r="144151" ht="13.5" customHeight="1" x14ac:dyDescent="0.15"/>
    <row r="144153" ht="13.5" customHeight="1" x14ac:dyDescent="0.15"/>
    <row r="144155" ht="13.5" customHeight="1" x14ac:dyDescent="0.15"/>
    <row r="144157" ht="13.5" customHeight="1" x14ac:dyDescent="0.15"/>
    <row r="144159" ht="13.5" customHeight="1" x14ac:dyDescent="0.15"/>
    <row r="144161" ht="13.5" customHeight="1" x14ac:dyDescent="0.15"/>
    <row r="144163" ht="13.5" customHeight="1" x14ac:dyDescent="0.15"/>
    <row r="144165" ht="13.5" customHeight="1" x14ac:dyDescent="0.15"/>
    <row r="144167" ht="13.5" customHeight="1" x14ac:dyDescent="0.15"/>
    <row r="144169" ht="13.5" customHeight="1" x14ac:dyDescent="0.15"/>
    <row r="144171" ht="13.5" customHeight="1" x14ac:dyDescent="0.15"/>
    <row r="144173" ht="13.5" customHeight="1" x14ac:dyDescent="0.15"/>
    <row r="144175" ht="13.5" customHeight="1" x14ac:dyDescent="0.15"/>
    <row r="144177" ht="13.5" customHeight="1" x14ac:dyDescent="0.15"/>
    <row r="144179" ht="13.5" customHeight="1" x14ac:dyDescent="0.15"/>
    <row r="144181" ht="13.5" customHeight="1" x14ac:dyDescent="0.15"/>
    <row r="144183" ht="13.5" customHeight="1" x14ac:dyDescent="0.15"/>
    <row r="144185" ht="13.5" customHeight="1" x14ac:dyDescent="0.15"/>
    <row r="144187" ht="13.5" customHeight="1" x14ac:dyDescent="0.15"/>
    <row r="144189" ht="13.5" customHeight="1" x14ac:dyDescent="0.15"/>
    <row r="144191" ht="13.5" customHeight="1" x14ac:dyDescent="0.15"/>
    <row r="144193" ht="13.5" customHeight="1" x14ac:dyDescent="0.15"/>
    <row r="144195" ht="13.5" customHeight="1" x14ac:dyDescent="0.15"/>
    <row r="144197" ht="13.5" customHeight="1" x14ac:dyDescent="0.15"/>
    <row r="144199" ht="13.5" customHeight="1" x14ac:dyDescent="0.15"/>
    <row r="144201" ht="13.5" customHeight="1" x14ac:dyDescent="0.15"/>
    <row r="144203" ht="13.5" customHeight="1" x14ac:dyDescent="0.15"/>
    <row r="144205" ht="13.5" customHeight="1" x14ac:dyDescent="0.15"/>
    <row r="144207" ht="13.5" customHeight="1" x14ac:dyDescent="0.15"/>
    <row r="144209" ht="13.5" customHeight="1" x14ac:dyDescent="0.15"/>
    <row r="144211" ht="13.5" customHeight="1" x14ac:dyDescent="0.15"/>
    <row r="144213" ht="13.5" customHeight="1" x14ac:dyDescent="0.15"/>
    <row r="144215" ht="13.5" customHeight="1" x14ac:dyDescent="0.15"/>
    <row r="144217" ht="13.5" customHeight="1" x14ac:dyDescent="0.15"/>
    <row r="144219" ht="13.5" customHeight="1" x14ac:dyDescent="0.15"/>
    <row r="144221" ht="13.5" customHeight="1" x14ac:dyDescent="0.15"/>
    <row r="144223" ht="13.5" customHeight="1" x14ac:dyDescent="0.15"/>
    <row r="144225" ht="13.5" customHeight="1" x14ac:dyDescent="0.15"/>
    <row r="144227" ht="13.5" customHeight="1" x14ac:dyDescent="0.15"/>
    <row r="144229" ht="13.5" customHeight="1" x14ac:dyDescent="0.15"/>
    <row r="144231" ht="13.5" customHeight="1" x14ac:dyDescent="0.15"/>
    <row r="144233" ht="13.5" customHeight="1" x14ac:dyDescent="0.15"/>
    <row r="144235" ht="13.5" customHeight="1" x14ac:dyDescent="0.15"/>
    <row r="144237" ht="13.5" customHeight="1" x14ac:dyDescent="0.15"/>
    <row r="144239" ht="13.5" customHeight="1" x14ac:dyDescent="0.15"/>
    <row r="144241" ht="13.5" customHeight="1" x14ac:dyDescent="0.15"/>
    <row r="144243" ht="13.5" customHeight="1" x14ac:dyDescent="0.15"/>
    <row r="144245" ht="13.5" customHeight="1" x14ac:dyDescent="0.15"/>
    <row r="144247" ht="13.5" customHeight="1" x14ac:dyDescent="0.15"/>
    <row r="144249" ht="13.5" customHeight="1" x14ac:dyDescent="0.15"/>
    <row r="144251" ht="13.5" customHeight="1" x14ac:dyDescent="0.15"/>
    <row r="144253" ht="13.5" customHeight="1" x14ac:dyDescent="0.15"/>
    <row r="144255" ht="13.5" customHeight="1" x14ac:dyDescent="0.15"/>
    <row r="144257" ht="13.5" customHeight="1" x14ac:dyDescent="0.15"/>
    <row r="144259" ht="13.5" customHeight="1" x14ac:dyDescent="0.15"/>
    <row r="144261" ht="13.5" customHeight="1" x14ac:dyDescent="0.15"/>
    <row r="144263" ht="13.5" customHeight="1" x14ac:dyDescent="0.15"/>
    <row r="144265" ht="13.5" customHeight="1" x14ac:dyDescent="0.15"/>
    <row r="144267" ht="13.5" customHeight="1" x14ac:dyDescent="0.15"/>
    <row r="144269" ht="13.5" customHeight="1" x14ac:dyDescent="0.15"/>
    <row r="144271" ht="13.5" customHeight="1" x14ac:dyDescent="0.15"/>
    <row r="144273" ht="13.5" customHeight="1" x14ac:dyDescent="0.15"/>
    <row r="144275" ht="13.5" customHeight="1" x14ac:dyDescent="0.15"/>
    <row r="144277" ht="13.5" customHeight="1" x14ac:dyDescent="0.15"/>
    <row r="144279" ht="13.5" customHeight="1" x14ac:dyDescent="0.15"/>
    <row r="144281" ht="13.5" customHeight="1" x14ac:dyDescent="0.15"/>
    <row r="144283" ht="13.5" customHeight="1" x14ac:dyDescent="0.15"/>
    <row r="144285" ht="13.5" customHeight="1" x14ac:dyDescent="0.15"/>
    <row r="144287" ht="13.5" customHeight="1" x14ac:dyDescent="0.15"/>
    <row r="144289" ht="13.5" customHeight="1" x14ac:dyDescent="0.15"/>
    <row r="144291" ht="13.5" customHeight="1" x14ac:dyDescent="0.15"/>
    <row r="144293" ht="13.5" customHeight="1" x14ac:dyDescent="0.15"/>
    <row r="144295" ht="13.5" customHeight="1" x14ac:dyDescent="0.15"/>
    <row r="144297" ht="13.5" customHeight="1" x14ac:dyDescent="0.15"/>
    <row r="144299" ht="13.5" customHeight="1" x14ac:dyDescent="0.15"/>
    <row r="144301" ht="13.5" customHeight="1" x14ac:dyDescent="0.15"/>
    <row r="144303" ht="13.5" customHeight="1" x14ac:dyDescent="0.15"/>
    <row r="144305" ht="13.5" customHeight="1" x14ac:dyDescent="0.15"/>
    <row r="144307" ht="13.5" customHeight="1" x14ac:dyDescent="0.15"/>
    <row r="144309" ht="13.5" customHeight="1" x14ac:dyDescent="0.15"/>
    <row r="144311" ht="13.5" customHeight="1" x14ac:dyDescent="0.15"/>
    <row r="144313" ht="13.5" customHeight="1" x14ac:dyDescent="0.15"/>
    <row r="144315" ht="13.5" customHeight="1" x14ac:dyDescent="0.15"/>
    <row r="144317" ht="13.5" customHeight="1" x14ac:dyDescent="0.15"/>
    <row r="144319" ht="13.5" customHeight="1" x14ac:dyDescent="0.15"/>
    <row r="144321" ht="13.5" customHeight="1" x14ac:dyDescent="0.15"/>
    <row r="144323" ht="13.5" customHeight="1" x14ac:dyDescent="0.15"/>
    <row r="144325" ht="13.5" customHeight="1" x14ac:dyDescent="0.15"/>
    <row r="144327" ht="13.5" customHeight="1" x14ac:dyDescent="0.15"/>
    <row r="144329" ht="13.5" customHeight="1" x14ac:dyDescent="0.15"/>
    <row r="144331" ht="13.5" customHeight="1" x14ac:dyDescent="0.15"/>
    <row r="144333" ht="13.5" customHeight="1" x14ac:dyDescent="0.15"/>
    <row r="144335" ht="13.5" customHeight="1" x14ac:dyDescent="0.15"/>
    <row r="144337" ht="13.5" customHeight="1" x14ac:dyDescent="0.15"/>
    <row r="144339" ht="13.5" customHeight="1" x14ac:dyDescent="0.15"/>
    <row r="144341" ht="13.5" customHeight="1" x14ac:dyDescent="0.15"/>
    <row r="144343" ht="13.5" customHeight="1" x14ac:dyDescent="0.15"/>
    <row r="144345" ht="13.5" customHeight="1" x14ac:dyDescent="0.15"/>
    <row r="144347" ht="13.5" customHeight="1" x14ac:dyDescent="0.15"/>
    <row r="144349" ht="13.5" customHeight="1" x14ac:dyDescent="0.15"/>
    <row r="144351" ht="13.5" customHeight="1" x14ac:dyDescent="0.15"/>
    <row r="144353" ht="13.5" customHeight="1" x14ac:dyDescent="0.15"/>
    <row r="144355" ht="13.5" customHeight="1" x14ac:dyDescent="0.15"/>
    <row r="144357" ht="13.5" customHeight="1" x14ac:dyDescent="0.15"/>
    <row r="144359" ht="13.5" customHeight="1" x14ac:dyDescent="0.15"/>
    <row r="144361" ht="13.5" customHeight="1" x14ac:dyDescent="0.15"/>
    <row r="144363" ht="13.5" customHeight="1" x14ac:dyDescent="0.15"/>
    <row r="144365" ht="13.5" customHeight="1" x14ac:dyDescent="0.15"/>
    <row r="144367" ht="13.5" customHeight="1" x14ac:dyDescent="0.15"/>
    <row r="144369" ht="13.5" customHeight="1" x14ac:dyDescent="0.15"/>
    <row r="144371" ht="13.5" customHeight="1" x14ac:dyDescent="0.15"/>
    <row r="144373" ht="13.5" customHeight="1" x14ac:dyDescent="0.15"/>
    <row r="144375" ht="13.5" customHeight="1" x14ac:dyDescent="0.15"/>
    <row r="144377" ht="13.5" customHeight="1" x14ac:dyDescent="0.15"/>
    <row r="144379" ht="13.5" customHeight="1" x14ac:dyDescent="0.15"/>
    <row r="144381" ht="13.5" customHeight="1" x14ac:dyDescent="0.15"/>
    <row r="144383" ht="13.5" customHeight="1" x14ac:dyDescent="0.15"/>
    <row r="144385" ht="13.5" customHeight="1" x14ac:dyDescent="0.15"/>
    <row r="144387" ht="13.5" customHeight="1" x14ac:dyDescent="0.15"/>
    <row r="144389" ht="13.5" customHeight="1" x14ac:dyDescent="0.15"/>
    <row r="144391" ht="13.5" customHeight="1" x14ac:dyDescent="0.15"/>
    <row r="144393" ht="13.5" customHeight="1" x14ac:dyDescent="0.15"/>
    <row r="144395" ht="13.5" customHeight="1" x14ac:dyDescent="0.15"/>
    <row r="144397" ht="13.5" customHeight="1" x14ac:dyDescent="0.15"/>
    <row r="144399" ht="13.5" customHeight="1" x14ac:dyDescent="0.15"/>
    <row r="144401" ht="13.5" customHeight="1" x14ac:dyDescent="0.15"/>
    <row r="144403" ht="13.5" customHeight="1" x14ac:dyDescent="0.15"/>
    <row r="144405" ht="13.5" customHeight="1" x14ac:dyDescent="0.15"/>
    <row r="144407" ht="13.5" customHeight="1" x14ac:dyDescent="0.15"/>
    <row r="144409" ht="13.5" customHeight="1" x14ac:dyDescent="0.15"/>
    <row r="144411" ht="13.5" customHeight="1" x14ac:dyDescent="0.15"/>
    <row r="144413" ht="13.5" customHeight="1" x14ac:dyDescent="0.15"/>
    <row r="144415" ht="13.5" customHeight="1" x14ac:dyDescent="0.15"/>
    <row r="144417" ht="13.5" customHeight="1" x14ac:dyDescent="0.15"/>
    <row r="144419" ht="13.5" customHeight="1" x14ac:dyDescent="0.15"/>
    <row r="144421" ht="13.5" customHeight="1" x14ac:dyDescent="0.15"/>
    <row r="144423" ht="13.5" customHeight="1" x14ac:dyDescent="0.15"/>
    <row r="144425" ht="13.5" customHeight="1" x14ac:dyDescent="0.15"/>
    <row r="144427" ht="13.5" customHeight="1" x14ac:dyDescent="0.15"/>
    <row r="144429" ht="13.5" customHeight="1" x14ac:dyDescent="0.15"/>
    <row r="144431" ht="13.5" customHeight="1" x14ac:dyDescent="0.15"/>
    <row r="144433" ht="13.5" customHeight="1" x14ac:dyDescent="0.15"/>
    <row r="144435" ht="13.5" customHeight="1" x14ac:dyDescent="0.15"/>
    <row r="144437" ht="13.5" customHeight="1" x14ac:dyDescent="0.15"/>
    <row r="144439" ht="13.5" customHeight="1" x14ac:dyDescent="0.15"/>
    <row r="144441" ht="13.5" customHeight="1" x14ac:dyDescent="0.15"/>
    <row r="144443" ht="13.5" customHeight="1" x14ac:dyDescent="0.15"/>
    <row r="144445" ht="13.5" customHeight="1" x14ac:dyDescent="0.15"/>
    <row r="144447" ht="13.5" customHeight="1" x14ac:dyDescent="0.15"/>
    <row r="144449" ht="13.5" customHeight="1" x14ac:dyDescent="0.15"/>
    <row r="144451" ht="13.5" customHeight="1" x14ac:dyDescent="0.15"/>
    <row r="144453" ht="13.5" customHeight="1" x14ac:dyDescent="0.15"/>
    <row r="144455" ht="13.5" customHeight="1" x14ac:dyDescent="0.15"/>
    <row r="144457" ht="13.5" customHeight="1" x14ac:dyDescent="0.15"/>
    <row r="144459" ht="13.5" customHeight="1" x14ac:dyDescent="0.15"/>
    <row r="144461" ht="13.5" customHeight="1" x14ac:dyDescent="0.15"/>
    <row r="144463" ht="13.5" customHeight="1" x14ac:dyDescent="0.15"/>
    <row r="144465" ht="13.5" customHeight="1" x14ac:dyDescent="0.15"/>
    <row r="144467" ht="13.5" customHeight="1" x14ac:dyDescent="0.15"/>
    <row r="144469" ht="13.5" customHeight="1" x14ac:dyDescent="0.15"/>
    <row r="144471" ht="13.5" customHeight="1" x14ac:dyDescent="0.15"/>
    <row r="144473" ht="13.5" customHeight="1" x14ac:dyDescent="0.15"/>
    <row r="144475" ht="13.5" customHeight="1" x14ac:dyDescent="0.15"/>
    <row r="144477" ht="13.5" customHeight="1" x14ac:dyDescent="0.15"/>
    <row r="144479" ht="13.5" customHeight="1" x14ac:dyDescent="0.15"/>
    <row r="144481" ht="13.5" customHeight="1" x14ac:dyDescent="0.15"/>
    <row r="144483" ht="13.5" customHeight="1" x14ac:dyDescent="0.15"/>
    <row r="144485" ht="13.5" customHeight="1" x14ac:dyDescent="0.15"/>
    <row r="144487" ht="13.5" customHeight="1" x14ac:dyDescent="0.15"/>
    <row r="144489" ht="13.5" customHeight="1" x14ac:dyDescent="0.15"/>
    <row r="144491" ht="13.5" customHeight="1" x14ac:dyDescent="0.15"/>
    <row r="144493" ht="13.5" customHeight="1" x14ac:dyDescent="0.15"/>
    <row r="144495" ht="13.5" customHeight="1" x14ac:dyDescent="0.15"/>
    <row r="144497" ht="13.5" customHeight="1" x14ac:dyDescent="0.15"/>
    <row r="144499" ht="13.5" customHeight="1" x14ac:dyDescent="0.15"/>
    <row r="144501" ht="13.5" customHeight="1" x14ac:dyDescent="0.15"/>
    <row r="144503" ht="13.5" customHeight="1" x14ac:dyDescent="0.15"/>
    <row r="144505" ht="13.5" customHeight="1" x14ac:dyDescent="0.15"/>
    <row r="144507" ht="13.5" customHeight="1" x14ac:dyDescent="0.15"/>
    <row r="144509" ht="13.5" customHeight="1" x14ac:dyDescent="0.15"/>
    <row r="144511" ht="13.5" customHeight="1" x14ac:dyDescent="0.15"/>
    <row r="144513" ht="13.5" customHeight="1" x14ac:dyDescent="0.15"/>
    <row r="144515" ht="13.5" customHeight="1" x14ac:dyDescent="0.15"/>
    <row r="144517" ht="13.5" customHeight="1" x14ac:dyDescent="0.15"/>
    <row r="144519" ht="13.5" customHeight="1" x14ac:dyDescent="0.15"/>
    <row r="144521" ht="13.5" customHeight="1" x14ac:dyDescent="0.15"/>
    <row r="144523" ht="13.5" customHeight="1" x14ac:dyDescent="0.15"/>
    <row r="144525" ht="13.5" customHeight="1" x14ac:dyDescent="0.15"/>
    <row r="144527" ht="13.5" customHeight="1" x14ac:dyDescent="0.15"/>
    <row r="144529" ht="13.5" customHeight="1" x14ac:dyDescent="0.15"/>
    <row r="144531" ht="13.5" customHeight="1" x14ac:dyDescent="0.15"/>
    <row r="144533" ht="13.5" customHeight="1" x14ac:dyDescent="0.15"/>
    <row r="144535" ht="13.5" customHeight="1" x14ac:dyDescent="0.15"/>
    <row r="144537" ht="13.5" customHeight="1" x14ac:dyDescent="0.15"/>
    <row r="144539" ht="13.5" customHeight="1" x14ac:dyDescent="0.15"/>
    <row r="144541" ht="13.5" customHeight="1" x14ac:dyDescent="0.15"/>
    <row r="144543" ht="13.5" customHeight="1" x14ac:dyDescent="0.15"/>
    <row r="144545" ht="13.5" customHeight="1" x14ac:dyDescent="0.15"/>
    <row r="144547" ht="13.5" customHeight="1" x14ac:dyDescent="0.15"/>
    <row r="144549" ht="13.5" customHeight="1" x14ac:dyDescent="0.15"/>
    <row r="144551" ht="13.5" customHeight="1" x14ac:dyDescent="0.15"/>
    <row r="144553" ht="13.5" customHeight="1" x14ac:dyDescent="0.15"/>
    <row r="144555" ht="13.5" customHeight="1" x14ac:dyDescent="0.15"/>
    <row r="144557" ht="13.5" customHeight="1" x14ac:dyDescent="0.15"/>
    <row r="144559" ht="13.5" customHeight="1" x14ac:dyDescent="0.15"/>
    <row r="144561" ht="13.5" customHeight="1" x14ac:dyDescent="0.15"/>
    <row r="144563" ht="13.5" customHeight="1" x14ac:dyDescent="0.15"/>
    <row r="144565" ht="13.5" customHeight="1" x14ac:dyDescent="0.15"/>
    <row r="144567" ht="13.5" customHeight="1" x14ac:dyDescent="0.15"/>
    <row r="144569" ht="13.5" customHeight="1" x14ac:dyDescent="0.15"/>
    <row r="144571" ht="13.5" customHeight="1" x14ac:dyDescent="0.15"/>
    <row r="144573" ht="13.5" customHeight="1" x14ac:dyDescent="0.15"/>
    <row r="144575" ht="13.5" customHeight="1" x14ac:dyDescent="0.15"/>
    <row r="144577" ht="13.5" customHeight="1" x14ac:dyDescent="0.15"/>
    <row r="144579" ht="13.5" customHeight="1" x14ac:dyDescent="0.15"/>
    <row r="144581" ht="13.5" customHeight="1" x14ac:dyDescent="0.15"/>
    <row r="144583" ht="13.5" customHeight="1" x14ac:dyDescent="0.15"/>
    <row r="144585" ht="13.5" customHeight="1" x14ac:dyDescent="0.15"/>
    <row r="144587" ht="13.5" customHeight="1" x14ac:dyDescent="0.15"/>
    <row r="144589" ht="13.5" customHeight="1" x14ac:dyDescent="0.15"/>
    <row r="144591" ht="13.5" customHeight="1" x14ac:dyDescent="0.15"/>
    <row r="144593" ht="13.5" customHeight="1" x14ac:dyDescent="0.15"/>
    <row r="144595" ht="13.5" customHeight="1" x14ac:dyDescent="0.15"/>
    <row r="144597" ht="13.5" customHeight="1" x14ac:dyDescent="0.15"/>
    <row r="144599" ht="13.5" customHeight="1" x14ac:dyDescent="0.15"/>
    <row r="144601" ht="13.5" customHeight="1" x14ac:dyDescent="0.15"/>
    <row r="144603" ht="13.5" customHeight="1" x14ac:dyDescent="0.15"/>
    <row r="144605" ht="13.5" customHeight="1" x14ac:dyDescent="0.15"/>
    <row r="144607" ht="13.5" customHeight="1" x14ac:dyDescent="0.15"/>
    <row r="144609" ht="13.5" customHeight="1" x14ac:dyDescent="0.15"/>
    <row r="144611" ht="13.5" customHeight="1" x14ac:dyDescent="0.15"/>
    <row r="144613" ht="13.5" customHeight="1" x14ac:dyDescent="0.15"/>
    <row r="144615" ht="13.5" customHeight="1" x14ac:dyDescent="0.15"/>
    <row r="144617" ht="13.5" customHeight="1" x14ac:dyDescent="0.15"/>
    <row r="144619" ht="13.5" customHeight="1" x14ac:dyDescent="0.15"/>
    <row r="144621" ht="13.5" customHeight="1" x14ac:dyDescent="0.15"/>
    <row r="144623" ht="13.5" customHeight="1" x14ac:dyDescent="0.15"/>
    <row r="144625" ht="13.5" customHeight="1" x14ac:dyDescent="0.15"/>
    <row r="144627" ht="13.5" customHeight="1" x14ac:dyDescent="0.15"/>
    <row r="144629" ht="13.5" customHeight="1" x14ac:dyDescent="0.15"/>
    <row r="144631" ht="13.5" customHeight="1" x14ac:dyDescent="0.15"/>
    <row r="144633" ht="13.5" customHeight="1" x14ac:dyDescent="0.15"/>
    <row r="144635" ht="13.5" customHeight="1" x14ac:dyDescent="0.15"/>
    <row r="144637" ht="13.5" customHeight="1" x14ac:dyDescent="0.15"/>
    <row r="144639" ht="13.5" customHeight="1" x14ac:dyDescent="0.15"/>
    <row r="144641" ht="13.5" customHeight="1" x14ac:dyDescent="0.15"/>
    <row r="144643" ht="13.5" customHeight="1" x14ac:dyDescent="0.15"/>
    <row r="144645" ht="13.5" customHeight="1" x14ac:dyDescent="0.15"/>
    <row r="144647" ht="13.5" customHeight="1" x14ac:dyDescent="0.15"/>
    <row r="144649" ht="13.5" customHeight="1" x14ac:dyDescent="0.15"/>
    <row r="144651" ht="13.5" customHeight="1" x14ac:dyDescent="0.15"/>
    <row r="144653" ht="13.5" customHeight="1" x14ac:dyDescent="0.15"/>
    <row r="144655" ht="13.5" customHeight="1" x14ac:dyDescent="0.15"/>
    <row r="144657" ht="13.5" customHeight="1" x14ac:dyDescent="0.15"/>
    <row r="144659" ht="13.5" customHeight="1" x14ac:dyDescent="0.15"/>
    <row r="144661" ht="13.5" customHeight="1" x14ac:dyDescent="0.15"/>
    <row r="144663" ht="13.5" customHeight="1" x14ac:dyDescent="0.15"/>
    <row r="144665" ht="13.5" customHeight="1" x14ac:dyDescent="0.15"/>
    <row r="144667" ht="13.5" customHeight="1" x14ac:dyDescent="0.15"/>
    <row r="144669" ht="13.5" customHeight="1" x14ac:dyDescent="0.15"/>
    <row r="144671" ht="13.5" customHeight="1" x14ac:dyDescent="0.15"/>
    <row r="144673" ht="13.5" customHeight="1" x14ac:dyDescent="0.15"/>
    <row r="144675" ht="13.5" customHeight="1" x14ac:dyDescent="0.15"/>
    <row r="144677" ht="13.5" customHeight="1" x14ac:dyDescent="0.15"/>
    <row r="144679" ht="13.5" customHeight="1" x14ac:dyDescent="0.15"/>
    <row r="144681" ht="13.5" customHeight="1" x14ac:dyDescent="0.15"/>
    <row r="144683" ht="13.5" customHeight="1" x14ac:dyDescent="0.15"/>
    <row r="144685" ht="13.5" customHeight="1" x14ac:dyDescent="0.15"/>
    <row r="144687" ht="13.5" customHeight="1" x14ac:dyDescent="0.15"/>
    <row r="144689" ht="13.5" customHeight="1" x14ac:dyDescent="0.15"/>
    <row r="144691" ht="13.5" customHeight="1" x14ac:dyDescent="0.15"/>
    <row r="144693" ht="13.5" customHeight="1" x14ac:dyDescent="0.15"/>
    <row r="144695" ht="13.5" customHeight="1" x14ac:dyDescent="0.15"/>
    <row r="144697" ht="13.5" customHeight="1" x14ac:dyDescent="0.15"/>
    <row r="144699" ht="13.5" customHeight="1" x14ac:dyDescent="0.15"/>
    <row r="144701" ht="13.5" customHeight="1" x14ac:dyDescent="0.15"/>
    <row r="144703" ht="13.5" customHeight="1" x14ac:dyDescent="0.15"/>
    <row r="144705" ht="13.5" customHeight="1" x14ac:dyDescent="0.15"/>
    <row r="144707" ht="13.5" customHeight="1" x14ac:dyDescent="0.15"/>
    <row r="144709" ht="13.5" customHeight="1" x14ac:dyDescent="0.15"/>
    <row r="144711" ht="13.5" customHeight="1" x14ac:dyDescent="0.15"/>
    <row r="144713" ht="13.5" customHeight="1" x14ac:dyDescent="0.15"/>
    <row r="144715" ht="13.5" customHeight="1" x14ac:dyDescent="0.15"/>
    <row r="144717" ht="13.5" customHeight="1" x14ac:dyDescent="0.15"/>
    <row r="144719" ht="13.5" customHeight="1" x14ac:dyDescent="0.15"/>
    <row r="144721" ht="13.5" customHeight="1" x14ac:dyDescent="0.15"/>
    <row r="144723" ht="13.5" customHeight="1" x14ac:dyDescent="0.15"/>
    <row r="144725" ht="13.5" customHeight="1" x14ac:dyDescent="0.15"/>
    <row r="144727" ht="13.5" customHeight="1" x14ac:dyDescent="0.15"/>
    <row r="144729" ht="13.5" customHeight="1" x14ac:dyDescent="0.15"/>
    <row r="144731" ht="13.5" customHeight="1" x14ac:dyDescent="0.15"/>
    <row r="144733" ht="13.5" customHeight="1" x14ac:dyDescent="0.15"/>
    <row r="144735" ht="13.5" customHeight="1" x14ac:dyDescent="0.15"/>
    <row r="144737" ht="13.5" customHeight="1" x14ac:dyDescent="0.15"/>
    <row r="144739" ht="13.5" customHeight="1" x14ac:dyDescent="0.15"/>
    <row r="144741" ht="13.5" customHeight="1" x14ac:dyDescent="0.15"/>
    <row r="144743" ht="13.5" customHeight="1" x14ac:dyDescent="0.15"/>
    <row r="144745" ht="13.5" customHeight="1" x14ac:dyDescent="0.15"/>
    <row r="144747" ht="13.5" customHeight="1" x14ac:dyDescent="0.15"/>
    <row r="144749" ht="13.5" customHeight="1" x14ac:dyDescent="0.15"/>
    <row r="144751" ht="13.5" customHeight="1" x14ac:dyDescent="0.15"/>
    <row r="144753" ht="13.5" customHeight="1" x14ac:dyDescent="0.15"/>
    <row r="144755" ht="13.5" customHeight="1" x14ac:dyDescent="0.15"/>
    <row r="144757" ht="13.5" customHeight="1" x14ac:dyDescent="0.15"/>
    <row r="144759" ht="13.5" customHeight="1" x14ac:dyDescent="0.15"/>
    <row r="144761" ht="13.5" customHeight="1" x14ac:dyDescent="0.15"/>
    <row r="144763" ht="13.5" customHeight="1" x14ac:dyDescent="0.15"/>
    <row r="144765" ht="13.5" customHeight="1" x14ac:dyDescent="0.15"/>
    <row r="144767" ht="13.5" customHeight="1" x14ac:dyDescent="0.15"/>
    <row r="144769" ht="13.5" customHeight="1" x14ac:dyDescent="0.15"/>
    <row r="144771" ht="13.5" customHeight="1" x14ac:dyDescent="0.15"/>
    <row r="144773" ht="13.5" customHeight="1" x14ac:dyDescent="0.15"/>
    <row r="144775" ht="13.5" customHeight="1" x14ac:dyDescent="0.15"/>
    <row r="144777" ht="13.5" customHeight="1" x14ac:dyDescent="0.15"/>
    <row r="144779" ht="13.5" customHeight="1" x14ac:dyDescent="0.15"/>
    <row r="144781" ht="13.5" customHeight="1" x14ac:dyDescent="0.15"/>
    <row r="144783" ht="13.5" customHeight="1" x14ac:dyDescent="0.15"/>
    <row r="144785" ht="13.5" customHeight="1" x14ac:dyDescent="0.15"/>
    <row r="144787" ht="13.5" customHeight="1" x14ac:dyDescent="0.15"/>
    <row r="144789" ht="13.5" customHeight="1" x14ac:dyDescent="0.15"/>
    <row r="144791" ht="13.5" customHeight="1" x14ac:dyDescent="0.15"/>
    <row r="144793" ht="13.5" customHeight="1" x14ac:dyDescent="0.15"/>
    <row r="144795" ht="13.5" customHeight="1" x14ac:dyDescent="0.15"/>
    <row r="144797" ht="13.5" customHeight="1" x14ac:dyDescent="0.15"/>
    <row r="144799" ht="13.5" customHeight="1" x14ac:dyDescent="0.15"/>
    <row r="144801" ht="13.5" customHeight="1" x14ac:dyDescent="0.15"/>
    <row r="144803" ht="13.5" customHeight="1" x14ac:dyDescent="0.15"/>
    <row r="144805" ht="13.5" customHeight="1" x14ac:dyDescent="0.15"/>
    <row r="144807" ht="13.5" customHeight="1" x14ac:dyDescent="0.15"/>
    <row r="144809" ht="13.5" customHeight="1" x14ac:dyDescent="0.15"/>
    <row r="144811" ht="13.5" customHeight="1" x14ac:dyDescent="0.15"/>
    <row r="144813" ht="13.5" customHeight="1" x14ac:dyDescent="0.15"/>
    <row r="144815" ht="13.5" customHeight="1" x14ac:dyDescent="0.15"/>
    <row r="144817" ht="13.5" customHeight="1" x14ac:dyDescent="0.15"/>
    <row r="144819" ht="13.5" customHeight="1" x14ac:dyDescent="0.15"/>
    <row r="144821" ht="13.5" customHeight="1" x14ac:dyDescent="0.15"/>
    <row r="144823" ht="13.5" customHeight="1" x14ac:dyDescent="0.15"/>
    <row r="144825" ht="13.5" customHeight="1" x14ac:dyDescent="0.15"/>
    <row r="144827" ht="13.5" customHeight="1" x14ac:dyDescent="0.15"/>
    <row r="144829" ht="13.5" customHeight="1" x14ac:dyDescent="0.15"/>
    <row r="144831" ht="13.5" customHeight="1" x14ac:dyDescent="0.15"/>
    <row r="144833" ht="13.5" customHeight="1" x14ac:dyDescent="0.15"/>
    <row r="144835" ht="13.5" customHeight="1" x14ac:dyDescent="0.15"/>
    <row r="144837" ht="13.5" customHeight="1" x14ac:dyDescent="0.15"/>
    <row r="144839" ht="13.5" customHeight="1" x14ac:dyDescent="0.15"/>
    <row r="144841" ht="13.5" customHeight="1" x14ac:dyDescent="0.15"/>
    <row r="144843" ht="13.5" customHeight="1" x14ac:dyDescent="0.15"/>
    <row r="144845" ht="13.5" customHeight="1" x14ac:dyDescent="0.15"/>
    <row r="144847" ht="13.5" customHeight="1" x14ac:dyDescent="0.15"/>
    <row r="144849" ht="13.5" customHeight="1" x14ac:dyDescent="0.15"/>
    <row r="144851" ht="13.5" customHeight="1" x14ac:dyDescent="0.15"/>
    <row r="144853" ht="13.5" customHeight="1" x14ac:dyDescent="0.15"/>
    <row r="144855" ht="13.5" customHeight="1" x14ac:dyDescent="0.15"/>
    <row r="144857" ht="13.5" customHeight="1" x14ac:dyDescent="0.15"/>
    <row r="144859" ht="13.5" customHeight="1" x14ac:dyDescent="0.15"/>
    <row r="144861" ht="13.5" customHeight="1" x14ac:dyDescent="0.15"/>
    <row r="144863" ht="13.5" customHeight="1" x14ac:dyDescent="0.15"/>
    <row r="144865" ht="13.5" customHeight="1" x14ac:dyDescent="0.15"/>
    <row r="144867" ht="13.5" customHeight="1" x14ac:dyDescent="0.15"/>
    <row r="144869" ht="13.5" customHeight="1" x14ac:dyDescent="0.15"/>
    <row r="144871" ht="13.5" customHeight="1" x14ac:dyDescent="0.15"/>
    <row r="144873" ht="13.5" customHeight="1" x14ac:dyDescent="0.15"/>
    <row r="144875" ht="13.5" customHeight="1" x14ac:dyDescent="0.15"/>
    <row r="144877" ht="13.5" customHeight="1" x14ac:dyDescent="0.15"/>
    <row r="144879" ht="13.5" customHeight="1" x14ac:dyDescent="0.15"/>
    <row r="144881" ht="13.5" customHeight="1" x14ac:dyDescent="0.15"/>
    <row r="144883" ht="13.5" customHeight="1" x14ac:dyDescent="0.15"/>
    <row r="144885" ht="13.5" customHeight="1" x14ac:dyDescent="0.15"/>
    <row r="144887" ht="13.5" customHeight="1" x14ac:dyDescent="0.15"/>
    <row r="144889" ht="13.5" customHeight="1" x14ac:dyDescent="0.15"/>
    <row r="144891" ht="13.5" customHeight="1" x14ac:dyDescent="0.15"/>
    <row r="144893" ht="13.5" customHeight="1" x14ac:dyDescent="0.15"/>
    <row r="144895" ht="13.5" customHeight="1" x14ac:dyDescent="0.15"/>
    <row r="144897" ht="13.5" customHeight="1" x14ac:dyDescent="0.15"/>
    <row r="144899" ht="13.5" customHeight="1" x14ac:dyDescent="0.15"/>
    <row r="144901" ht="13.5" customHeight="1" x14ac:dyDescent="0.15"/>
    <row r="144903" ht="13.5" customHeight="1" x14ac:dyDescent="0.15"/>
    <row r="144905" ht="13.5" customHeight="1" x14ac:dyDescent="0.15"/>
    <row r="144907" ht="13.5" customHeight="1" x14ac:dyDescent="0.15"/>
    <row r="144909" ht="13.5" customHeight="1" x14ac:dyDescent="0.15"/>
    <row r="144911" ht="13.5" customHeight="1" x14ac:dyDescent="0.15"/>
    <row r="144913" ht="13.5" customHeight="1" x14ac:dyDescent="0.15"/>
    <row r="144915" ht="13.5" customHeight="1" x14ac:dyDescent="0.15"/>
    <row r="144917" ht="13.5" customHeight="1" x14ac:dyDescent="0.15"/>
    <row r="144919" ht="13.5" customHeight="1" x14ac:dyDescent="0.15"/>
    <row r="144921" ht="13.5" customHeight="1" x14ac:dyDescent="0.15"/>
    <row r="144923" ht="13.5" customHeight="1" x14ac:dyDescent="0.15"/>
    <row r="144925" ht="13.5" customHeight="1" x14ac:dyDescent="0.15"/>
    <row r="144927" ht="13.5" customHeight="1" x14ac:dyDescent="0.15"/>
    <row r="144929" ht="13.5" customHeight="1" x14ac:dyDescent="0.15"/>
    <row r="144931" ht="13.5" customHeight="1" x14ac:dyDescent="0.15"/>
    <row r="144933" ht="13.5" customHeight="1" x14ac:dyDescent="0.15"/>
    <row r="144935" ht="13.5" customHeight="1" x14ac:dyDescent="0.15"/>
    <row r="144937" ht="13.5" customHeight="1" x14ac:dyDescent="0.15"/>
    <row r="144939" ht="13.5" customHeight="1" x14ac:dyDescent="0.15"/>
    <row r="144941" ht="13.5" customHeight="1" x14ac:dyDescent="0.15"/>
    <row r="144943" ht="13.5" customHeight="1" x14ac:dyDescent="0.15"/>
    <row r="144945" ht="13.5" customHeight="1" x14ac:dyDescent="0.15"/>
    <row r="144947" ht="13.5" customHeight="1" x14ac:dyDescent="0.15"/>
    <row r="144949" ht="13.5" customHeight="1" x14ac:dyDescent="0.15"/>
    <row r="144951" ht="13.5" customHeight="1" x14ac:dyDescent="0.15"/>
    <row r="144953" ht="13.5" customHeight="1" x14ac:dyDescent="0.15"/>
    <row r="144955" ht="13.5" customHeight="1" x14ac:dyDescent="0.15"/>
    <row r="144957" ht="13.5" customHeight="1" x14ac:dyDescent="0.15"/>
    <row r="144959" ht="13.5" customHeight="1" x14ac:dyDescent="0.15"/>
    <row r="144961" ht="13.5" customHeight="1" x14ac:dyDescent="0.15"/>
    <row r="144963" ht="13.5" customHeight="1" x14ac:dyDescent="0.15"/>
    <row r="144965" ht="13.5" customHeight="1" x14ac:dyDescent="0.15"/>
    <row r="144967" ht="13.5" customHeight="1" x14ac:dyDescent="0.15"/>
    <row r="144969" ht="13.5" customHeight="1" x14ac:dyDescent="0.15"/>
    <row r="144971" ht="13.5" customHeight="1" x14ac:dyDescent="0.15"/>
    <row r="144973" ht="13.5" customHeight="1" x14ac:dyDescent="0.15"/>
    <row r="144975" ht="13.5" customHeight="1" x14ac:dyDescent="0.15"/>
    <row r="144977" ht="13.5" customHeight="1" x14ac:dyDescent="0.15"/>
    <row r="144979" ht="13.5" customHeight="1" x14ac:dyDescent="0.15"/>
    <row r="144981" ht="13.5" customHeight="1" x14ac:dyDescent="0.15"/>
    <row r="144983" ht="13.5" customHeight="1" x14ac:dyDescent="0.15"/>
    <row r="144985" ht="13.5" customHeight="1" x14ac:dyDescent="0.15"/>
    <row r="144987" ht="13.5" customHeight="1" x14ac:dyDescent="0.15"/>
    <row r="144989" ht="13.5" customHeight="1" x14ac:dyDescent="0.15"/>
    <row r="144991" ht="13.5" customHeight="1" x14ac:dyDescent="0.15"/>
    <row r="144993" ht="13.5" customHeight="1" x14ac:dyDescent="0.15"/>
    <row r="144995" ht="13.5" customHeight="1" x14ac:dyDescent="0.15"/>
    <row r="144997" ht="13.5" customHeight="1" x14ac:dyDescent="0.15"/>
    <row r="144999" ht="13.5" customHeight="1" x14ac:dyDescent="0.15"/>
    <row r="145001" ht="13.5" customHeight="1" x14ac:dyDescent="0.15"/>
    <row r="145003" ht="13.5" customHeight="1" x14ac:dyDescent="0.15"/>
    <row r="145005" ht="13.5" customHeight="1" x14ac:dyDescent="0.15"/>
    <row r="145007" ht="13.5" customHeight="1" x14ac:dyDescent="0.15"/>
    <row r="145009" ht="13.5" customHeight="1" x14ac:dyDescent="0.15"/>
    <row r="145011" ht="13.5" customHeight="1" x14ac:dyDescent="0.15"/>
    <row r="145013" ht="13.5" customHeight="1" x14ac:dyDescent="0.15"/>
    <row r="145015" ht="13.5" customHeight="1" x14ac:dyDescent="0.15"/>
    <row r="145017" ht="13.5" customHeight="1" x14ac:dyDescent="0.15"/>
    <row r="145019" ht="13.5" customHeight="1" x14ac:dyDescent="0.15"/>
    <row r="145021" ht="13.5" customHeight="1" x14ac:dyDescent="0.15"/>
    <row r="145023" ht="13.5" customHeight="1" x14ac:dyDescent="0.15"/>
    <row r="145025" ht="13.5" customHeight="1" x14ac:dyDescent="0.15"/>
    <row r="145027" ht="13.5" customHeight="1" x14ac:dyDescent="0.15"/>
    <row r="145029" ht="13.5" customHeight="1" x14ac:dyDescent="0.15"/>
    <row r="145031" ht="13.5" customHeight="1" x14ac:dyDescent="0.15"/>
    <row r="145033" ht="13.5" customHeight="1" x14ac:dyDescent="0.15"/>
    <row r="145035" ht="13.5" customHeight="1" x14ac:dyDescent="0.15"/>
    <row r="145037" ht="13.5" customHeight="1" x14ac:dyDescent="0.15"/>
    <row r="145039" ht="13.5" customHeight="1" x14ac:dyDescent="0.15"/>
    <row r="145041" ht="13.5" customHeight="1" x14ac:dyDescent="0.15"/>
    <row r="145043" ht="13.5" customHeight="1" x14ac:dyDescent="0.15"/>
    <row r="145045" ht="13.5" customHeight="1" x14ac:dyDescent="0.15"/>
    <row r="145047" ht="13.5" customHeight="1" x14ac:dyDescent="0.15"/>
    <row r="145049" ht="13.5" customHeight="1" x14ac:dyDescent="0.15"/>
    <row r="145051" ht="13.5" customHeight="1" x14ac:dyDescent="0.15"/>
    <row r="145053" ht="13.5" customHeight="1" x14ac:dyDescent="0.15"/>
    <row r="145055" ht="13.5" customHeight="1" x14ac:dyDescent="0.15"/>
    <row r="145057" ht="13.5" customHeight="1" x14ac:dyDescent="0.15"/>
    <row r="145059" ht="13.5" customHeight="1" x14ac:dyDescent="0.15"/>
    <row r="145061" ht="13.5" customHeight="1" x14ac:dyDescent="0.15"/>
    <row r="145063" ht="13.5" customHeight="1" x14ac:dyDescent="0.15"/>
    <row r="145065" ht="13.5" customHeight="1" x14ac:dyDescent="0.15"/>
    <row r="145067" ht="13.5" customHeight="1" x14ac:dyDescent="0.15"/>
    <row r="145069" ht="13.5" customHeight="1" x14ac:dyDescent="0.15"/>
    <row r="145071" ht="13.5" customHeight="1" x14ac:dyDescent="0.15"/>
    <row r="145073" ht="13.5" customHeight="1" x14ac:dyDescent="0.15"/>
    <row r="145075" ht="13.5" customHeight="1" x14ac:dyDescent="0.15"/>
    <row r="145077" ht="13.5" customHeight="1" x14ac:dyDescent="0.15"/>
    <row r="145079" ht="13.5" customHeight="1" x14ac:dyDescent="0.15"/>
    <row r="145081" ht="13.5" customHeight="1" x14ac:dyDescent="0.15"/>
    <row r="145083" ht="13.5" customHeight="1" x14ac:dyDescent="0.15"/>
    <row r="145085" ht="13.5" customHeight="1" x14ac:dyDescent="0.15"/>
    <row r="145087" ht="13.5" customHeight="1" x14ac:dyDescent="0.15"/>
    <row r="145089" ht="13.5" customHeight="1" x14ac:dyDescent="0.15"/>
    <row r="145091" ht="13.5" customHeight="1" x14ac:dyDescent="0.15"/>
    <row r="145093" ht="13.5" customHeight="1" x14ac:dyDescent="0.15"/>
    <row r="145095" ht="13.5" customHeight="1" x14ac:dyDescent="0.15"/>
    <row r="145097" ht="13.5" customHeight="1" x14ac:dyDescent="0.15"/>
    <row r="145099" ht="13.5" customHeight="1" x14ac:dyDescent="0.15"/>
    <row r="145101" ht="13.5" customHeight="1" x14ac:dyDescent="0.15"/>
    <row r="145103" ht="13.5" customHeight="1" x14ac:dyDescent="0.15"/>
    <row r="145105" ht="13.5" customHeight="1" x14ac:dyDescent="0.15"/>
    <row r="145107" ht="13.5" customHeight="1" x14ac:dyDescent="0.15"/>
    <row r="145109" ht="13.5" customHeight="1" x14ac:dyDescent="0.15"/>
    <row r="145111" ht="13.5" customHeight="1" x14ac:dyDescent="0.15"/>
    <row r="145113" ht="13.5" customHeight="1" x14ac:dyDescent="0.15"/>
    <row r="145115" ht="13.5" customHeight="1" x14ac:dyDescent="0.15"/>
    <row r="145117" ht="13.5" customHeight="1" x14ac:dyDescent="0.15"/>
    <row r="145119" ht="13.5" customHeight="1" x14ac:dyDescent="0.15"/>
    <row r="145121" ht="13.5" customHeight="1" x14ac:dyDescent="0.15"/>
    <row r="145123" ht="13.5" customHeight="1" x14ac:dyDescent="0.15"/>
    <row r="145125" ht="13.5" customHeight="1" x14ac:dyDescent="0.15"/>
    <row r="145127" ht="13.5" customHeight="1" x14ac:dyDescent="0.15"/>
    <row r="145129" ht="13.5" customHeight="1" x14ac:dyDescent="0.15"/>
    <row r="145131" ht="13.5" customHeight="1" x14ac:dyDescent="0.15"/>
    <row r="145133" ht="13.5" customHeight="1" x14ac:dyDescent="0.15"/>
    <row r="145135" ht="13.5" customHeight="1" x14ac:dyDescent="0.15"/>
    <row r="145137" ht="13.5" customHeight="1" x14ac:dyDescent="0.15"/>
    <row r="145139" ht="13.5" customHeight="1" x14ac:dyDescent="0.15"/>
    <row r="145141" ht="13.5" customHeight="1" x14ac:dyDescent="0.15"/>
    <row r="145143" ht="13.5" customHeight="1" x14ac:dyDescent="0.15"/>
    <row r="145145" ht="13.5" customHeight="1" x14ac:dyDescent="0.15"/>
    <row r="145147" ht="13.5" customHeight="1" x14ac:dyDescent="0.15"/>
    <row r="145149" ht="13.5" customHeight="1" x14ac:dyDescent="0.15"/>
    <row r="145151" ht="13.5" customHeight="1" x14ac:dyDescent="0.15"/>
    <row r="145153" ht="13.5" customHeight="1" x14ac:dyDescent="0.15"/>
    <row r="145155" ht="13.5" customHeight="1" x14ac:dyDescent="0.15"/>
    <row r="145157" ht="13.5" customHeight="1" x14ac:dyDescent="0.15"/>
    <row r="145159" ht="13.5" customHeight="1" x14ac:dyDescent="0.15"/>
    <row r="145161" ht="13.5" customHeight="1" x14ac:dyDescent="0.15"/>
    <row r="145163" ht="13.5" customHeight="1" x14ac:dyDescent="0.15"/>
    <row r="145165" ht="13.5" customHeight="1" x14ac:dyDescent="0.15"/>
    <row r="145167" ht="13.5" customHeight="1" x14ac:dyDescent="0.15"/>
    <row r="145169" ht="13.5" customHeight="1" x14ac:dyDescent="0.15"/>
    <row r="145171" ht="13.5" customHeight="1" x14ac:dyDescent="0.15"/>
    <row r="145173" ht="13.5" customHeight="1" x14ac:dyDescent="0.15"/>
    <row r="145175" ht="13.5" customHeight="1" x14ac:dyDescent="0.15"/>
    <row r="145177" ht="13.5" customHeight="1" x14ac:dyDescent="0.15"/>
    <row r="145179" ht="13.5" customHeight="1" x14ac:dyDescent="0.15"/>
    <row r="145181" ht="13.5" customHeight="1" x14ac:dyDescent="0.15"/>
    <row r="145183" ht="13.5" customHeight="1" x14ac:dyDescent="0.15"/>
    <row r="145185" ht="13.5" customHeight="1" x14ac:dyDescent="0.15"/>
    <row r="145187" ht="13.5" customHeight="1" x14ac:dyDescent="0.15"/>
    <row r="145189" ht="13.5" customHeight="1" x14ac:dyDescent="0.15"/>
    <row r="145191" ht="13.5" customHeight="1" x14ac:dyDescent="0.15"/>
    <row r="145193" ht="13.5" customHeight="1" x14ac:dyDescent="0.15"/>
    <row r="145195" ht="13.5" customHeight="1" x14ac:dyDescent="0.15"/>
    <row r="145197" ht="13.5" customHeight="1" x14ac:dyDescent="0.15"/>
    <row r="145199" ht="13.5" customHeight="1" x14ac:dyDescent="0.15"/>
    <row r="145201" ht="13.5" customHeight="1" x14ac:dyDescent="0.15"/>
    <row r="145203" ht="13.5" customHeight="1" x14ac:dyDescent="0.15"/>
    <row r="145205" ht="13.5" customHeight="1" x14ac:dyDescent="0.15"/>
    <row r="145207" ht="13.5" customHeight="1" x14ac:dyDescent="0.15"/>
    <row r="145209" ht="13.5" customHeight="1" x14ac:dyDescent="0.15"/>
    <row r="145211" ht="13.5" customHeight="1" x14ac:dyDescent="0.15"/>
    <row r="145213" ht="13.5" customHeight="1" x14ac:dyDescent="0.15"/>
    <row r="145215" ht="13.5" customHeight="1" x14ac:dyDescent="0.15"/>
    <row r="145217" ht="13.5" customHeight="1" x14ac:dyDescent="0.15"/>
    <row r="145219" ht="13.5" customHeight="1" x14ac:dyDescent="0.15"/>
    <row r="145221" ht="13.5" customHeight="1" x14ac:dyDescent="0.15"/>
    <row r="145223" ht="13.5" customHeight="1" x14ac:dyDescent="0.15"/>
    <row r="145225" ht="13.5" customHeight="1" x14ac:dyDescent="0.15"/>
    <row r="145227" ht="13.5" customHeight="1" x14ac:dyDescent="0.15"/>
    <row r="145229" ht="13.5" customHeight="1" x14ac:dyDescent="0.15"/>
    <row r="145231" ht="13.5" customHeight="1" x14ac:dyDescent="0.15"/>
    <row r="145233" ht="13.5" customHeight="1" x14ac:dyDescent="0.15"/>
    <row r="145235" ht="13.5" customHeight="1" x14ac:dyDescent="0.15"/>
    <row r="145237" ht="13.5" customHeight="1" x14ac:dyDescent="0.15"/>
    <row r="145239" ht="13.5" customHeight="1" x14ac:dyDescent="0.15"/>
    <row r="145241" ht="13.5" customHeight="1" x14ac:dyDescent="0.15"/>
    <row r="145243" ht="13.5" customHeight="1" x14ac:dyDescent="0.15"/>
    <row r="145245" ht="13.5" customHeight="1" x14ac:dyDescent="0.15"/>
    <row r="145247" ht="13.5" customHeight="1" x14ac:dyDescent="0.15"/>
    <row r="145249" ht="13.5" customHeight="1" x14ac:dyDescent="0.15"/>
    <row r="145251" ht="13.5" customHeight="1" x14ac:dyDescent="0.15"/>
    <row r="145253" ht="13.5" customHeight="1" x14ac:dyDescent="0.15"/>
    <row r="145255" ht="13.5" customHeight="1" x14ac:dyDescent="0.15"/>
    <row r="145257" ht="13.5" customHeight="1" x14ac:dyDescent="0.15"/>
    <row r="145259" ht="13.5" customHeight="1" x14ac:dyDescent="0.15"/>
    <row r="145261" ht="13.5" customHeight="1" x14ac:dyDescent="0.15"/>
    <row r="145263" ht="13.5" customHeight="1" x14ac:dyDescent="0.15"/>
    <row r="145265" ht="13.5" customHeight="1" x14ac:dyDescent="0.15"/>
    <row r="145267" ht="13.5" customHeight="1" x14ac:dyDescent="0.15"/>
    <row r="145269" ht="13.5" customHeight="1" x14ac:dyDescent="0.15"/>
    <row r="145271" ht="13.5" customHeight="1" x14ac:dyDescent="0.15"/>
    <row r="145273" ht="13.5" customHeight="1" x14ac:dyDescent="0.15"/>
    <row r="145275" ht="13.5" customHeight="1" x14ac:dyDescent="0.15"/>
    <row r="145277" ht="13.5" customHeight="1" x14ac:dyDescent="0.15"/>
    <row r="145279" ht="13.5" customHeight="1" x14ac:dyDescent="0.15"/>
    <row r="145281" ht="13.5" customHeight="1" x14ac:dyDescent="0.15"/>
    <row r="145283" ht="13.5" customHeight="1" x14ac:dyDescent="0.15"/>
    <row r="145285" ht="13.5" customHeight="1" x14ac:dyDescent="0.15"/>
    <row r="145287" ht="13.5" customHeight="1" x14ac:dyDescent="0.15"/>
    <row r="145289" ht="13.5" customHeight="1" x14ac:dyDescent="0.15"/>
    <row r="145291" ht="13.5" customHeight="1" x14ac:dyDescent="0.15"/>
    <row r="145293" ht="13.5" customHeight="1" x14ac:dyDescent="0.15"/>
    <row r="145295" ht="13.5" customHeight="1" x14ac:dyDescent="0.15"/>
    <row r="145297" ht="13.5" customHeight="1" x14ac:dyDescent="0.15"/>
    <row r="145299" ht="13.5" customHeight="1" x14ac:dyDescent="0.15"/>
    <row r="145301" ht="13.5" customHeight="1" x14ac:dyDescent="0.15"/>
    <row r="145303" ht="13.5" customHeight="1" x14ac:dyDescent="0.15"/>
    <row r="145305" ht="13.5" customHeight="1" x14ac:dyDescent="0.15"/>
    <row r="145307" ht="13.5" customHeight="1" x14ac:dyDescent="0.15"/>
    <row r="145309" ht="13.5" customHeight="1" x14ac:dyDescent="0.15"/>
    <row r="145311" ht="13.5" customHeight="1" x14ac:dyDescent="0.15"/>
    <row r="145313" ht="13.5" customHeight="1" x14ac:dyDescent="0.15"/>
    <row r="145315" ht="13.5" customHeight="1" x14ac:dyDescent="0.15"/>
    <row r="145317" ht="13.5" customHeight="1" x14ac:dyDescent="0.15"/>
    <row r="145319" ht="13.5" customHeight="1" x14ac:dyDescent="0.15"/>
    <row r="145321" ht="13.5" customHeight="1" x14ac:dyDescent="0.15"/>
    <row r="145323" ht="13.5" customHeight="1" x14ac:dyDescent="0.15"/>
    <row r="145325" ht="13.5" customHeight="1" x14ac:dyDescent="0.15"/>
    <row r="145327" ht="13.5" customHeight="1" x14ac:dyDescent="0.15"/>
    <row r="145329" ht="13.5" customHeight="1" x14ac:dyDescent="0.15"/>
    <row r="145331" ht="13.5" customHeight="1" x14ac:dyDescent="0.15"/>
    <row r="145333" ht="13.5" customHeight="1" x14ac:dyDescent="0.15"/>
    <row r="145335" ht="13.5" customHeight="1" x14ac:dyDescent="0.15"/>
    <row r="145337" ht="13.5" customHeight="1" x14ac:dyDescent="0.15"/>
    <row r="145339" ht="13.5" customHeight="1" x14ac:dyDescent="0.15"/>
    <row r="145341" ht="13.5" customHeight="1" x14ac:dyDescent="0.15"/>
    <row r="145343" ht="13.5" customHeight="1" x14ac:dyDescent="0.15"/>
    <row r="145345" ht="13.5" customHeight="1" x14ac:dyDescent="0.15"/>
    <row r="145347" ht="13.5" customHeight="1" x14ac:dyDescent="0.15"/>
    <row r="145349" ht="13.5" customHeight="1" x14ac:dyDescent="0.15"/>
    <row r="145351" ht="13.5" customHeight="1" x14ac:dyDescent="0.15"/>
    <row r="145353" ht="13.5" customHeight="1" x14ac:dyDescent="0.15"/>
    <row r="145355" ht="13.5" customHeight="1" x14ac:dyDescent="0.15"/>
    <row r="145357" ht="13.5" customHeight="1" x14ac:dyDescent="0.15"/>
    <row r="145359" ht="13.5" customHeight="1" x14ac:dyDescent="0.15"/>
    <row r="145361" ht="13.5" customHeight="1" x14ac:dyDescent="0.15"/>
    <row r="145363" ht="13.5" customHeight="1" x14ac:dyDescent="0.15"/>
    <row r="145365" ht="13.5" customHeight="1" x14ac:dyDescent="0.15"/>
    <row r="145367" ht="13.5" customHeight="1" x14ac:dyDescent="0.15"/>
    <row r="145369" ht="13.5" customHeight="1" x14ac:dyDescent="0.15"/>
    <row r="145371" ht="13.5" customHeight="1" x14ac:dyDescent="0.15"/>
    <row r="145373" ht="13.5" customHeight="1" x14ac:dyDescent="0.15"/>
    <row r="145375" ht="13.5" customHeight="1" x14ac:dyDescent="0.15"/>
    <row r="145377" ht="13.5" customHeight="1" x14ac:dyDescent="0.15"/>
    <row r="145379" ht="13.5" customHeight="1" x14ac:dyDescent="0.15"/>
    <row r="145381" ht="13.5" customHeight="1" x14ac:dyDescent="0.15"/>
    <row r="145383" ht="13.5" customHeight="1" x14ac:dyDescent="0.15"/>
    <row r="145385" ht="13.5" customHeight="1" x14ac:dyDescent="0.15"/>
    <row r="145387" ht="13.5" customHeight="1" x14ac:dyDescent="0.15"/>
    <row r="145389" ht="13.5" customHeight="1" x14ac:dyDescent="0.15"/>
    <row r="145391" ht="13.5" customHeight="1" x14ac:dyDescent="0.15"/>
    <row r="145393" ht="13.5" customHeight="1" x14ac:dyDescent="0.15"/>
    <row r="145395" ht="13.5" customHeight="1" x14ac:dyDescent="0.15"/>
    <row r="145397" ht="13.5" customHeight="1" x14ac:dyDescent="0.15"/>
    <row r="145399" ht="13.5" customHeight="1" x14ac:dyDescent="0.15"/>
    <row r="145401" ht="13.5" customHeight="1" x14ac:dyDescent="0.15"/>
    <row r="145403" ht="13.5" customHeight="1" x14ac:dyDescent="0.15"/>
    <row r="145405" ht="13.5" customHeight="1" x14ac:dyDescent="0.15"/>
    <row r="145407" ht="13.5" customHeight="1" x14ac:dyDescent="0.15"/>
    <row r="145409" ht="13.5" customHeight="1" x14ac:dyDescent="0.15"/>
    <row r="145411" ht="13.5" customHeight="1" x14ac:dyDescent="0.15"/>
    <row r="145413" ht="13.5" customHeight="1" x14ac:dyDescent="0.15"/>
    <row r="145415" ht="13.5" customHeight="1" x14ac:dyDescent="0.15"/>
    <row r="145417" ht="13.5" customHeight="1" x14ac:dyDescent="0.15"/>
    <row r="145419" ht="13.5" customHeight="1" x14ac:dyDescent="0.15"/>
    <row r="145421" ht="13.5" customHeight="1" x14ac:dyDescent="0.15"/>
    <row r="145423" ht="13.5" customHeight="1" x14ac:dyDescent="0.15"/>
    <row r="145425" ht="13.5" customHeight="1" x14ac:dyDescent="0.15"/>
    <row r="145427" ht="13.5" customHeight="1" x14ac:dyDescent="0.15"/>
    <row r="145429" ht="13.5" customHeight="1" x14ac:dyDescent="0.15"/>
    <row r="145431" ht="13.5" customHeight="1" x14ac:dyDescent="0.15"/>
    <row r="145433" ht="13.5" customHeight="1" x14ac:dyDescent="0.15"/>
    <row r="145435" ht="13.5" customHeight="1" x14ac:dyDescent="0.15"/>
    <row r="145437" ht="13.5" customHeight="1" x14ac:dyDescent="0.15"/>
    <row r="145439" ht="13.5" customHeight="1" x14ac:dyDescent="0.15"/>
    <row r="145441" ht="13.5" customHeight="1" x14ac:dyDescent="0.15"/>
    <row r="145443" ht="13.5" customHeight="1" x14ac:dyDescent="0.15"/>
    <row r="145445" ht="13.5" customHeight="1" x14ac:dyDescent="0.15"/>
    <row r="145447" ht="13.5" customHeight="1" x14ac:dyDescent="0.15"/>
    <row r="145449" ht="13.5" customHeight="1" x14ac:dyDescent="0.15"/>
    <row r="145451" ht="13.5" customHeight="1" x14ac:dyDescent="0.15"/>
    <row r="145453" ht="13.5" customHeight="1" x14ac:dyDescent="0.15"/>
    <row r="145455" ht="13.5" customHeight="1" x14ac:dyDescent="0.15"/>
    <row r="145457" ht="13.5" customHeight="1" x14ac:dyDescent="0.15"/>
    <row r="145459" ht="13.5" customHeight="1" x14ac:dyDescent="0.15"/>
    <row r="145461" ht="13.5" customHeight="1" x14ac:dyDescent="0.15"/>
    <row r="145463" ht="13.5" customHeight="1" x14ac:dyDescent="0.15"/>
    <row r="145465" ht="13.5" customHeight="1" x14ac:dyDescent="0.15"/>
    <row r="145467" ht="13.5" customHeight="1" x14ac:dyDescent="0.15"/>
    <row r="145469" ht="13.5" customHeight="1" x14ac:dyDescent="0.15"/>
    <row r="145471" ht="13.5" customHeight="1" x14ac:dyDescent="0.15"/>
    <row r="145473" ht="13.5" customHeight="1" x14ac:dyDescent="0.15"/>
    <row r="145475" ht="13.5" customHeight="1" x14ac:dyDescent="0.15"/>
    <row r="145477" ht="13.5" customHeight="1" x14ac:dyDescent="0.15"/>
    <row r="145479" ht="13.5" customHeight="1" x14ac:dyDescent="0.15"/>
    <row r="145481" ht="13.5" customHeight="1" x14ac:dyDescent="0.15"/>
    <row r="145483" ht="13.5" customHeight="1" x14ac:dyDescent="0.15"/>
    <row r="145485" ht="13.5" customHeight="1" x14ac:dyDescent="0.15"/>
    <row r="145487" ht="13.5" customHeight="1" x14ac:dyDescent="0.15"/>
    <row r="145489" ht="13.5" customHeight="1" x14ac:dyDescent="0.15"/>
    <row r="145491" ht="13.5" customHeight="1" x14ac:dyDescent="0.15"/>
    <row r="145493" ht="13.5" customHeight="1" x14ac:dyDescent="0.15"/>
    <row r="145495" ht="13.5" customHeight="1" x14ac:dyDescent="0.15"/>
    <row r="145497" ht="13.5" customHeight="1" x14ac:dyDescent="0.15"/>
    <row r="145499" ht="13.5" customHeight="1" x14ac:dyDescent="0.15"/>
    <row r="145501" ht="13.5" customHeight="1" x14ac:dyDescent="0.15"/>
    <row r="145503" ht="13.5" customHeight="1" x14ac:dyDescent="0.15"/>
    <row r="145505" ht="13.5" customHeight="1" x14ac:dyDescent="0.15"/>
    <row r="145507" ht="13.5" customHeight="1" x14ac:dyDescent="0.15"/>
    <row r="145509" ht="13.5" customHeight="1" x14ac:dyDescent="0.15"/>
    <row r="145511" ht="13.5" customHeight="1" x14ac:dyDescent="0.15"/>
    <row r="145513" ht="13.5" customHeight="1" x14ac:dyDescent="0.15"/>
    <row r="145515" ht="13.5" customHeight="1" x14ac:dyDescent="0.15"/>
    <row r="145517" ht="13.5" customHeight="1" x14ac:dyDescent="0.15"/>
    <row r="145519" ht="13.5" customHeight="1" x14ac:dyDescent="0.15"/>
    <row r="145521" ht="13.5" customHeight="1" x14ac:dyDescent="0.15"/>
    <row r="145523" ht="13.5" customHeight="1" x14ac:dyDescent="0.15"/>
    <row r="145525" ht="13.5" customHeight="1" x14ac:dyDescent="0.15"/>
    <row r="145527" ht="13.5" customHeight="1" x14ac:dyDescent="0.15"/>
    <row r="145529" ht="13.5" customHeight="1" x14ac:dyDescent="0.15"/>
    <row r="145531" ht="13.5" customHeight="1" x14ac:dyDescent="0.15"/>
    <row r="145533" ht="13.5" customHeight="1" x14ac:dyDescent="0.15"/>
    <row r="145535" ht="13.5" customHeight="1" x14ac:dyDescent="0.15"/>
    <row r="145537" ht="13.5" customHeight="1" x14ac:dyDescent="0.15"/>
    <row r="145539" ht="13.5" customHeight="1" x14ac:dyDescent="0.15"/>
    <row r="145541" ht="13.5" customHeight="1" x14ac:dyDescent="0.15"/>
    <row r="145543" ht="13.5" customHeight="1" x14ac:dyDescent="0.15"/>
    <row r="145545" ht="13.5" customHeight="1" x14ac:dyDescent="0.15"/>
    <row r="145547" ht="13.5" customHeight="1" x14ac:dyDescent="0.15"/>
    <row r="145549" ht="13.5" customHeight="1" x14ac:dyDescent="0.15"/>
    <row r="145551" ht="13.5" customHeight="1" x14ac:dyDescent="0.15"/>
    <row r="145553" ht="13.5" customHeight="1" x14ac:dyDescent="0.15"/>
    <row r="145555" ht="13.5" customHeight="1" x14ac:dyDescent="0.15"/>
    <row r="145557" ht="13.5" customHeight="1" x14ac:dyDescent="0.15"/>
    <row r="145559" ht="13.5" customHeight="1" x14ac:dyDescent="0.15"/>
    <row r="145561" ht="13.5" customHeight="1" x14ac:dyDescent="0.15"/>
    <row r="145563" ht="13.5" customHeight="1" x14ac:dyDescent="0.15"/>
    <row r="145565" ht="13.5" customHeight="1" x14ac:dyDescent="0.15"/>
    <row r="145567" ht="13.5" customHeight="1" x14ac:dyDescent="0.15"/>
    <row r="145569" ht="13.5" customHeight="1" x14ac:dyDescent="0.15"/>
    <row r="145571" ht="13.5" customHeight="1" x14ac:dyDescent="0.15"/>
    <row r="145573" ht="13.5" customHeight="1" x14ac:dyDescent="0.15"/>
    <row r="145575" ht="13.5" customHeight="1" x14ac:dyDescent="0.15"/>
    <row r="145577" ht="13.5" customHeight="1" x14ac:dyDescent="0.15"/>
    <row r="145579" ht="13.5" customHeight="1" x14ac:dyDescent="0.15"/>
    <row r="145581" ht="13.5" customHeight="1" x14ac:dyDescent="0.15"/>
    <row r="145583" ht="13.5" customHeight="1" x14ac:dyDescent="0.15"/>
    <row r="145585" ht="13.5" customHeight="1" x14ac:dyDescent="0.15"/>
    <row r="145587" ht="13.5" customHeight="1" x14ac:dyDescent="0.15"/>
    <row r="145589" ht="13.5" customHeight="1" x14ac:dyDescent="0.15"/>
    <row r="145591" ht="13.5" customHeight="1" x14ac:dyDescent="0.15"/>
    <row r="145593" ht="13.5" customHeight="1" x14ac:dyDescent="0.15"/>
    <row r="145595" ht="13.5" customHeight="1" x14ac:dyDescent="0.15"/>
    <row r="145597" ht="13.5" customHeight="1" x14ac:dyDescent="0.15"/>
    <row r="145599" ht="13.5" customHeight="1" x14ac:dyDescent="0.15"/>
    <row r="145601" ht="13.5" customHeight="1" x14ac:dyDescent="0.15"/>
    <row r="145603" ht="13.5" customHeight="1" x14ac:dyDescent="0.15"/>
    <row r="145605" ht="13.5" customHeight="1" x14ac:dyDescent="0.15"/>
    <row r="145607" ht="13.5" customHeight="1" x14ac:dyDescent="0.15"/>
    <row r="145609" ht="13.5" customHeight="1" x14ac:dyDescent="0.15"/>
    <row r="145611" ht="13.5" customHeight="1" x14ac:dyDescent="0.15"/>
    <row r="145613" ht="13.5" customHeight="1" x14ac:dyDescent="0.15"/>
    <row r="145615" ht="13.5" customHeight="1" x14ac:dyDescent="0.15"/>
    <row r="145617" ht="13.5" customHeight="1" x14ac:dyDescent="0.15"/>
    <row r="145619" ht="13.5" customHeight="1" x14ac:dyDescent="0.15"/>
    <row r="145621" ht="13.5" customHeight="1" x14ac:dyDescent="0.15"/>
    <row r="145623" ht="13.5" customHeight="1" x14ac:dyDescent="0.15"/>
    <row r="145625" ht="13.5" customHeight="1" x14ac:dyDescent="0.15"/>
    <row r="145627" ht="13.5" customHeight="1" x14ac:dyDescent="0.15"/>
    <row r="145629" ht="13.5" customHeight="1" x14ac:dyDescent="0.15"/>
    <row r="145631" ht="13.5" customHeight="1" x14ac:dyDescent="0.15"/>
    <row r="145633" ht="13.5" customHeight="1" x14ac:dyDescent="0.15"/>
    <row r="145635" ht="13.5" customHeight="1" x14ac:dyDescent="0.15"/>
    <row r="145637" ht="13.5" customHeight="1" x14ac:dyDescent="0.15"/>
    <row r="145639" ht="13.5" customHeight="1" x14ac:dyDescent="0.15"/>
    <row r="145641" ht="13.5" customHeight="1" x14ac:dyDescent="0.15"/>
    <row r="145643" ht="13.5" customHeight="1" x14ac:dyDescent="0.15"/>
    <row r="145645" ht="13.5" customHeight="1" x14ac:dyDescent="0.15"/>
    <row r="145647" ht="13.5" customHeight="1" x14ac:dyDescent="0.15"/>
    <row r="145649" ht="13.5" customHeight="1" x14ac:dyDescent="0.15"/>
    <row r="145651" ht="13.5" customHeight="1" x14ac:dyDescent="0.15"/>
    <row r="145653" ht="13.5" customHeight="1" x14ac:dyDescent="0.15"/>
    <row r="145655" ht="13.5" customHeight="1" x14ac:dyDescent="0.15"/>
    <row r="145657" ht="13.5" customHeight="1" x14ac:dyDescent="0.15"/>
    <row r="145659" ht="13.5" customHeight="1" x14ac:dyDescent="0.15"/>
    <row r="145661" ht="13.5" customHeight="1" x14ac:dyDescent="0.15"/>
    <row r="145663" ht="13.5" customHeight="1" x14ac:dyDescent="0.15"/>
    <row r="145665" ht="13.5" customHeight="1" x14ac:dyDescent="0.15"/>
    <row r="145667" ht="13.5" customHeight="1" x14ac:dyDescent="0.15"/>
    <row r="145669" ht="13.5" customHeight="1" x14ac:dyDescent="0.15"/>
    <row r="145671" ht="13.5" customHeight="1" x14ac:dyDescent="0.15"/>
    <row r="145673" ht="13.5" customHeight="1" x14ac:dyDescent="0.15"/>
    <row r="145675" ht="13.5" customHeight="1" x14ac:dyDescent="0.15"/>
    <row r="145677" ht="13.5" customHeight="1" x14ac:dyDescent="0.15"/>
    <row r="145679" ht="13.5" customHeight="1" x14ac:dyDescent="0.15"/>
    <row r="145681" ht="13.5" customHeight="1" x14ac:dyDescent="0.15"/>
    <row r="145683" ht="13.5" customHeight="1" x14ac:dyDescent="0.15"/>
    <row r="145685" ht="13.5" customHeight="1" x14ac:dyDescent="0.15"/>
    <row r="145687" ht="13.5" customHeight="1" x14ac:dyDescent="0.15"/>
    <row r="145689" ht="13.5" customHeight="1" x14ac:dyDescent="0.15"/>
    <row r="145691" ht="13.5" customHeight="1" x14ac:dyDescent="0.15"/>
    <row r="145693" ht="13.5" customHeight="1" x14ac:dyDescent="0.15"/>
    <row r="145695" ht="13.5" customHeight="1" x14ac:dyDescent="0.15"/>
    <row r="145697" ht="13.5" customHeight="1" x14ac:dyDescent="0.15"/>
    <row r="145699" ht="13.5" customHeight="1" x14ac:dyDescent="0.15"/>
    <row r="145701" ht="13.5" customHeight="1" x14ac:dyDescent="0.15"/>
    <row r="145703" ht="13.5" customHeight="1" x14ac:dyDescent="0.15"/>
    <row r="145705" ht="13.5" customHeight="1" x14ac:dyDescent="0.15"/>
    <row r="145707" ht="13.5" customHeight="1" x14ac:dyDescent="0.15"/>
    <row r="145709" ht="13.5" customHeight="1" x14ac:dyDescent="0.15"/>
    <row r="145711" ht="13.5" customHeight="1" x14ac:dyDescent="0.15"/>
    <row r="145713" ht="13.5" customHeight="1" x14ac:dyDescent="0.15"/>
    <row r="145715" ht="13.5" customHeight="1" x14ac:dyDescent="0.15"/>
    <row r="145717" ht="13.5" customHeight="1" x14ac:dyDescent="0.15"/>
    <row r="145719" ht="13.5" customHeight="1" x14ac:dyDescent="0.15"/>
    <row r="145721" ht="13.5" customHeight="1" x14ac:dyDescent="0.15"/>
    <row r="145723" ht="13.5" customHeight="1" x14ac:dyDescent="0.15"/>
    <row r="145725" ht="13.5" customHeight="1" x14ac:dyDescent="0.15"/>
    <row r="145727" ht="13.5" customHeight="1" x14ac:dyDescent="0.15"/>
    <row r="145729" ht="13.5" customHeight="1" x14ac:dyDescent="0.15"/>
    <row r="145731" ht="13.5" customHeight="1" x14ac:dyDescent="0.15"/>
    <row r="145733" ht="13.5" customHeight="1" x14ac:dyDescent="0.15"/>
    <row r="145735" ht="13.5" customHeight="1" x14ac:dyDescent="0.15"/>
    <row r="145737" ht="13.5" customHeight="1" x14ac:dyDescent="0.15"/>
    <row r="145739" ht="13.5" customHeight="1" x14ac:dyDescent="0.15"/>
    <row r="145741" ht="13.5" customHeight="1" x14ac:dyDescent="0.15"/>
    <row r="145743" ht="13.5" customHeight="1" x14ac:dyDescent="0.15"/>
    <row r="145745" ht="13.5" customHeight="1" x14ac:dyDescent="0.15"/>
    <row r="145747" ht="13.5" customHeight="1" x14ac:dyDescent="0.15"/>
    <row r="145749" ht="13.5" customHeight="1" x14ac:dyDescent="0.15"/>
    <row r="145751" ht="13.5" customHeight="1" x14ac:dyDescent="0.15"/>
    <row r="145753" ht="13.5" customHeight="1" x14ac:dyDescent="0.15"/>
    <row r="145755" ht="13.5" customHeight="1" x14ac:dyDescent="0.15"/>
    <row r="145757" ht="13.5" customHeight="1" x14ac:dyDescent="0.15"/>
    <row r="145759" ht="13.5" customHeight="1" x14ac:dyDescent="0.15"/>
    <row r="145761" ht="13.5" customHeight="1" x14ac:dyDescent="0.15"/>
    <row r="145763" ht="13.5" customHeight="1" x14ac:dyDescent="0.15"/>
    <row r="145765" ht="13.5" customHeight="1" x14ac:dyDescent="0.15"/>
    <row r="145767" ht="13.5" customHeight="1" x14ac:dyDescent="0.15"/>
    <row r="145769" ht="13.5" customHeight="1" x14ac:dyDescent="0.15"/>
    <row r="145771" ht="13.5" customHeight="1" x14ac:dyDescent="0.15"/>
    <row r="145773" ht="13.5" customHeight="1" x14ac:dyDescent="0.15"/>
    <row r="145775" ht="13.5" customHeight="1" x14ac:dyDescent="0.15"/>
    <row r="145777" ht="13.5" customHeight="1" x14ac:dyDescent="0.15"/>
    <row r="145779" ht="13.5" customHeight="1" x14ac:dyDescent="0.15"/>
    <row r="145781" ht="13.5" customHeight="1" x14ac:dyDescent="0.15"/>
    <row r="145783" ht="13.5" customHeight="1" x14ac:dyDescent="0.15"/>
    <row r="145785" ht="13.5" customHeight="1" x14ac:dyDescent="0.15"/>
    <row r="145787" ht="13.5" customHeight="1" x14ac:dyDescent="0.15"/>
    <row r="145789" ht="13.5" customHeight="1" x14ac:dyDescent="0.15"/>
    <row r="145791" ht="13.5" customHeight="1" x14ac:dyDescent="0.15"/>
    <row r="145793" ht="13.5" customHeight="1" x14ac:dyDescent="0.15"/>
    <row r="145795" ht="13.5" customHeight="1" x14ac:dyDescent="0.15"/>
    <row r="145797" ht="13.5" customHeight="1" x14ac:dyDescent="0.15"/>
    <row r="145799" ht="13.5" customHeight="1" x14ac:dyDescent="0.15"/>
    <row r="145801" ht="13.5" customHeight="1" x14ac:dyDescent="0.15"/>
    <row r="145803" ht="13.5" customHeight="1" x14ac:dyDescent="0.15"/>
    <row r="145805" ht="13.5" customHeight="1" x14ac:dyDescent="0.15"/>
    <row r="145807" ht="13.5" customHeight="1" x14ac:dyDescent="0.15"/>
    <row r="145809" ht="13.5" customHeight="1" x14ac:dyDescent="0.15"/>
    <row r="145811" ht="13.5" customHeight="1" x14ac:dyDescent="0.15"/>
    <row r="145813" ht="13.5" customHeight="1" x14ac:dyDescent="0.15"/>
    <row r="145815" ht="13.5" customHeight="1" x14ac:dyDescent="0.15"/>
    <row r="145817" ht="13.5" customHeight="1" x14ac:dyDescent="0.15"/>
    <row r="145819" ht="13.5" customHeight="1" x14ac:dyDescent="0.15"/>
    <row r="145821" ht="13.5" customHeight="1" x14ac:dyDescent="0.15"/>
    <row r="145823" ht="13.5" customHeight="1" x14ac:dyDescent="0.15"/>
    <row r="145825" ht="13.5" customHeight="1" x14ac:dyDescent="0.15"/>
    <row r="145827" ht="13.5" customHeight="1" x14ac:dyDescent="0.15"/>
    <row r="145829" ht="13.5" customHeight="1" x14ac:dyDescent="0.15"/>
    <row r="145831" ht="13.5" customHeight="1" x14ac:dyDescent="0.15"/>
    <row r="145833" ht="13.5" customHeight="1" x14ac:dyDescent="0.15"/>
    <row r="145835" ht="13.5" customHeight="1" x14ac:dyDescent="0.15"/>
    <row r="145837" ht="13.5" customHeight="1" x14ac:dyDescent="0.15"/>
    <row r="145839" ht="13.5" customHeight="1" x14ac:dyDescent="0.15"/>
    <row r="145841" ht="13.5" customHeight="1" x14ac:dyDescent="0.15"/>
    <row r="145843" ht="13.5" customHeight="1" x14ac:dyDescent="0.15"/>
    <row r="145845" ht="13.5" customHeight="1" x14ac:dyDescent="0.15"/>
    <row r="145847" ht="13.5" customHeight="1" x14ac:dyDescent="0.15"/>
    <row r="145849" ht="13.5" customHeight="1" x14ac:dyDescent="0.15"/>
    <row r="145851" ht="13.5" customHeight="1" x14ac:dyDescent="0.15"/>
    <row r="145853" ht="13.5" customHeight="1" x14ac:dyDescent="0.15"/>
    <row r="145855" ht="13.5" customHeight="1" x14ac:dyDescent="0.15"/>
    <row r="145857" ht="13.5" customHeight="1" x14ac:dyDescent="0.15"/>
    <row r="145859" ht="13.5" customHeight="1" x14ac:dyDescent="0.15"/>
    <row r="145861" ht="13.5" customHeight="1" x14ac:dyDescent="0.15"/>
    <row r="145863" ht="13.5" customHeight="1" x14ac:dyDescent="0.15"/>
    <row r="145865" ht="13.5" customHeight="1" x14ac:dyDescent="0.15"/>
    <row r="145867" ht="13.5" customHeight="1" x14ac:dyDescent="0.15"/>
    <row r="145869" ht="13.5" customHeight="1" x14ac:dyDescent="0.15"/>
    <row r="145871" ht="13.5" customHeight="1" x14ac:dyDescent="0.15"/>
    <row r="145873" ht="13.5" customHeight="1" x14ac:dyDescent="0.15"/>
    <row r="145875" ht="13.5" customHeight="1" x14ac:dyDescent="0.15"/>
    <row r="145877" ht="13.5" customHeight="1" x14ac:dyDescent="0.15"/>
    <row r="145879" ht="13.5" customHeight="1" x14ac:dyDescent="0.15"/>
    <row r="145881" ht="13.5" customHeight="1" x14ac:dyDescent="0.15"/>
    <row r="145883" ht="13.5" customHeight="1" x14ac:dyDescent="0.15"/>
    <row r="145885" ht="13.5" customHeight="1" x14ac:dyDescent="0.15"/>
    <row r="145887" ht="13.5" customHeight="1" x14ac:dyDescent="0.15"/>
    <row r="145889" ht="13.5" customHeight="1" x14ac:dyDescent="0.15"/>
    <row r="145891" ht="13.5" customHeight="1" x14ac:dyDescent="0.15"/>
    <row r="145893" ht="13.5" customHeight="1" x14ac:dyDescent="0.15"/>
    <row r="145895" ht="13.5" customHeight="1" x14ac:dyDescent="0.15"/>
    <row r="145897" ht="13.5" customHeight="1" x14ac:dyDescent="0.15"/>
    <row r="145899" ht="13.5" customHeight="1" x14ac:dyDescent="0.15"/>
    <row r="145901" ht="13.5" customHeight="1" x14ac:dyDescent="0.15"/>
    <row r="145903" ht="13.5" customHeight="1" x14ac:dyDescent="0.15"/>
    <row r="145905" ht="13.5" customHeight="1" x14ac:dyDescent="0.15"/>
    <row r="145907" ht="13.5" customHeight="1" x14ac:dyDescent="0.15"/>
    <row r="145909" ht="13.5" customHeight="1" x14ac:dyDescent="0.15"/>
    <row r="145911" ht="13.5" customHeight="1" x14ac:dyDescent="0.15"/>
    <row r="145913" ht="13.5" customHeight="1" x14ac:dyDescent="0.15"/>
    <row r="145915" ht="13.5" customHeight="1" x14ac:dyDescent="0.15"/>
    <row r="145917" ht="13.5" customHeight="1" x14ac:dyDescent="0.15"/>
    <row r="145919" ht="13.5" customHeight="1" x14ac:dyDescent="0.15"/>
    <row r="145921" ht="13.5" customHeight="1" x14ac:dyDescent="0.15"/>
    <row r="145923" ht="13.5" customHeight="1" x14ac:dyDescent="0.15"/>
    <row r="145925" ht="13.5" customHeight="1" x14ac:dyDescent="0.15"/>
    <row r="145927" ht="13.5" customHeight="1" x14ac:dyDescent="0.15"/>
    <row r="145929" ht="13.5" customHeight="1" x14ac:dyDescent="0.15"/>
    <row r="145931" ht="13.5" customHeight="1" x14ac:dyDescent="0.15"/>
    <row r="145933" ht="13.5" customHeight="1" x14ac:dyDescent="0.15"/>
    <row r="145935" ht="13.5" customHeight="1" x14ac:dyDescent="0.15"/>
    <row r="145937" ht="13.5" customHeight="1" x14ac:dyDescent="0.15"/>
    <row r="145939" ht="13.5" customHeight="1" x14ac:dyDescent="0.15"/>
    <row r="145941" ht="13.5" customHeight="1" x14ac:dyDescent="0.15"/>
    <row r="145943" ht="13.5" customHeight="1" x14ac:dyDescent="0.15"/>
    <row r="145945" ht="13.5" customHeight="1" x14ac:dyDescent="0.15"/>
    <row r="145947" ht="13.5" customHeight="1" x14ac:dyDescent="0.15"/>
    <row r="145949" ht="13.5" customHeight="1" x14ac:dyDescent="0.15"/>
    <row r="145951" ht="13.5" customHeight="1" x14ac:dyDescent="0.15"/>
    <row r="145953" ht="13.5" customHeight="1" x14ac:dyDescent="0.15"/>
    <row r="145955" ht="13.5" customHeight="1" x14ac:dyDescent="0.15"/>
    <row r="145957" ht="13.5" customHeight="1" x14ac:dyDescent="0.15"/>
    <row r="145959" ht="13.5" customHeight="1" x14ac:dyDescent="0.15"/>
    <row r="145961" ht="13.5" customHeight="1" x14ac:dyDescent="0.15"/>
    <row r="145963" ht="13.5" customHeight="1" x14ac:dyDescent="0.15"/>
    <row r="145965" ht="13.5" customHeight="1" x14ac:dyDescent="0.15"/>
    <row r="145967" ht="13.5" customHeight="1" x14ac:dyDescent="0.15"/>
    <row r="145969" ht="13.5" customHeight="1" x14ac:dyDescent="0.15"/>
    <row r="145971" ht="13.5" customHeight="1" x14ac:dyDescent="0.15"/>
    <row r="145973" ht="13.5" customHeight="1" x14ac:dyDescent="0.15"/>
    <row r="145975" ht="13.5" customHeight="1" x14ac:dyDescent="0.15"/>
    <row r="145977" ht="13.5" customHeight="1" x14ac:dyDescent="0.15"/>
    <row r="145979" ht="13.5" customHeight="1" x14ac:dyDescent="0.15"/>
    <row r="145981" ht="13.5" customHeight="1" x14ac:dyDescent="0.15"/>
    <row r="145983" ht="13.5" customHeight="1" x14ac:dyDescent="0.15"/>
    <row r="145985" ht="13.5" customHeight="1" x14ac:dyDescent="0.15"/>
    <row r="145987" ht="13.5" customHeight="1" x14ac:dyDescent="0.15"/>
    <row r="145989" ht="13.5" customHeight="1" x14ac:dyDescent="0.15"/>
    <row r="145991" ht="13.5" customHeight="1" x14ac:dyDescent="0.15"/>
    <row r="145993" ht="13.5" customHeight="1" x14ac:dyDescent="0.15"/>
    <row r="145995" ht="13.5" customHeight="1" x14ac:dyDescent="0.15"/>
    <row r="145997" ht="13.5" customHeight="1" x14ac:dyDescent="0.15"/>
    <row r="145999" ht="13.5" customHeight="1" x14ac:dyDescent="0.15"/>
    <row r="146001" ht="13.5" customHeight="1" x14ac:dyDescent="0.15"/>
    <row r="146003" ht="13.5" customHeight="1" x14ac:dyDescent="0.15"/>
    <row r="146005" ht="13.5" customHeight="1" x14ac:dyDescent="0.15"/>
    <row r="146007" ht="13.5" customHeight="1" x14ac:dyDescent="0.15"/>
    <row r="146009" ht="13.5" customHeight="1" x14ac:dyDescent="0.15"/>
    <row r="146011" ht="13.5" customHeight="1" x14ac:dyDescent="0.15"/>
    <row r="146013" ht="13.5" customHeight="1" x14ac:dyDescent="0.15"/>
    <row r="146015" ht="13.5" customHeight="1" x14ac:dyDescent="0.15"/>
    <row r="146017" ht="13.5" customHeight="1" x14ac:dyDescent="0.15"/>
    <row r="146019" ht="13.5" customHeight="1" x14ac:dyDescent="0.15"/>
    <row r="146021" ht="13.5" customHeight="1" x14ac:dyDescent="0.15"/>
    <row r="146023" ht="13.5" customHeight="1" x14ac:dyDescent="0.15"/>
    <row r="146025" ht="13.5" customHeight="1" x14ac:dyDescent="0.15"/>
    <row r="146027" ht="13.5" customHeight="1" x14ac:dyDescent="0.15"/>
    <row r="146029" ht="13.5" customHeight="1" x14ac:dyDescent="0.15"/>
    <row r="146031" ht="13.5" customHeight="1" x14ac:dyDescent="0.15"/>
    <row r="146033" ht="13.5" customHeight="1" x14ac:dyDescent="0.15"/>
    <row r="146035" ht="13.5" customHeight="1" x14ac:dyDescent="0.15"/>
    <row r="146037" ht="13.5" customHeight="1" x14ac:dyDescent="0.15"/>
    <row r="146039" ht="13.5" customHeight="1" x14ac:dyDescent="0.15"/>
    <row r="146041" ht="13.5" customHeight="1" x14ac:dyDescent="0.15"/>
    <row r="146043" ht="13.5" customHeight="1" x14ac:dyDescent="0.15"/>
    <row r="146045" ht="13.5" customHeight="1" x14ac:dyDescent="0.15"/>
    <row r="146047" ht="13.5" customHeight="1" x14ac:dyDescent="0.15"/>
    <row r="146049" ht="13.5" customHeight="1" x14ac:dyDescent="0.15"/>
    <row r="146051" ht="13.5" customHeight="1" x14ac:dyDescent="0.15"/>
    <row r="146053" ht="13.5" customHeight="1" x14ac:dyDescent="0.15"/>
    <row r="146055" ht="13.5" customHeight="1" x14ac:dyDescent="0.15"/>
    <row r="146057" ht="13.5" customHeight="1" x14ac:dyDescent="0.15"/>
    <row r="146059" ht="13.5" customHeight="1" x14ac:dyDescent="0.15"/>
    <row r="146061" ht="13.5" customHeight="1" x14ac:dyDescent="0.15"/>
    <row r="146063" ht="13.5" customHeight="1" x14ac:dyDescent="0.15"/>
    <row r="146065" ht="13.5" customHeight="1" x14ac:dyDescent="0.15"/>
    <row r="146067" ht="13.5" customHeight="1" x14ac:dyDescent="0.15"/>
    <row r="146069" ht="13.5" customHeight="1" x14ac:dyDescent="0.15"/>
    <row r="146071" ht="13.5" customHeight="1" x14ac:dyDescent="0.15"/>
    <row r="146073" ht="13.5" customHeight="1" x14ac:dyDescent="0.15"/>
    <row r="146075" ht="13.5" customHeight="1" x14ac:dyDescent="0.15"/>
    <row r="146077" ht="13.5" customHeight="1" x14ac:dyDescent="0.15"/>
    <row r="146079" ht="13.5" customHeight="1" x14ac:dyDescent="0.15"/>
    <row r="146081" ht="13.5" customHeight="1" x14ac:dyDescent="0.15"/>
    <row r="146083" ht="13.5" customHeight="1" x14ac:dyDescent="0.15"/>
    <row r="146085" ht="13.5" customHeight="1" x14ac:dyDescent="0.15"/>
    <row r="146087" ht="13.5" customHeight="1" x14ac:dyDescent="0.15"/>
    <row r="146089" ht="13.5" customHeight="1" x14ac:dyDescent="0.15"/>
    <row r="146091" ht="13.5" customHeight="1" x14ac:dyDescent="0.15"/>
    <row r="146093" ht="13.5" customHeight="1" x14ac:dyDescent="0.15"/>
    <row r="146095" ht="13.5" customHeight="1" x14ac:dyDescent="0.15"/>
    <row r="146097" ht="13.5" customHeight="1" x14ac:dyDescent="0.15"/>
    <row r="146099" ht="13.5" customHeight="1" x14ac:dyDescent="0.15"/>
    <row r="146101" ht="13.5" customHeight="1" x14ac:dyDescent="0.15"/>
    <row r="146103" ht="13.5" customHeight="1" x14ac:dyDescent="0.15"/>
    <row r="146105" ht="13.5" customHeight="1" x14ac:dyDescent="0.15"/>
    <row r="146107" ht="13.5" customHeight="1" x14ac:dyDescent="0.15"/>
    <row r="146109" ht="13.5" customHeight="1" x14ac:dyDescent="0.15"/>
    <row r="146111" ht="13.5" customHeight="1" x14ac:dyDescent="0.15"/>
    <row r="146113" ht="13.5" customHeight="1" x14ac:dyDescent="0.15"/>
    <row r="146115" ht="13.5" customHeight="1" x14ac:dyDescent="0.15"/>
    <row r="146117" ht="13.5" customHeight="1" x14ac:dyDescent="0.15"/>
    <row r="146119" ht="13.5" customHeight="1" x14ac:dyDescent="0.15"/>
    <row r="146121" ht="13.5" customHeight="1" x14ac:dyDescent="0.15"/>
    <row r="146123" ht="13.5" customHeight="1" x14ac:dyDescent="0.15"/>
    <row r="146125" ht="13.5" customHeight="1" x14ac:dyDescent="0.15"/>
    <row r="146127" ht="13.5" customHeight="1" x14ac:dyDescent="0.15"/>
    <row r="146129" ht="13.5" customHeight="1" x14ac:dyDescent="0.15"/>
    <row r="146131" ht="13.5" customHeight="1" x14ac:dyDescent="0.15"/>
    <row r="146133" ht="13.5" customHeight="1" x14ac:dyDescent="0.15"/>
    <row r="146135" ht="13.5" customHeight="1" x14ac:dyDescent="0.15"/>
    <row r="146137" ht="13.5" customHeight="1" x14ac:dyDescent="0.15"/>
    <row r="146139" ht="13.5" customHeight="1" x14ac:dyDescent="0.15"/>
    <row r="146141" ht="13.5" customHeight="1" x14ac:dyDescent="0.15"/>
    <row r="146143" ht="13.5" customHeight="1" x14ac:dyDescent="0.15"/>
    <row r="146145" ht="13.5" customHeight="1" x14ac:dyDescent="0.15"/>
    <row r="146147" ht="13.5" customHeight="1" x14ac:dyDescent="0.15"/>
    <row r="146149" ht="13.5" customHeight="1" x14ac:dyDescent="0.15"/>
    <row r="146151" ht="13.5" customHeight="1" x14ac:dyDescent="0.15"/>
    <row r="146153" ht="13.5" customHeight="1" x14ac:dyDescent="0.15"/>
    <row r="146155" ht="13.5" customHeight="1" x14ac:dyDescent="0.15"/>
    <row r="146157" ht="13.5" customHeight="1" x14ac:dyDescent="0.15"/>
    <row r="146159" ht="13.5" customHeight="1" x14ac:dyDescent="0.15"/>
    <row r="146161" ht="13.5" customHeight="1" x14ac:dyDescent="0.15"/>
    <row r="146163" ht="13.5" customHeight="1" x14ac:dyDescent="0.15"/>
    <row r="146165" ht="13.5" customHeight="1" x14ac:dyDescent="0.15"/>
    <row r="146167" ht="13.5" customHeight="1" x14ac:dyDescent="0.15"/>
    <row r="146169" ht="13.5" customHeight="1" x14ac:dyDescent="0.15"/>
    <row r="146171" ht="13.5" customHeight="1" x14ac:dyDescent="0.15"/>
    <row r="146173" ht="13.5" customHeight="1" x14ac:dyDescent="0.15"/>
    <row r="146175" ht="13.5" customHeight="1" x14ac:dyDescent="0.15"/>
    <row r="146177" ht="13.5" customHeight="1" x14ac:dyDescent="0.15"/>
    <row r="146179" ht="13.5" customHeight="1" x14ac:dyDescent="0.15"/>
    <row r="146181" ht="13.5" customHeight="1" x14ac:dyDescent="0.15"/>
    <row r="146183" ht="13.5" customHeight="1" x14ac:dyDescent="0.15"/>
    <row r="146185" ht="13.5" customHeight="1" x14ac:dyDescent="0.15"/>
    <row r="146187" ht="13.5" customHeight="1" x14ac:dyDescent="0.15"/>
    <row r="146189" ht="13.5" customHeight="1" x14ac:dyDescent="0.15"/>
    <row r="146191" ht="13.5" customHeight="1" x14ac:dyDescent="0.15"/>
    <row r="146193" ht="13.5" customHeight="1" x14ac:dyDescent="0.15"/>
    <row r="146195" ht="13.5" customHeight="1" x14ac:dyDescent="0.15"/>
    <row r="146197" ht="13.5" customHeight="1" x14ac:dyDescent="0.15"/>
    <row r="146199" ht="13.5" customHeight="1" x14ac:dyDescent="0.15"/>
    <row r="146201" ht="13.5" customHeight="1" x14ac:dyDescent="0.15"/>
    <row r="146203" ht="13.5" customHeight="1" x14ac:dyDescent="0.15"/>
    <row r="146205" ht="13.5" customHeight="1" x14ac:dyDescent="0.15"/>
    <row r="146207" ht="13.5" customHeight="1" x14ac:dyDescent="0.15"/>
    <row r="146209" ht="13.5" customHeight="1" x14ac:dyDescent="0.15"/>
    <row r="146211" ht="13.5" customHeight="1" x14ac:dyDescent="0.15"/>
    <row r="146213" ht="13.5" customHeight="1" x14ac:dyDescent="0.15"/>
    <row r="146215" ht="13.5" customHeight="1" x14ac:dyDescent="0.15"/>
    <row r="146217" ht="13.5" customHeight="1" x14ac:dyDescent="0.15"/>
    <row r="146219" ht="13.5" customHeight="1" x14ac:dyDescent="0.15"/>
    <row r="146221" ht="13.5" customHeight="1" x14ac:dyDescent="0.15"/>
    <row r="146223" ht="13.5" customHeight="1" x14ac:dyDescent="0.15"/>
    <row r="146225" ht="13.5" customHeight="1" x14ac:dyDescent="0.15"/>
    <row r="146227" ht="13.5" customHeight="1" x14ac:dyDescent="0.15"/>
    <row r="146229" ht="13.5" customHeight="1" x14ac:dyDescent="0.15"/>
    <row r="146231" ht="13.5" customHeight="1" x14ac:dyDescent="0.15"/>
    <row r="146233" ht="13.5" customHeight="1" x14ac:dyDescent="0.15"/>
    <row r="146235" ht="13.5" customHeight="1" x14ac:dyDescent="0.15"/>
    <row r="146237" ht="13.5" customHeight="1" x14ac:dyDescent="0.15"/>
    <row r="146239" ht="13.5" customHeight="1" x14ac:dyDescent="0.15"/>
    <row r="146241" ht="13.5" customHeight="1" x14ac:dyDescent="0.15"/>
    <row r="146243" ht="13.5" customHeight="1" x14ac:dyDescent="0.15"/>
    <row r="146245" ht="13.5" customHeight="1" x14ac:dyDescent="0.15"/>
    <row r="146247" ht="13.5" customHeight="1" x14ac:dyDescent="0.15"/>
    <row r="146249" ht="13.5" customHeight="1" x14ac:dyDescent="0.15"/>
    <row r="146251" ht="13.5" customHeight="1" x14ac:dyDescent="0.15"/>
    <row r="146253" ht="13.5" customHeight="1" x14ac:dyDescent="0.15"/>
    <row r="146255" ht="13.5" customHeight="1" x14ac:dyDescent="0.15"/>
    <row r="146257" ht="13.5" customHeight="1" x14ac:dyDescent="0.15"/>
    <row r="146259" ht="13.5" customHeight="1" x14ac:dyDescent="0.15"/>
    <row r="146261" ht="13.5" customHeight="1" x14ac:dyDescent="0.15"/>
    <row r="146263" ht="13.5" customHeight="1" x14ac:dyDescent="0.15"/>
    <row r="146265" ht="13.5" customHeight="1" x14ac:dyDescent="0.15"/>
    <row r="146267" ht="13.5" customHeight="1" x14ac:dyDescent="0.15"/>
    <row r="146269" ht="13.5" customHeight="1" x14ac:dyDescent="0.15"/>
    <row r="146271" ht="13.5" customHeight="1" x14ac:dyDescent="0.15"/>
    <row r="146273" ht="13.5" customHeight="1" x14ac:dyDescent="0.15"/>
    <row r="146275" ht="13.5" customHeight="1" x14ac:dyDescent="0.15"/>
    <row r="146277" ht="13.5" customHeight="1" x14ac:dyDescent="0.15"/>
    <row r="146279" ht="13.5" customHeight="1" x14ac:dyDescent="0.15"/>
    <row r="146281" ht="13.5" customHeight="1" x14ac:dyDescent="0.15"/>
    <row r="146283" ht="13.5" customHeight="1" x14ac:dyDescent="0.15"/>
    <row r="146285" ht="13.5" customHeight="1" x14ac:dyDescent="0.15"/>
    <row r="146287" ht="13.5" customHeight="1" x14ac:dyDescent="0.15"/>
    <row r="146289" ht="13.5" customHeight="1" x14ac:dyDescent="0.15"/>
    <row r="146291" ht="13.5" customHeight="1" x14ac:dyDescent="0.15"/>
    <row r="146293" ht="13.5" customHeight="1" x14ac:dyDescent="0.15"/>
    <row r="146295" ht="13.5" customHeight="1" x14ac:dyDescent="0.15"/>
    <row r="146297" ht="13.5" customHeight="1" x14ac:dyDescent="0.15"/>
    <row r="146299" ht="13.5" customHeight="1" x14ac:dyDescent="0.15"/>
    <row r="146301" ht="13.5" customHeight="1" x14ac:dyDescent="0.15"/>
    <row r="146303" ht="13.5" customHeight="1" x14ac:dyDescent="0.15"/>
    <row r="146305" ht="13.5" customHeight="1" x14ac:dyDescent="0.15"/>
    <row r="146307" ht="13.5" customHeight="1" x14ac:dyDescent="0.15"/>
    <row r="146309" ht="13.5" customHeight="1" x14ac:dyDescent="0.15"/>
    <row r="146311" ht="13.5" customHeight="1" x14ac:dyDescent="0.15"/>
    <row r="146313" ht="13.5" customHeight="1" x14ac:dyDescent="0.15"/>
    <row r="146315" ht="13.5" customHeight="1" x14ac:dyDescent="0.15"/>
    <row r="146317" ht="13.5" customHeight="1" x14ac:dyDescent="0.15"/>
    <row r="146319" ht="13.5" customHeight="1" x14ac:dyDescent="0.15"/>
    <row r="146321" ht="13.5" customHeight="1" x14ac:dyDescent="0.15"/>
    <row r="146323" ht="13.5" customHeight="1" x14ac:dyDescent="0.15"/>
    <row r="146325" ht="13.5" customHeight="1" x14ac:dyDescent="0.15"/>
    <row r="146327" ht="13.5" customHeight="1" x14ac:dyDescent="0.15"/>
    <row r="146329" ht="13.5" customHeight="1" x14ac:dyDescent="0.15"/>
    <row r="146331" ht="13.5" customHeight="1" x14ac:dyDescent="0.15"/>
    <row r="146333" ht="13.5" customHeight="1" x14ac:dyDescent="0.15"/>
    <row r="146335" ht="13.5" customHeight="1" x14ac:dyDescent="0.15"/>
    <row r="146337" ht="13.5" customHeight="1" x14ac:dyDescent="0.15"/>
    <row r="146339" ht="13.5" customHeight="1" x14ac:dyDescent="0.15"/>
    <row r="146341" ht="13.5" customHeight="1" x14ac:dyDescent="0.15"/>
    <row r="146343" ht="13.5" customHeight="1" x14ac:dyDescent="0.15"/>
    <row r="146345" ht="13.5" customHeight="1" x14ac:dyDescent="0.15"/>
    <row r="146347" ht="13.5" customHeight="1" x14ac:dyDescent="0.15"/>
    <row r="146349" ht="13.5" customHeight="1" x14ac:dyDescent="0.15"/>
    <row r="146351" ht="13.5" customHeight="1" x14ac:dyDescent="0.15"/>
    <row r="146353" ht="13.5" customHeight="1" x14ac:dyDescent="0.15"/>
    <row r="146355" ht="13.5" customHeight="1" x14ac:dyDescent="0.15"/>
    <row r="146357" ht="13.5" customHeight="1" x14ac:dyDescent="0.15"/>
    <row r="146359" ht="13.5" customHeight="1" x14ac:dyDescent="0.15"/>
    <row r="146361" ht="13.5" customHeight="1" x14ac:dyDescent="0.15"/>
    <row r="146363" ht="13.5" customHeight="1" x14ac:dyDescent="0.15"/>
    <row r="146365" ht="13.5" customHeight="1" x14ac:dyDescent="0.15"/>
    <row r="146367" ht="13.5" customHeight="1" x14ac:dyDescent="0.15"/>
    <row r="146369" ht="13.5" customHeight="1" x14ac:dyDescent="0.15"/>
    <row r="146371" ht="13.5" customHeight="1" x14ac:dyDescent="0.15"/>
    <row r="146373" ht="13.5" customHeight="1" x14ac:dyDescent="0.15"/>
    <row r="146375" ht="13.5" customHeight="1" x14ac:dyDescent="0.15"/>
    <row r="146377" ht="13.5" customHeight="1" x14ac:dyDescent="0.15"/>
    <row r="146379" ht="13.5" customHeight="1" x14ac:dyDescent="0.15"/>
    <row r="146381" ht="13.5" customHeight="1" x14ac:dyDescent="0.15"/>
    <row r="146383" ht="13.5" customHeight="1" x14ac:dyDescent="0.15"/>
    <row r="146385" ht="13.5" customHeight="1" x14ac:dyDescent="0.15"/>
    <row r="146387" ht="13.5" customHeight="1" x14ac:dyDescent="0.15"/>
    <row r="146389" ht="13.5" customHeight="1" x14ac:dyDescent="0.15"/>
    <row r="146391" ht="13.5" customHeight="1" x14ac:dyDescent="0.15"/>
    <row r="146393" ht="13.5" customHeight="1" x14ac:dyDescent="0.15"/>
    <row r="146395" ht="13.5" customHeight="1" x14ac:dyDescent="0.15"/>
    <row r="146397" ht="13.5" customHeight="1" x14ac:dyDescent="0.15"/>
    <row r="146399" ht="13.5" customHeight="1" x14ac:dyDescent="0.15"/>
    <row r="146401" ht="13.5" customHeight="1" x14ac:dyDescent="0.15"/>
    <row r="146403" ht="13.5" customHeight="1" x14ac:dyDescent="0.15"/>
    <row r="146405" ht="13.5" customHeight="1" x14ac:dyDescent="0.15"/>
    <row r="146407" ht="13.5" customHeight="1" x14ac:dyDescent="0.15"/>
    <row r="146409" ht="13.5" customHeight="1" x14ac:dyDescent="0.15"/>
    <row r="146411" ht="13.5" customHeight="1" x14ac:dyDescent="0.15"/>
    <row r="146413" ht="13.5" customHeight="1" x14ac:dyDescent="0.15"/>
    <row r="146415" ht="13.5" customHeight="1" x14ac:dyDescent="0.15"/>
    <row r="146417" ht="13.5" customHeight="1" x14ac:dyDescent="0.15"/>
    <row r="146419" ht="13.5" customHeight="1" x14ac:dyDescent="0.15"/>
    <row r="146421" ht="13.5" customHeight="1" x14ac:dyDescent="0.15"/>
    <row r="146423" ht="13.5" customHeight="1" x14ac:dyDescent="0.15"/>
    <row r="146425" ht="13.5" customHeight="1" x14ac:dyDescent="0.15"/>
    <row r="146427" ht="13.5" customHeight="1" x14ac:dyDescent="0.15"/>
    <row r="146429" ht="13.5" customHeight="1" x14ac:dyDescent="0.15"/>
    <row r="146431" ht="13.5" customHeight="1" x14ac:dyDescent="0.15"/>
    <row r="146433" ht="13.5" customHeight="1" x14ac:dyDescent="0.15"/>
    <row r="146435" ht="13.5" customHeight="1" x14ac:dyDescent="0.15"/>
    <row r="146437" ht="13.5" customHeight="1" x14ac:dyDescent="0.15"/>
    <row r="146439" ht="13.5" customHeight="1" x14ac:dyDescent="0.15"/>
    <row r="146441" ht="13.5" customHeight="1" x14ac:dyDescent="0.15"/>
    <row r="146443" ht="13.5" customHeight="1" x14ac:dyDescent="0.15"/>
    <row r="146445" ht="13.5" customHeight="1" x14ac:dyDescent="0.15"/>
    <row r="146447" ht="13.5" customHeight="1" x14ac:dyDescent="0.15"/>
    <row r="146449" ht="13.5" customHeight="1" x14ac:dyDescent="0.15"/>
    <row r="146451" ht="13.5" customHeight="1" x14ac:dyDescent="0.15"/>
    <row r="146453" ht="13.5" customHeight="1" x14ac:dyDescent="0.15"/>
    <row r="146455" ht="13.5" customHeight="1" x14ac:dyDescent="0.15"/>
    <row r="146457" ht="13.5" customHeight="1" x14ac:dyDescent="0.15"/>
    <row r="146459" ht="13.5" customHeight="1" x14ac:dyDescent="0.15"/>
    <row r="146461" ht="13.5" customHeight="1" x14ac:dyDescent="0.15"/>
    <row r="146463" ht="13.5" customHeight="1" x14ac:dyDescent="0.15"/>
    <row r="146465" ht="13.5" customHeight="1" x14ac:dyDescent="0.15"/>
    <row r="146467" ht="13.5" customHeight="1" x14ac:dyDescent="0.15"/>
    <row r="146469" ht="13.5" customHeight="1" x14ac:dyDescent="0.15"/>
    <row r="146471" ht="13.5" customHeight="1" x14ac:dyDescent="0.15"/>
    <row r="146473" ht="13.5" customHeight="1" x14ac:dyDescent="0.15"/>
    <row r="146475" ht="13.5" customHeight="1" x14ac:dyDescent="0.15"/>
    <row r="146477" ht="13.5" customHeight="1" x14ac:dyDescent="0.15"/>
    <row r="146479" ht="13.5" customHeight="1" x14ac:dyDescent="0.15"/>
    <row r="146481" ht="13.5" customHeight="1" x14ac:dyDescent="0.15"/>
    <row r="146483" ht="13.5" customHeight="1" x14ac:dyDescent="0.15"/>
    <row r="146485" ht="13.5" customHeight="1" x14ac:dyDescent="0.15"/>
    <row r="146487" ht="13.5" customHeight="1" x14ac:dyDescent="0.15"/>
    <row r="146489" ht="13.5" customHeight="1" x14ac:dyDescent="0.15"/>
    <row r="146491" ht="13.5" customHeight="1" x14ac:dyDescent="0.15"/>
    <row r="146493" ht="13.5" customHeight="1" x14ac:dyDescent="0.15"/>
    <row r="146495" ht="13.5" customHeight="1" x14ac:dyDescent="0.15"/>
    <row r="146497" ht="13.5" customHeight="1" x14ac:dyDescent="0.15"/>
    <row r="146499" ht="13.5" customHeight="1" x14ac:dyDescent="0.15"/>
    <row r="146501" ht="13.5" customHeight="1" x14ac:dyDescent="0.15"/>
    <row r="146503" ht="13.5" customHeight="1" x14ac:dyDescent="0.15"/>
    <row r="146505" ht="13.5" customHeight="1" x14ac:dyDescent="0.15"/>
    <row r="146507" ht="13.5" customHeight="1" x14ac:dyDescent="0.15"/>
    <row r="146509" ht="13.5" customHeight="1" x14ac:dyDescent="0.15"/>
    <row r="146511" ht="13.5" customHeight="1" x14ac:dyDescent="0.15"/>
    <row r="146513" ht="13.5" customHeight="1" x14ac:dyDescent="0.15"/>
    <row r="146515" ht="13.5" customHeight="1" x14ac:dyDescent="0.15"/>
    <row r="146517" ht="13.5" customHeight="1" x14ac:dyDescent="0.15"/>
    <row r="146519" ht="13.5" customHeight="1" x14ac:dyDescent="0.15"/>
    <row r="146521" ht="13.5" customHeight="1" x14ac:dyDescent="0.15"/>
    <row r="146523" ht="13.5" customHeight="1" x14ac:dyDescent="0.15"/>
    <row r="146525" ht="13.5" customHeight="1" x14ac:dyDescent="0.15"/>
    <row r="146527" ht="13.5" customHeight="1" x14ac:dyDescent="0.15"/>
    <row r="146529" ht="13.5" customHeight="1" x14ac:dyDescent="0.15"/>
    <row r="146531" ht="13.5" customHeight="1" x14ac:dyDescent="0.15"/>
    <row r="146533" ht="13.5" customHeight="1" x14ac:dyDescent="0.15"/>
    <row r="146535" ht="13.5" customHeight="1" x14ac:dyDescent="0.15"/>
    <row r="146537" ht="13.5" customHeight="1" x14ac:dyDescent="0.15"/>
    <row r="146539" ht="13.5" customHeight="1" x14ac:dyDescent="0.15"/>
    <row r="146541" ht="13.5" customHeight="1" x14ac:dyDescent="0.15"/>
    <row r="146543" ht="13.5" customHeight="1" x14ac:dyDescent="0.15"/>
    <row r="146545" ht="13.5" customHeight="1" x14ac:dyDescent="0.15"/>
    <row r="146547" ht="13.5" customHeight="1" x14ac:dyDescent="0.15"/>
    <row r="146549" ht="13.5" customHeight="1" x14ac:dyDescent="0.15"/>
    <row r="146551" ht="13.5" customHeight="1" x14ac:dyDescent="0.15"/>
    <row r="146553" ht="13.5" customHeight="1" x14ac:dyDescent="0.15"/>
    <row r="146555" ht="13.5" customHeight="1" x14ac:dyDescent="0.15"/>
    <row r="146557" ht="13.5" customHeight="1" x14ac:dyDescent="0.15"/>
    <row r="146559" ht="13.5" customHeight="1" x14ac:dyDescent="0.15"/>
    <row r="146561" ht="13.5" customHeight="1" x14ac:dyDescent="0.15"/>
    <row r="146563" ht="13.5" customHeight="1" x14ac:dyDescent="0.15"/>
    <row r="146565" ht="13.5" customHeight="1" x14ac:dyDescent="0.15"/>
    <row r="146567" ht="13.5" customHeight="1" x14ac:dyDescent="0.15"/>
    <row r="146569" ht="13.5" customHeight="1" x14ac:dyDescent="0.15"/>
    <row r="146571" ht="13.5" customHeight="1" x14ac:dyDescent="0.15"/>
    <row r="146573" ht="13.5" customHeight="1" x14ac:dyDescent="0.15"/>
    <row r="146575" ht="13.5" customHeight="1" x14ac:dyDescent="0.15"/>
    <row r="146577" ht="13.5" customHeight="1" x14ac:dyDescent="0.15"/>
    <row r="146579" ht="13.5" customHeight="1" x14ac:dyDescent="0.15"/>
    <row r="146581" ht="13.5" customHeight="1" x14ac:dyDescent="0.15"/>
    <row r="146583" ht="13.5" customHeight="1" x14ac:dyDescent="0.15"/>
    <row r="146585" ht="13.5" customHeight="1" x14ac:dyDescent="0.15"/>
    <row r="146587" ht="13.5" customHeight="1" x14ac:dyDescent="0.15"/>
    <row r="146589" ht="13.5" customHeight="1" x14ac:dyDescent="0.15"/>
    <row r="146591" ht="13.5" customHeight="1" x14ac:dyDescent="0.15"/>
    <row r="146593" ht="13.5" customHeight="1" x14ac:dyDescent="0.15"/>
    <row r="146595" ht="13.5" customHeight="1" x14ac:dyDescent="0.15"/>
    <row r="146597" ht="13.5" customHeight="1" x14ac:dyDescent="0.15"/>
    <row r="146599" ht="13.5" customHeight="1" x14ac:dyDescent="0.15"/>
    <row r="146601" ht="13.5" customHeight="1" x14ac:dyDescent="0.15"/>
    <row r="146603" ht="13.5" customHeight="1" x14ac:dyDescent="0.15"/>
    <row r="146605" ht="13.5" customHeight="1" x14ac:dyDescent="0.15"/>
    <row r="146607" ht="13.5" customHeight="1" x14ac:dyDescent="0.15"/>
    <row r="146609" ht="13.5" customHeight="1" x14ac:dyDescent="0.15"/>
    <row r="146611" ht="13.5" customHeight="1" x14ac:dyDescent="0.15"/>
    <row r="146613" ht="13.5" customHeight="1" x14ac:dyDescent="0.15"/>
    <row r="146615" ht="13.5" customHeight="1" x14ac:dyDescent="0.15"/>
    <row r="146617" ht="13.5" customHeight="1" x14ac:dyDescent="0.15"/>
    <row r="146619" ht="13.5" customHeight="1" x14ac:dyDescent="0.15"/>
    <row r="146621" ht="13.5" customHeight="1" x14ac:dyDescent="0.15"/>
    <row r="146623" ht="13.5" customHeight="1" x14ac:dyDescent="0.15"/>
    <row r="146625" ht="13.5" customHeight="1" x14ac:dyDescent="0.15"/>
    <row r="146627" ht="13.5" customHeight="1" x14ac:dyDescent="0.15"/>
    <row r="146629" ht="13.5" customHeight="1" x14ac:dyDescent="0.15"/>
    <row r="146631" ht="13.5" customHeight="1" x14ac:dyDescent="0.15"/>
    <row r="146633" ht="13.5" customHeight="1" x14ac:dyDescent="0.15"/>
    <row r="146635" ht="13.5" customHeight="1" x14ac:dyDescent="0.15"/>
    <row r="146637" ht="13.5" customHeight="1" x14ac:dyDescent="0.15"/>
    <row r="146639" ht="13.5" customHeight="1" x14ac:dyDescent="0.15"/>
    <row r="146641" ht="13.5" customHeight="1" x14ac:dyDescent="0.15"/>
    <row r="146643" ht="13.5" customHeight="1" x14ac:dyDescent="0.15"/>
    <row r="146645" ht="13.5" customHeight="1" x14ac:dyDescent="0.15"/>
    <row r="146647" ht="13.5" customHeight="1" x14ac:dyDescent="0.15"/>
    <row r="146649" ht="13.5" customHeight="1" x14ac:dyDescent="0.15"/>
    <row r="146651" ht="13.5" customHeight="1" x14ac:dyDescent="0.15"/>
    <row r="146653" ht="13.5" customHeight="1" x14ac:dyDescent="0.15"/>
    <row r="146655" ht="13.5" customHeight="1" x14ac:dyDescent="0.15"/>
    <row r="146657" ht="13.5" customHeight="1" x14ac:dyDescent="0.15"/>
    <row r="146659" ht="13.5" customHeight="1" x14ac:dyDescent="0.15"/>
    <row r="146661" ht="13.5" customHeight="1" x14ac:dyDescent="0.15"/>
    <row r="146663" ht="13.5" customHeight="1" x14ac:dyDescent="0.15"/>
    <row r="146665" ht="13.5" customHeight="1" x14ac:dyDescent="0.15"/>
    <row r="146667" ht="13.5" customHeight="1" x14ac:dyDescent="0.15"/>
    <row r="146669" ht="13.5" customHeight="1" x14ac:dyDescent="0.15"/>
    <row r="146671" ht="13.5" customHeight="1" x14ac:dyDescent="0.15"/>
    <row r="146673" ht="13.5" customHeight="1" x14ac:dyDescent="0.15"/>
    <row r="146675" ht="13.5" customHeight="1" x14ac:dyDescent="0.15"/>
    <row r="146677" ht="13.5" customHeight="1" x14ac:dyDescent="0.15"/>
    <row r="146679" ht="13.5" customHeight="1" x14ac:dyDescent="0.15"/>
    <row r="146681" ht="13.5" customHeight="1" x14ac:dyDescent="0.15"/>
    <row r="146683" ht="13.5" customHeight="1" x14ac:dyDescent="0.15"/>
    <row r="146685" ht="13.5" customHeight="1" x14ac:dyDescent="0.15"/>
    <row r="146687" ht="13.5" customHeight="1" x14ac:dyDescent="0.15"/>
    <row r="146689" ht="13.5" customHeight="1" x14ac:dyDescent="0.15"/>
    <row r="146691" ht="13.5" customHeight="1" x14ac:dyDescent="0.15"/>
    <row r="146693" ht="13.5" customHeight="1" x14ac:dyDescent="0.15"/>
    <row r="146695" ht="13.5" customHeight="1" x14ac:dyDescent="0.15"/>
    <row r="146697" ht="13.5" customHeight="1" x14ac:dyDescent="0.15"/>
    <row r="146699" ht="13.5" customHeight="1" x14ac:dyDescent="0.15"/>
    <row r="146701" ht="13.5" customHeight="1" x14ac:dyDescent="0.15"/>
    <row r="146703" ht="13.5" customHeight="1" x14ac:dyDescent="0.15"/>
    <row r="146705" ht="13.5" customHeight="1" x14ac:dyDescent="0.15"/>
    <row r="146707" ht="13.5" customHeight="1" x14ac:dyDescent="0.15"/>
    <row r="146709" ht="13.5" customHeight="1" x14ac:dyDescent="0.15"/>
    <row r="146711" ht="13.5" customHeight="1" x14ac:dyDescent="0.15"/>
    <row r="146713" ht="13.5" customHeight="1" x14ac:dyDescent="0.15"/>
    <row r="146715" ht="13.5" customHeight="1" x14ac:dyDescent="0.15"/>
    <row r="146717" ht="13.5" customHeight="1" x14ac:dyDescent="0.15"/>
    <row r="146719" ht="13.5" customHeight="1" x14ac:dyDescent="0.15"/>
    <row r="146721" ht="13.5" customHeight="1" x14ac:dyDescent="0.15"/>
    <row r="146723" ht="13.5" customHeight="1" x14ac:dyDescent="0.15"/>
    <row r="146725" ht="13.5" customHeight="1" x14ac:dyDescent="0.15"/>
    <row r="146727" ht="13.5" customHeight="1" x14ac:dyDescent="0.15"/>
    <row r="146729" ht="13.5" customHeight="1" x14ac:dyDescent="0.15"/>
    <row r="146731" ht="13.5" customHeight="1" x14ac:dyDescent="0.15"/>
    <row r="146733" ht="13.5" customHeight="1" x14ac:dyDescent="0.15"/>
    <row r="146735" ht="13.5" customHeight="1" x14ac:dyDescent="0.15"/>
    <row r="146737" ht="13.5" customHeight="1" x14ac:dyDescent="0.15"/>
    <row r="146739" ht="13.5" customHeight="1" x14ac:dyDescent="0.15"/>
    <row r="146741" ht="13.5" customHeight="1" x14ac:dyDescent="0.15"/>
    <row r="146743" ht="13.5" customHeight="1" x14ac:dyDescent="0.15"/>
    <row r="146745" ht="13.5" customHeight="1" x14ac:dyDescent="0.15"/>
    <row r="146747" ht="13.5" customHeight="1" x14ac:dyDescent="0.15"/>
    <row r="146749" ht="13.5" customHeight="1" x14ac:dyDescent="0.15"/>
    <row r="146751" ht="13.5" customHeight="1" x14ac:dyDescent="0.15"/>
    <row r="146753" ht="13.5" customHeight="1" x14ac:dyDescent="0.15"/>
    <row r="146755" ht="13.5" customHeight="1" x14ac:dyDescent="0.15"/>
    <row r="146757" ht="13.5" customHeight="1" x14ac:dyDescent="0.15"/>
    <row r="146759" ht="13.5" customHeight="1" x14ac:dyDescent="0.15"/>
    <row r="146761" ht="13.5" customHeight="1" x14ac:dyDescent="0.15"/>
    <row r="146763" ht="13.5" customHeight="1" x14ac:dyDescent="0.15"/>
    <row r="146765" ht="13.5" customHeight="1" x14ac:dyDescent="0.15"/>
    <row r="146767" ht="13.5" customHeight="1" x14ac:dyDescent="0.15"/>
    <row r="146769" ht="13.5" customHeight="1" x14ac:dyDescent="0.15"/>
    <row r="146771" ht="13.5" customHeight="1" x14ac:dyDescent="0.15"/>
    <row r="146773" ht="13.5" customHeight="1" x14ac:dyDescent="0.15"/>
    <row r="146775" ht="13.5" customHeight="1" x14ac:dyDescent="0.15"/>
    <row r="146777" ht="13.5" customHeight="1" x14ac:dyDescent="0.15"/>
    <row r="146779" ht="13.5" customHeight="1" x14ac:dyDescent="0.15"/>
    <row r="146781" ht="13.5" customHeight="1" x14ac:dyDescent="0.15"/>
    <row r="146783" ht="13.5" customHeight="1" x14ac:dyDescent="0.15"/>
    <row r="146785" ht="13.5" customHeight="1" x14ac:dyDescent="0.15"/>
    <row r="146787" ht="13.5" customHeight="1" x14ac:dyDescent="0.15"/>
    <row r="146789" ht="13.5" customHeight="1" x14ac:dyDescent="0.15"/>
    <row r="146791" ht="13.5" customHeight="1" x14ac:dyDescent="0.15"/>
    <row r="146793" ht="13.5" customHeight="1" x14ac:dyDescent="0.15"/>
    <row r="146795" ht="13.5" customHeight="1" x14ac:dyDescent="0.15"/>
    <row r="146797" ht="13.5" customHeight="1" x14ac:dyDescent="0.15"/>
    <row r="146799" ht="13.5" customHeight="1" x14ac:dyDescent="0.15"/>
    <row r="146801" ht="13.5" customHeight="1" x14ac:dyDescent="0.15"/>
    <row r="146803" ht="13.5" customHeight="1" x14ac:dyDescent="0.15"/>
    <row r="146805" ht="13.5" customHeight="1" x14ac:dyDescent="0.15"/>
    <row r="146807" ht="13.5" customHeight="1" x14ac:dyDescent="0.15"/>
    <row r="146809" ht="13.5" customHeight="1" x14ac:dyDescent="0.15"/>
    <row r="146811" ht="13.5" customHeight="1" x14ac:dyDescent="0.15"/>
    <row r="146813" ht="13.5" customHeight="1" x14ac:dyDescent="0.15"/>
    <row r="146815" ht="13.5" customHeight="1" x14ac:dyDescent="0.15"/>
    <row r="146817" ht="13.5" customHeight="1" x14ac:dyDescent="0.15"/>
    <row r="146819" ht="13.5" customHeight="1" x14ac:dyDescent="0.15"/>
    <row r="146821" ht="13.5" customHeight="1" x14ac:dyDescent="0.15"/>
    <row r="146823" ht="13.5" customHeight="1" x14ac:dyDescent="0.15"/>
    <row r="146825" ht="13.5" customHeight="1" x14ac:dyDescent="0.15"/>
    <row r="146827" ht="13.5" customHeight="1" x14ac:dyDescent="0.15"/>
    <row r="146829" ht="13.5" customHeight="1" x14ac:dyDescent="0.15"/>
    <row r="146831" ht="13.5" customHeight="1" x14ac:dyDescent="0.15"/>
    <row r="146833" ht="13.5" customHeight="1" x14ac:dyDescent="0.15"/>
    <row r="146835" ht="13.5" customHeight="1" x14ac:dyDescent="0.15"/>
    <row r="146837" ht="13.5" customHeight="1" x14ac:dyDescent="0.15"/>
    <row r="146839" ht="13.5" customHeight="1" x14ac:dyDescent="0.15"/>
    <row r="146841" ht="13.5" customHeight="1" x14ac:dyDescent="0.15"/>
    <row r="146843" ht="13.5" customHeight="1" x14ac:dyDescent="0.15"/>
    <row r="146845" ht="13.5" customHeight="1" x14ac:dyDescent="0.15"/>
    <row r="146847" ht="13.5" customHeight="1" x14ac:dyDescent="0.15"/>
    <row r="146849" ht="13.5" customHeight="1" x14ac:dyDescent="0.15"/>
    <row r="146851" ht="13.5" customHeight="1" x14ac:dyDescent="0.15"/>
    <row r="146853" ht="13.5" customHeight="1" x14ac:dyDescent="0.15"/>
    <row r="146855" ht="13.5" customHeight="1" x14ac:dyDescent="0.15"/>
    <row r="146857" ht="13.5" customHeight="1" x14ac:dyDescent="0.15"/>
    <row r="146859" ht="13.5" customHeight="1" x14ac:dyDescent="0.15"/>
    <row r="146861" ht="13.5" customHeight="1" x14ac:dyDescent="0.15"/>
    <row r="146863" ht="13.5" customHeight="1" x14ac:dyDescent="0.15"/>
    <row r="146865" ht="13.5" customHeight="1" x14ac:dyDescent="0.15"/>
    <row r="146867" ht="13.5" customHeight="1" x14ac:dyDescent="0.15"/>
    <row r="146869" ht="13.5" customHeight="1" x14ac:dyDescent="0.15"/>
    <row r="146871" ht="13.5" customHeight="1" x14ac:dyDescent="0.15"/>
    <row r="146873" ht="13.5" customHeight="1" x14ac:dyDescent="0.15"/>
    <row r="146875" ht="13.5" customHeight="1" x14ac:dyDescent="0.15"/>
    <row r="146877" ht="13.5" customHeight="1" x14ac:dyDescent="0.15"/>
    <row r="146879" ht="13.5" customHeight="1" x14ac:dyDescent="0.15"/>
    <row r="146881" ht="13.5" customHeight="1" x14ac:dyDescent="0.15"/>
    <row r="146883" ht="13.5" customHeight="1" x14ac:dyDescent="0.15"/>
    <row r="146885" ht="13.5" customHeight="1" x14ac:dyDescent="0.15"/>
    <row r="146887" ht="13.5" customHeight="1" x14ac:dyDescent="0.15"/>
    <row r="146889" ht="13.5" customHeight="1" x14ac:dyDescent="0.15"/>
    <row r="146891" ht="13.5" customHeight="1" x14ac:dyDescent="0.15"/>
    <row r="146893" ht="13.5" customHeight="1" x14ac:dyDescent="0.15"/>
    <row r="146895" ht="13.5" customHeight="1" x14ac:dyDescent="0.15"/>
    <row r="146897" ht="13.5" customHeight="1" x14ac:dyDescent="0.15"/>
    <row r="146899" ht="13.5" customHeight="1" x14ac:dyDescent="0.15"/>
    <row r="146901" ht="13.5" customHeight="1" x14ac:dyDescent="0.15"/>
    <row r="146903" ht="13.5" customHeight="1" x14ac:dyDescent="0.15"/>
    <row r="146905" ht="13.5" customHeight="1" x14ac:dyDescent="0.15"/>
    <row r="146907" ht="13.5" customHeight="1" x14ac:dyDescent="0.15"/>
    <row r="146909" ht="13.5" customHeight="1" x14ac:dyDescent="0.15"/>
    <row r="146911" ht="13.5" customHeight="1" x14ac:dyDescent="0.15"/>
    <row r="146913" ht="13.5" customHeight="1" x14ac:dyDescent="0.15"/>
    <row r="146915" ht="13.5" customHeight="1" x14ac:dyDescent="0.15"/>
    <row r="146917" ht="13.5" customHeight="1" x14ac:dyDescent="0.15"/>
    <row r="146919" ht="13.5" customHeight="1" x14ac:dyDescent="0.15"/>
    <row r="146921" ht="13.5" customHeight="1" x14ac:dyDescent="0.15"/>
    <row r="146923" ht="13.5" customHeight="1" x14ac:dyDescent="0.15"/>
    <row r="146925" ht="13.5" customHeight="1" x14ac:dyDescent="0.15"/>
    <row r="146927" ht="13.5" customHeight="1" x14ac:dyDescent="0.15"/>
    <row r="146929" ht="13.5" customHeight="1" x14ac:dyDescent="0.15"/>
    <row r="146931" ht="13.5" customHeight="1" x14ac:dyDescent="0.15"/>
    <row r="146933" ht="13.5" customHeight="1" x14ac:dyDescent="0.15"/>
    <row r="146935" ht="13.5" customHeight="1" x14ac:dyDescent="0.15"/>
    <row r="146937" ht="13.5" customHeight="1" x14ac:dyDescent="0.15"/>
    <row r="146939" ht="13.5" customHeight="1" x14ac:dyDescent="0.15"/>
    <row r="146941" ht="13.5" customHeight="1" x14ac:dyDescent="0.15"/>
    <row r="146943" ht="13.5" customHeight="1" x14ac:dyDescent="0.15"/>
    <row r="146945" ht="13.5" customHeight="1" x14ac:dyDescent="0.15"/>
    <row r="146947" ht="13.5" customHeight="1" x14ac:dyDescent="0.15"/>
    <row r="146949" ht="13.5" customHeight="1" x14ac:dyDescent="0.15"/>
    <row r="146951" ht="13.5" customHeight="1" x14ac:dyDescent="0.15"/>
    <row r="146953" ht="13.5" customHeight="1" x14ac:dyDescent="0.15"/>
    <row r="146955" ht="13.5" customHeight="1" x14ac:dyDescent="0.15"/>
    <row r="146957" ht="13.5" customHeight="1" x14ac:dyDescent="0.15"/>
    <row r="146959" ht="13.5" customHeight="1" x14ac:dyDescent="0.15"/>
    <row r="146961" ht="13.5" customHeight="1" x14ac:dyDescent="0.15"/>
    <row r="146963" ht="13.5" customHeight="1" x14ac:dyDescent="0.15"/>
    <row r="146965" ht="13.5" customHeight="1" x14ac:dyDescent="0.15"/>
    <row r="146967" ht="13.5" customHeight="1" x14ac:dyDescent="0.15"/>
    <row r="146969" ht="13.5" customHeight="1" x14ac:dyDescent="0.15"/>
    <row r="146971" ht="13.5" customHeight="1" x14ac:dyDescent="0.15"/>
    <row r="146973" ht="13.5" customHeight="1" x14ac:dyDescent="0.15"/>
    <row r="146975" ht="13.5" customHeight="1" x14ac:dyDescent="0.15"/>
    <row r="146977" ht="13.5" customHeight="1" x14ac:dyDescent="0.15"/>
    <row r="146979" ht="13.5" customHeight="1" x14ac:dyDescent="0.15"/>
    <row r="146981" ht="13.5" customHeight="1" x14ac:dyDescent="0.15"/>
    <row r="146983" ht="13.5" customHeight="1" x14ac:dyDescent="0.15"/>
    <row r="146985" ht="13.5" customHeight="1" x14ac:dyDescent="0.15"/>
    <row r="146987" ht="13.5" customHeight="1" x14ac:dyDescent="0.15"/>
    <row r="146989" ht="13.5" customHeight="1" x14ac:dyDescent="0.15"/>
    <row r="146991" ht="13.5" customHeight="1" x14ac:dyDescent="0.15"/>
    <row r="146993" ht="13.5" customHeight="1" x14ac:dyDescent="0.15"/>
    <row r="146995" ht="13.5" customHeight="1" x14ac:dyDescent="0.15"/>
    <row r="146997" ht="13.5" customHeight="1" x14ac:dyDescent="0.15"/>
    <row r="146999" ht="13.5" customHeight="1" x14ac:dyDescent="0.15"/>
    <row r="147001" ht="13.5" customHeight="1" x14ac:dyDescent="0.15"/>
    <row r="147003" ht="13.5" customHeight="1" x14ac:dyDescent="0.15"/>
    <row r="147005" ht="13.5" customHeight="1" x14ac:dyDescent="0.15"/>
    <row r="147007" ht="13.5" customHeight="1" x14ac:dyDescent="0.15"/>
    <row r="147009" ht="13.5" customHeight="1" x14ac:dyDescent="0.15"/>
    <row r="147011" ht="13.5" customHeight="1" x14ac:dyDescent="0.15"/>
    <row r="147013" ht="13.5" customHeight="1" x14ac:dyDescent="0.15"/>
    <row r="147015" ht="13.5" customHeight="1" x14ac:dyDescent="0.15"/>
    <row r="147017" ht="13.5" customHeight="1" x14ac:dyDescent="0.15"/>
    <row r="147019" ht="13.5" customHeight="1" x14ac:dyDescent="0.15"/>
    <row r="147021" ht="13.5" customHeight="1" x14ac:dyDescent="0.15"/>
    <row r="147023" ht="13.5" customHeight="1" x14ac:dyDescent="0.15"/>
    <row r="147025" ht="13.5" customHeight="1" x14ac:dyDescent="0.15"/>
    <row r="147027" ht="13.5" customHeight="1" x14ac:dyDescent="0.15"/>
    <row r="147029" ht="13.5" customHeight="1" x14ac:dyDescent="0.15"/>
    <row r="147031" ht="13.5" customHeight="1" x14ac:dyDescent="0.15"/>
    <row r="147033" ht="13.5" customHeight="1" x14ac:dyDescent="0.15"/>
    <row r="147035" ht="13.5" customHeight="1" x14ac:dyDescent="0.15"/>
    <row r="147037" ht="13.5" customHeight="1" x14ac:dyDescent="0.15"/>
    <row r="147039" ht="13.5" customHeight="1" x14ac:dyDescent="0.15"/>
    <row r="147041" ht="13.5" customHeight="1" x14ac:dyDescent="0.15"/>
    <row r="147043" ht="13.5" customHeight="1" x14ac:dyDescent="0.15"/>
    <row r="147045" ht="13.5" customHeight="1" x14ac:dyDescent="0.15"/>
    <row r="147047" ht="13.5" customHeight="1" x14ac:dyDescent="0.15"/>
    <row r="147049" ht="13.5" customHeight="1" x14ac:dyDescent="0.15"/>
    <row r="147051" ht="13.5" customHeight="1" x14ac:dyDescent="0.15"/>
    <row r="147053" ht="13.5" customHeight="1" x14ac:dyDescent="0.15"/>
    <row r="147055" ht="13.5" customHeight="1" x14ac:dyDescent="0.15"/>
    <row r="147057" ht="13.5" customHeight="1" x14ac:dyDescent="0.15"/>
    <row r="147059" ht="13.5" customHeight="1" x14ac:dyDescent="0.15"/>
    <row r="147061" ht="13.5" customHeight="1" x14ac:dyDescent="0.15"/>
    <row r="147063" ht="13.5" customHeight="1" x14ac:dyDescent="0.15"/>
    <row r="147065" ht="13.5" customHeight="1" x14ac:dyDescent="0.15"/>
    <row r="147067" ht="13.5" customHeight="1" x14ac:dyDescent="0.15"/>
    <row r="147069" ht="13.5" customHeight="1" x14ac:dyDescent="0.15"/>
    <row r="147071" ht="13.5" customHeight="1" x14ac:dyDescent="0.15"/>
    <row r="147073" ht="13.5" customHeight="1" x14ac:dyDescent="0.15"/>
    <row r="147075" ht="13.5" customHeight="1" x14ac:dyDescent="0.15"/>
    <row r="147077" ht="13.5" customHeight="1" x14ac:dyDescent="0.15"/>
    <row r="147079" ht="13.5" customHeight="1" x14ac:dyDescent="0.15"/>
    <row r="147081" ht="13.5" customHeight="1" x14ac:dyDescent="0.15"/>
    <row r="147083" ht="13.5" customHeight="1" x14ac:dyDescent="0.15"/>
    <row r="147085" ht="13.5" customHeight="1" x14ac:dyDescent="0.15"/>
    <row r="147087" ht="13.5" customHeight="1" x14ac:dyDescent="0.15"/>
    <row r="147089" ht="13.5" customHeight="1" x14ac:dyDescent="0.15"/>
    <row r="147091" ht="13.5" customHeight="1" x14ac:dyDescent="0.15"/>
    <row r="147093" ht="13.5" customHeight="1" x14ac:dyDescent="0.15"/>
    <row r="147095" ht="13.5" customHeight="1" x14ac:dyDescent="0.15"/>
    <row r="147097" ht="13.5" customHeight="1" x14ac:dyDescent="0.15"/>
    <row r="147099" ht="13.5" customHeight="1" x14ac:dyDescent="0.15"/>
    <row r="147101" ht="13.5" customHeight="1" x14ac:dyDescent="0.15"/>
    <row r="147103" ht="13.5" customHeight="1" x14ac:dyDescent="0.15"/>
    <row r="147105" ht="13.5" customHeight="1" x14ac:dyDescent="0.15"/>
    <row r="147107" ht="13.5" customHeight="1" x14ac:dyDescent="0.15"/>
    <row r="147109" ht="13.5" customHeight="1" x14ac:dyDescent="0.15"/>
    <row r="147111" ht="13.5" customHeight="1" x14ac:dyDescent="0.15"/>
    <row r="147113" ht="13.5" customHeight="1" x14ac:dyDescent="0.15"/>
    <row r="147115" ht="13.5" customHeight="1" x14ac:dyDescent="0.15"/>
    <row r="147117" ht="13.5" customHeight="1" x14ac:dyDescent="0.15"/>
    <row r="147119" ht="13.5" customHeight="1" x14ac:dyDescent="0.15"/>
    <row r="147121" ht="13.5" customHeight="1" x14ac:dyDescent="0.15"/>
    <row r="147123" ht="13.5" customHeight="1" x14ac:dyDescent="0.15"/>
    <row r="147125" ht="13.5" customHeight="1" x14ac:dyDescent="0.15"/>
    <row r="147127" ht="13.5" customHeight="1" x14ac:dyDescent="0.15"/>
    <row r="147129" ht="13.5" customHeight="1" x14ac:dyDescent="0.15"/>
    <row r="147131" ht="13.5" customHeight="1" x14ac:dyDescent="0.15"/>
    <row r="147133" ht="13.5" customHeight="1" x14ac:dyDescent="0.15"/>
    <row r="147135" ht="13.5" customHeight="1" x14ac:dyDescent="0.15"/>
    <row r="147137" ht="13.5" customHeight="1" x14ac:dyDescent="0.15"/>
    <row r="147139" ht="13.5" customHeight="1" x14ac:dyDescent="0.15"/>
    <row r="147141" ht="13.5" customHeight="1" x14ac:dyDescent="0.15"/>
    <row r="147143" ht="13.5" customHeight="1" x14ac:dyDescent="0.15"/>
    <row r="147145" ht="13.5" customHeight="1" x14ac:dyDescent="0.15"/>
    <row r="147147" ht="13.5" customHeight="1" x14ac:dyDescent="0.15"/>
    <row r="147149" ht="13.5" customHeight="1" x14ac:dyDescent="0.15"/>
    <row r="147151" ht="13.5" customHeight="1" x14ac:dyDescent="0.15"/>
    <row r="147153" ht="13.5" customHeight="1" x14ac:dyDescent="0.15"/>
    <row r="147155" ht="13.5" customHeight="1" x14ac:dyDescent="0.15"/>
    <row r="147157" ht="13.5" customHeight="1" x14ac:dyDescent="0.15"/>
    <row r="147159" ht="13.5" customHeight="1" x14ac:dyDescent="0.15"/>
    <row r="147161" ht="13.5" customHeight="1" x14ac:dyDescent="0.15"/>
    <row r="147163" ht="13.5" customHeight="1" x14ac:dyDescent="0.15"/>
    <row r="147165" ht="13.5" customHeight="1" x14ac:dyDescent="0.15"/>
    <row r="147167" ht="13.5" customHeight="1" x14ac:dyDescent="0.15"/>
    <row r="147169" ht="13.5" customHeight="1" x14ac:dyDescent="0.15"/>
    <row r="147171" ht="13.5" customHeight="1" x14ac:dyDescent="0.15"/>
    <row r="147173" ht="13.5" customHeight="1" x14ac:dyDescent="0.15"/>
    <row r="147175" ht="13.5" customHeight="1" x14ac:dyDescent="0.15"/>
    <row r="147177" ht="13.5" customHeight="1" x14ac:dyDescent="0.15"/>
    <row r="147179" ht="13.5" customHeight="1" x14ac:dyDescent="0.15"/>
    <row r="147181" ht="13.5" customHeight="1" x14ac:dyDescent="0.15"/>
    <row r="147183" ht="13.5" customHeight="1" x14ac:dyDescent="0.15"/>
    <row r="147185" ht="13.5" customHeight="1" x14ac:dyDescent="0.15"/>
    <row r="147187" ht="13.5" customHeight="1" x14ac:dyDescent="0.15"/>
    <row r="147189" ht="13.5" customHeight="1" x14ac:dyDescent="0.15"/>
    <row r="147191" ht="13.5" customHeight="1" x14ac:dyDescent="0.15"/>
    <row r="147193" ht="13.5" customHeight="1" x14ac:dyDescent="0.15"/>
    <row r="147195" ht="13.5" customHeight="1" x14ac:dyDescent="0.15"/>
    <row r="147197" ht="13.5" customHeight="1" x14ac:dyDescent="0.15"/>
    <row r="147199" ht="13.5" customHeight="1" x14ac:dyDescent="0.15"/>
    <row r="147201" ht="13.5" customHeight="1" x14ac:dyDescent="0.15"/>
    <row r="147203" ht="13.5" customHeight="1" x14ac:dyDescent="0.15"/>
    <row r="147205" ht="13.5" customHeight="1" x14ac:dyDescent="0.15"/>
    <row r="147207" ht="13.5" customHeight="1" x14ac:dyDescent="0.15"/>
    <row r="147209" ht="13.5" customHeight="1" x14ac:dyDescent="0.15"/>
    <row r="147211" ht="13.5" customHeight="1" x14ac:dyDescent="0.15"/>
    <row r="147213" ht="13.5" customHeight="1" x14ac:dyDescent="0.15"/>
    <row r="147215" ht="13.5" customHeight="1" x14ac:dyDescent="0.15"/>
    <row r="147217" ht="13.5" customHeight="1" x14ac:dyDescent="0.15"/>
    <row r="147219" ht="13.5" customHeight="1" x14ac:dyDescent="0.15"/>
    <row r="147221" ht="13.5" customHeight="1" x14ac:dyDescent="0.15"/>
    <row r="147223" ht="13.5" customHeight="1" x14ac:dyDescent="0.15"/>
    <row r="147225" ht="13.5" customHeight="1" x14ac:dyDescent="0.15"/>
    <row r="147227" ht="13.5" customHeight="1" x14ac:dyDescent="0.15"/>
    <row r="147229" ht="13.5" customHeight="1" x14ac:dyDescent="0.15"/>
    <row r="147231" ht="13.5" customHeight="1" x14ac:dyDescent="0.15"/>
    <row r="147233" ht="13.5" customHeight="1" x14ac:dyDescent="0.15"/>
    <row r="147235" ht="13.5" customHeight="1" x14ac:dyDescent="0.15"/>
    <row r="147237" ht="13.5" customHeight="1" x14ac:dyDescent="0.15"/>
    <row r="147239" ht="13.5" customHeight="1" x14ac:dyDescent="0.15"/>
    <row r="147241" ht="13.5" customHeight="1" x14ac:dyDescent="0.15"/>
    <row r="147243" ht="13.5" customHeight="1" x14ac:dyDescent="0.15"/>
    <row r="147245" ht="13.5" customHeight="1" x14ac:dyDescent="0.15"/>
    <row r="147247" ht="13.5" customHeight="1" x14ac:dyDescent="0.15"/>
    <row r="147249" ht="13.5" customHeight="1" x14ac:dyDescent="0.15"/>
    <row r="147251" ht="13.5" customHeight="1" x14ac:dyDescent="0.15"/>
    <row r="147253" ht="13.5" customHeight="1" x14ac:dyDescent="0.15"/>
    <row r="147255" ht="13.5" customHeight="1" x14ac:dyDescent="0.15"/>
    <row r="147257" ht="13.5" customHeight="1" x14ac:dyDescent="0.15"/>
    <row r="147259" ht="13.5" customHeight="1" x14ac:dyDescent="0.15"/>
    <row r="147261" ht="13.5" customHeight="1" x14ac:dyDescent="0.15"/>
    <row r="147263" ht="13.5" customHeight="1" x14ac:dyDescent="0.15"/>
    <row r="147265" ht="13.5" customHeight="1" x14ac:dyDescent="0.15"/>
    <row r="147267" ht="13.5" customHeight="1" x14ac:dyDescent="0.15"/>
    <row r="147269" ht="13.5" customHeight="1" x14ac:dyDescent="0.15"/>
    <row r="147271" ht="13.5" customHeight="1" x14ac:dyDescent="0.15"/>
    <row r="147273" ht="13.5" customHeight="1" x14ac:dyDescent="0.15"/>
    <row r="147275" ht="13.5" customHeight="1" x14ac:dyDescent="0.15"/>
    <row r="147277" ht="13.5" customHeight="1" x14ac:dyDescent="0.15"/>
    <row r="147279" ht="13.5" customHeight="1" x14ac:dyDescent="0.15"/>
    <row r="147281" ht="13.5" customHeight="1" x14ac:dyDescent="0.15"/>
    <row r="147283" ht="13.5" customHeight="1" x14ac:dyDescent="0.15"/>
    <row r="147285" ht="13.5" customHeight="1" x14ac:dyDescent="0.15"/>
    <row r="147287" ht="13.5" customHeight="1" x14ac:dyDescent="0.15"/>
    <row r="147289" ht="13.5" customHeight="1" x14ac:dyDescent="0.15"/>
    <row r="147291" ht="13.5" customHeight="1" x14ac:dyDescent="0.15"/>
    <row r="147293" ht="13.5" customHeight="1" x14ac:dyDescent="0.15"/>
    <row r="147295" ht="13.5" customHeight="1" x14ac:dyDescent="0.15"/>
    <row r="147297" ht="13.5" customHeight="1" x14ac:dyDescent="0.15"/>
    <row r="147299" ht="13.5" customHeight="1" x14ac:dyDescent="0.15"/>
    <row r="147301" ht="13.5" customHeight="1" x14ac:dyDescent="0.15"/>
    <row r="147303" ht="13.5" customHeight="1" x14ac:dyDescent="0.15"/>
    <row r="147305" ht="13.5" customHeight="1" x14ac:dyDescent="0.15"/>
    <row r="147307" ht="13.5" customHeight="1" x14ac:dyDescent="0.15"/>
    <row r="147309" ht="13.5" customHeight="1" x14ac:dyDescent="0.15"/>
    <row r="147311" ht="13.5" customHeight="1" x14ac:dyDescent="0.15"/>
    <row r="147313" ht="13.5" customHeight="1" x14ac:dyDescent="0.15"/>
    <row r="147315" ht="13.5" customHeight="1" x14ac:dyDescent="0.15"/>
    <row r="147317" ht="13.5" customHeight="1" x14ac:dyDescent="0.15"/>
    <row r="147319" ht="13.5" customHeight="1" x14ac:dyDescent="0.15"/>
    <row r="147321" ht="13.5" customHeight="1" x14ac:dyDescent="0.15"/>
    <row r="147323" ht="13.5" customHeight="1" x14ac:dyDescent="0.15"/>
    <row r="147325" ht="13.5" customHeight="1" x14ac:dyDescent="0.15"/>
    <row r="147327" ht="13.5" customHeight="1" x14ac:dyDescent="0.15"/>
    <row r="147329" ht="13.5" customHeight="1" x14ac:dyDescent="0.15"/>
    <row r="147331" ht="13.5" customHeight="1" x14ac:dyDescent="0.15"/>
    <row r="147333" ht="13.5" customHeight="1" x14ac:dyDescent="0.15"/>
    <row r="147335" ht="13.5" customHeight="1" x14ac:dyDescent="0.15"/>
    <row r="147337" ht="13.5" customHeight="1" x14ac:dyDescent="0.15"/>
    <row r="147339" ht="13.5" customHeight="1" x14ac:dyDescent="0.15"/>
    <row r="147341" ht="13.5" customHeight="1" x14ac:dyDescent="0.15"/>
    <row r="147343" ht="13.5" customHeight="1" x14ac:dyDescent="0.15"/>
    <row r="147345" ht="13.5" customHeight="1" x14ac:dyDescent="0.15"/>
    <row r="147347" ht="13.5" customHeight="1" x14ac:dyDescent="0.15"/>
    <row r="147349" ht="13.5" customHeight="1" x14ac:dyDescent="0.15"/>
    <row r="147351" ht="13.5" customHeight="1" x14ac:dyDescent="0.15"/>
    <row r="147353" ht="13.5" customHeight="1" x14ac:dyDescent="0.15"/>
    <row r="147355" ht="13.5" customHeight="1" x14ac:dyDescent="0.15"/>
    <row r="147357" ht="13.5" customHeight="1" x14ac:dyDescent="0.15"/>
    <row r="147359" ht="13.5" customHeight="1" x14ac:dyDescent="0.15"/>
    <row r="147361" ht="13.5" customHeight="1" x14ac:dyDescent="0.15"/>
    <row r="147363" ht="13.5" customHeight="1" x14ac:dyDescent="0.15"/>
    <row r="147365" ht="13.5" customHeight="1" x14ac:dyDescent="0.15"/>
    <row r="147367" ht="13.5" customHeight="1" x14ac:dyDescent="0.15"/>
    <row r="147369" ht="13.5" customHeight="1" x14ac:dyDescent="0.15"/>
    <row r="147371" ht="13.5" customHeight="1" x14ac:dyDescent="0.15"/>
    <row r="147373" ht="13.5" customHeight="1" x14ac:dyDescent="0.15"/>
    <row r="147375" ht="13.5" customHeight="1" x14ac:dyDescent="0.15"/>
    <row r="147377" ht="13.5" customHeight="1" x14ac:dyDescent="0.15"/>
    <row r="147379" ht="13.5" customHeight="1" x14ac:dyDescent="0.15"/>
    <row r="147381" ht="13.5" customHeight="1" x14ac:dyDescent="0.15"/>
    <row r="147383" ht="13.5" customHeight="1" x14ac:dyDescent="0.15"/>
    <row r="147385" ht="13.5" customHeight="1" x14ac:dyDescent="0.15"/>
    <row r="147387" ht="13.5" customHeight="1" x14ac:dyDescent="0.15"/>
    <row r="147389" ht="13.5" customHeight="1" x14ac:dyDescent="0.15"/>
    <row r="147391" ht="13.5" customHeight="1" x14ac:dyDescent="0.15"/>
    <row r="147393" ht="13.5" customHeight="1" x14ac:dyDescent="0.15"/>
    <row r="147395" ht="13.5" customHeight="1" x14ac:dyDescent="0.15"/>
    <row r="147397" ht="13.5" customHeight="1" x14ac:dyDescent="0.15"/>
    <row r="147399" ht="13.5" customHeight="1" x14ac:dyDescent="0.15"/>
    <row r="147401" ht="13.5" customHeight="1" x14ac:dyDescent="0.15"/>
    <row r="147403" ht="13.5" customHeight="1" x14ac:dyDescent="0.15"/>
    <row r="147405" ht="13.5" customHeight="1" x14ac:dyDescent="0.15"/>
    <row r="147407" ht="13.5" customHeight="1" x14ac:dyDescent="0.15"/>
    <row r="147409" ht="13.5" customHeight="1" x14ac:dyDescent="0.15"/>
    <row r="147411" ht="13.5" customHeight="1" x14ac:dyDescent="0.15"/>
    <row r="147413" ht="13.5" customHeight="1" x14ac:dyDescent="0.15"/>
    <row r="147415" ht="13.5" customHeight="1" x14ac:dyDescent="0.15"/>
    <row r="147417" ht="13.5" customHeight="1" x14ac:dyDescent="0.15"/>
    <row r="147419" ht="13.5" customHeight="1" x14ac:dyDescent="0.15"/>
    <row r="147421" ht="13.5" customHeight="1" x14ac:dyDescent="0.15"/>
    <row r="147423" ht="13.5" customHeight="1" x14ac:dyDescent="0.15"/>
    <row r="147425" ht="13.5" customHeight="1" x14ac:dyDescent="0.15"/>
    <row r="147427" ht="13.5" customHeight="1" x14ac:dyDescent="0.15"/>
    <row r="147429" ht="13.5" customHeight="1" x14ac:dyDescent="0.15"/>
    <row r="147431" ht="13.5" customHeight="1" x14ac:dyDescent="0.15"/>
    <row r="147433" ht="13.5" customHeight="1" x14ac:dyDescent="0.15"/>
    <row r="147435" ht="13.5" customHeight="1" x14ac:dyDescent="0.15"/>
    <row r="147437" ht="13.5" customHeight="1" x14ac:dyDescent="0.15"/>
    <row r="147439" ht="13.5" customHeight="1" x14ac:dyDescent="0.15"/>
    <row r="147441" ht="13.5" customHeight="1" x14ac:dyDescent="0.15"/>
    <row r="147443" ht="13.5" customHeight="1" x14ac:dyDescent="0.15"/>
    <row r="147445" ht="13.5" customHeight="1" x14ac:dyDescent="0.15"/>
    <row r="147447" ht="13.5" customHeight="1" x14ac:dyDescent="0.15"/>
    <row r="147449" ht="13.5" customHeight="1" x14ac:dyDescent="0.15"/>
    <row r="147451" ht="13.5" customHeight="1" x14ac:dyDescent="0.15"/>
    <row r="147453" ht="13.5" customHeight="1" x14ac:dyDescent="0.15"/>
    <row r="147455" ht="13.5" customHeight="1" x14ac:dyDescent="0.15"/>
    <row r="147457" ht="13.5" customHeight="1" x14ac:dyDescent="0.15"/>
    <row r="147459" ht="13.5" customHeight="1" x14ac:dyDescent="0.15"/>
    <row r="147461" ht="13.5" customHeight="1" x14ac:dyDescent="0.15"/>
    <row r="147463" ht="13.5" customHeight="1" x14ac:dyDescent="0.15"/>
    <row r="147465" ht="13.5" customHeight="1" x14ac:dyDescent="0.15"/>
    <row r="147467" ht="13.5" customHeight="1" x14ac:dyDescent="0.15"/>
    <row r="147469" ht="13.5" customHeight="1" x14ac:dyDescent="0.15"/>
    <row r="147471" ht="13.5" customHeight="1" x14ac:dyDescent="0.15"/>
    <row r="147473" ht="13.5" customHeight="1" x14ac:dyDescent="0.15"/>
    <row r="147475" ht="13.5" customHeight="1" x14ac:dyDescent="0.15"/>
    <row r="147477" ht="13.5" customHeight="1" x14ac:dyDescent="0.15"/>
    <row r="147479" ht="13.5" customHeight="1" x14ac:dyDescent="0.15"/>
    <row r="147481" ht="13.5" customHeight="1" x14ac:dyDescent="0.15"/>
    <row r="147483" ht="13.5" customHeight="1" x14ac:dyDescent="0.15"/>
    <row r="147485" ht="13.5" customHeight="1" x14ac:dyDescent="0.15"/>
    <row r="147487" ht="13.5" customHeight="1" x14ac:dyDescent="0.15"/>
    <row r="147489" ht="13.5" customHeight="1" x14ac:dyDescent="0.15"/>
    <row r="147491" ht="13.5" customHeight="1" x14ac:dyDescent="0.15"/>
    <row r="147493" ht="13.5" customHeight="1" x14ac:dyDescent="0.15"/>
    <row r="147495" ht="13.5" customHeight="1" x14ac:dyDescent="0.15"/>
    <row r="147497" ht="13.5" customHeight="1" x14ac:dyDescent="0.15"/>
    <row r="147499" ht="13.5" customHeight="1" x14ac:dyDescent="0.15"/>
    <row r="147501" ht="13.5" customHeight="1" x14ac:dyDescent="0.15"/>
    <row r="147503" ht="13.5" customHeight="1" x14ac:dyDescent="0.15"/>
    <row r="147505" ht="13.5" customHeight="1" x14ac:dyDescent="0.15"/>
    <row r="147507" ht="13.5" customHeight="1" x14ac:dyDescent="0.15"/>
    <row r="147509" ht="13.5" customHeight="1" x14ac:dyDescent="0.15"/>
    <row r="147511" ht="13.5" customHeight="1" x14ac:dyDescent="0.15"/>
    <row r="147513" ht="13.5" customHeight="1" x14ac:dyDescent="0.15"/>
    <row r="147515" ht="13.5" customHeight="1" x14ac:dyDescent="0.15"/>
    <row r="147517" ht="13.5" customHeight="1" x14ac:dyDescent="0.15"/>
    <row r="147519" ht="13.5" customHeight="1" x14ac:dyDescent="0.15"/>
    <row r="147521" ht="13.5" customHeight="1" x14ac:dyDescent="0.15"/>
    <row r="147523" ht="13.5" customHeight="1" x14ac:dyDescent="0.15"/>
    <row r="147525" ht="13.5" customHeight="1" x14ac:dyDescent="0.15"/>
    <row r="147527" ht="13.5" customHeight="1" x14ac:dyDescent="0.15"/>
    <row r="147529" ht="13.5" customHeight="1" x14ac:dyDescent="0.15"/>
    <row r="147531" ht="13.5" customHeight="1" x14ac:dyDescent="0.15"/>
    <row r="147533" ht="13.5" customHeight="1" x14ac:dyDescent="0.15"/>
    <row r="147535" ht="13.5" customHeight="1" x14ac:dyDescent="0.15"/>
    <row r="147537" ht="13.5" customHeight="1" x14ac:dyDescent="0.15"/>
    <row r="147539" ht="13.5" customHeight="1" x14ac:dyDescent="0.15"/>
    <row r="147541" ht="13.5" customHeight="1" x14ac:dyDescent="0.15"/>
    <row r="147543" ht="13.5" customHeight="1" x14ac:dyDescent="0.15"/>
    <row r="147545" ht="13.5" customHeight="1" x14ac:dyDescent="0.15"/>
    <row r="147547" ht="13.5" customHeight="1" x14ac:dyDescent="0.15"/>
    <row r="147549" ht="13.5" customHeight="1" x14ac:dyDescent="0.15"/>
    <row r="147551" ht="13.5" customHeight="1" x14ac:dyDescent="0.15"/>
    <row r="147553" ht="13.5" customHeight="1" x14ac:dyDescent="0.15"/>
    <row r="147555" ht="13.5" customHeight="1" x14ac:dyDescent="0.15"/>
    <row r="147557" ht="13.5" customHeight="1" x14ac:dyDescent="0.15"/>
    <row r="147559" ht="13.5" customHeight="1" x14ac:dyDescent="0.15"/>
    <row r="147561" ht="13.5" customHeight="1" x14ac:dyDescent="0.15"/>
    <row r="147563" ht="13.5" customHeight="1" x14ac:dyDescent="0.15"/>
    <row r="147565" ht="13.5" customHeight="1" x14ac:dyDescent="0.15"/>
    <row r="147567" ht="13.5" customHeight="1" x14ac:dyDescent="0.15"/>
    <row r="147569" ht="13.5" customHeight="1" x14ac:dyDescent="0.15"/>
    <row r="147571" ht="13.5" customHeight="1" x14ac:dyDescent="0.15"/>
    <row r="147573" ht="13.5" customHeight="1" x14ac:dyDescent="0.15"/>
    <row r="147575" ht="13.5" customHeight="1" x14ac:dyDescent="0.15"/>
    <row r="147577" ht="13.5" customHeight="1" x14ac:dyDescent="0.15"/>
    <row r="147579" ht="13.5" customHeight="1" x14ac:dyDescent="0.15"/>
    <row r="147581" ht="13.5" customHeight="1" x14ac:dyDescent="0.15"/>
    <row r="147583" ht="13.5" customHeight="1" x14ac:dyDescent="0.15"/>
    <row r="147585" ht="13.5" customHeight="1" x14ac:dyDescent="0.15"/>
    <row r="147587" ht="13.5" customHeight="1" x14ac:dyDescent="0.15"/>
    <row r="147589" ht="13.5" customHeight="1" x14ac:dyDescent="0.15"/>
    <row r="147591" ht="13.5" customHeight="1" x14ac:dyDescent="0.15"/>
    <row r="147593" ht="13.5" customHeight="1" x14ac:dyDescent="0.15"/>
    <row r="147595" ht="13.5" customHeight="1" x14ac:dyDescent="0.15"/>
    <row r="147597" ht="13.5" customHeight="1" x14ac:dyDescent="0.15"/>
    <row r="147599" ht="13.5" customHeight="1" x14ac:dyDescent="0.15"/>
    <row r="147601" ht="13.5" customHeight="1" x14ac:dyDescent="0.15"/>
    <row r="147603" ht="13.5" customHeight="1" x14ac:dyDescent="0.15"/>
    <row r="147605" ht="13.5" customHeight="1" x14ac:dyDescent="0.15"/>
    <row r="147607" ht="13.5" customHeight="1" x14ac:dyDescent="0.15"/>
    <row r="147609" ht="13.5" customHeight="1" x14ac:dyDescent="0.15"/>
    <row r="147611" ht="13.5" customHeight="1" x14ac:dyDescent="0.15"/>
    <row r="147613" ht="13.5" customHeight="1" x14ac:dyDescent="0.15"/>
    <row r="147615" ht="13.5" customHeight="1" x14ac:dyDescent="0.15"/>
    <row r="147617" ht="13.5" customHeight="1" x14ac:dyDescent="0.15"/>
    <row r="147619" ht="13.5" customHeight="1" x14ac:dyDescent="0.15"/>
    <row r="147621" ht="13.5" customHeight="1" x14ac:dyDescent="0.15"/>
    <row r="147623" ht="13.5" customHeight="1" x14ac:dyDescent="0.15"/>
    <row r="147625" ht="13.5" customHeight="1" x14ac:dyDescent="0.15"/>
    <row r="147627" ht="13.5" customHeight="1" x14ac:dyDescent="0.15"/>
    <row r="147629" ht="13.5" customHeight="1" x14ac:dyDescent="0.15"/>
    <row r="147631" ht="13.5" customHeight="1" x14ac:dyDescent="0.15"/>
    <row r="147633" ht="13.5" customHeight="1" x14ac:dyDescent="0.15"/>
    <row r="147635" ht="13.5" customHeight="1" x14ac:dyDescent="0.15"/>
    <row r="147637" ht="13.5" customHeight="1" x14ac:dyDescent="0.15"/>
    <row r="147639" ht="13.5" customHeight="1" x14ac:dyDescent="0.15"/>
    <row r="147641" ht="13.5" customHeight="1" x14ac:dyDescent="0.15"/>
    <row r="147643" ht="13.5" customHeight="1" x14ac:dyDescent="0.15"/>
    <row r="147645" ht="13.5" customHeight="1" x14ac:dyDescent="0.15"/>
    <row r="147647" ht="13.5" customHeight="1" x14ac:dyDescent="0.15"/>
    <row r="147649" ht="13.5" customHeight="1" x14ac:dyDescent="0.15"/>
    <row r="147651" ht="13.5" customHeight="1" x14ac:dyDescent="0.15"/>
    <row r="147653" ht="13.5" customHeight="1" x14ac:dyDescent="0.15"/>
    <row r="147655" ht="13.5" customHeight="1" x14ac:dyDescent="0.15"/>
    <row r="147657" ht="13.5" customHeight="1" x14ac:dyDescent="0.15"/>
    <row r="147659" ht="13.5" customHeight="1" x14ac:dyDescent="0.15"/>
    <row r="147661" ht="13.5" customHeight="1" x14ac:dyDescent="0.15"/>
    <row r="147663" ht="13.5" customHeight="1" x14ac:dyDescent="0.15"/>
    <row r="147665" ht="13.5" customHeight="1" x14ac:dyDescent="0.15"/>
    <row r="147667" ht="13.5" customHeight="1" x14ac:dyDescent="0.15"/>
    <row r="147669" ht="13.5" customHeight="1" x14ac:dyDescent="0.15"/>
    <row r="147671" ht="13.5" customHeight="1" x14ac:dyDescent="0.15"/>
    <row r="147673" ht="13.5" customHeight="1" x14ac:dyDescent="0.15"/>
    <row r="147675" ht="13.5" customHeight="1" x14ac:dyDescent="0.15"/>
    <row r="147677" ht="13.5" customHeight="1" x14ac:dyDescent="0.15"/>
    <row r="147679" ht="13.5" customHeight="1" x14ac:dyDescent="0.15"/>
    <row r="147681" ht="13.5" customHeight="1" x14ac:dyDescent="0.15"/>
    <row r="147683" ht="13.5" customHeight="1" x14ac:dyDescent="0.15"/>
    <row r="147685" ht="13.5" customHeight="1" x14ac:dyDescent="0.15"/>
    <row r="147687" ht="13.5" customHeight="1" x14ac:dyDescent="0.15"/>
    <row r="147689" ht="13.5" customHeight="1" x14ac:dyDescent="0.15"/>
    <row r="147691" ht="13.5" customHeight="1" x14ac:dyDescent="0.15"/>
    <row r="147693" ht="13.5" customHeight="1" x14ac:dyDescent="0.15"/>
    <row r="147695" ht="13.5" customHeight="1" x14ac:dyDescent="0.15"/>
    <row r="147697" ht="13.5" customHeight="1" x14ac:dyDescent="0.15"/>
    <row r="147699" ht="13.5" customHeight="1" x14ac:dyDescent="0.15"/>
    <row r="147701" ht="13.5" customHeight="1" x14ac:dyDescent="0.15"/>
    <row r="147703" ht="13.5" customHeight="1" x14ac:dyDescent="0.15"/>
    <row r="147705" ht="13.5" customHeight="1" x14ac:dyDescent="0.15"/>
    <row r="147707" ht="13.5" customHeight="1" x14ac:dyDescent="0.15"/>
    <row r="147709" ht="13.5" customHeight="1" x14ac:dyDescent="0.15"/>
    <row r="147711" ht="13.5" customHeight="1" x14ac:dyDescent="0.15"/>
    <row r="147713" ht="13.5" customHeight="1" x14ac:dyDescent="0.15"/>
    <row r="147715" ht="13.5" customHeight="1" x14ac:dyDescent="0.15"/>
    <row r="147717" ht="13.5" customHeight="1" x14ac:dyDescent="0.15"/>
    <row r="147719" ht="13.5" customHeight="1" x14ac:dyDescent="0.15"/>
    <row r="147721" ht="13.5" customHeight="1" x14ac:dyDescent="0.15"/>
    <row r="147723" ht="13.5" customHeight="1" x14ac:dyDescent="0.15"/>
    <row r="147725" ht="13.5" customHeight="1" x14ac:dyDescent="0.15"/>
    <row r="147727" ht="13.5" customHeight="1" x14ac:dyDescent="0.15"/>
    <row r="147729" ht="13.5" customHeight="1" x14ac:dyDescent="0.15"/>
    <row r="147731" ht="13.5" customHeight="1" x14ac:dyDescent="0.15"/>
    <row r="147733" ht="13.5" customHeight="1" x14ac:dyDescent="0.15"/>
    <row r="147735" ht="13.5" customHeight="1" x14ac:dyDescent="0.15"/>
    <row r="147737" ht="13.5" customHeight="1" x14ac:dyDescent="0.15"/>
    <row r="147739" ht="13.5" customHeight="1" x14ac:dyDescent="0.15"/>
    <row r="147741" ht="13.5" customHeight="1" x14ac:dyDescent="0.15"/>
    <row r="147743" ht="13.5" customHeight="1" x14ac:dyDescent="0.15"/>
    <row r="147745" ht="13.5" customHeight="1" x14ac:dyDescent="0.15"/>
    <row r="147747" ht="13.5" customHeight="1" x14ac:dyDescent="0.15"/>
    <row r="147749" ht="13.5" customHeight="1" x14ac:dyDescent="0.15"/>
    <row r="147751" ht="13.5" customHeight="1" x14ac:dyDescent="0.15"/>
    <row r="147753" ht="13.5" customHeight="1" x14ac:dyDescent="0.15"/>
    <row r="147755" ht="13.5" customHeight="1" x14ac:dyDescent="0.15"/>
    <row r="147757" ht="13.5" customHeight="1" x14ac:dyDescent="0.15"/>
    <row r="147759" ht="13.5" customHeight="1" x14ac:dyDescent="0.15"/>
    <row r="147761" ht="13.5" customHeight="1" x14ac:dyDescent="0.15"/>
    <row r="147763" ht="13.5" customHeight="1" x14ac:dyDescent="0.15"/>
    <row r="147765" ht="13.5" customHeight="1" x14ac:dyDescent="0.15"/>
    <row r="147767" ht="13.5" customHeight="1" x14ac:dyDescent="0.15"/>
    <row r="147769" ht="13.5" customHeight="1" x14ac:dyDescent="0.15"/>
    <row r="147771" ht="13.5" customHeight="1" x14ac:dyDescent="0.15"/>
    <row r="147773" ht="13.5" customHeight="1" x14ac:dyDescent="0.15"/>
    <row r="147775" ht="13.5" customHeight="1" x14ac:dyDescent="0.15"/>
    <row r="147777" ht="13.5" customHeight="1" x14ac:dyDescent="0.15"/>
    <row r="147779" ht="13.5" customHeight="1" x14ac:dyDescent="0.15"/>
    <row r="147781" ht="13.5" customHeight="1" x14ac:dyDescent="0.15"/>
    <row r="147783" ht="13.5" customHeight="1" x14ac:dyDescent="0.15"/>
    <row r="147785" ht="13.5" customHeight="1" x14ac:dyDescent="0.15"/>
    <row r="147787" ht="13.5" customHeight="1" x14ac:dyDescent="0.15"/>
    <row r="147789" ht="13.5" customHeight="1" x14ac:dyDescent="0.15"/>
    <row r="147791" ht="13.5" customHeight="1" x14ac:dyDescent="0.15"/>
    <row r="147793" ht="13.5" customHeight="1" x14ac:dyDescent="0.15"/>
    <row r="147795" ht="13.5" customHeight="1" x14ac:dyDescent="0.15"/>
    <row r="147797" ht="13.5" customHeight="1" x14ac:dyDescent="0.15"/>
    <row r="147799" ht="13.5" customHeight="1" x14ac:dyDescent="0.15"/>
    <row r="147801" ht="13.5" customHeight="1" x14ac:dyDescent="0.15"/>
    <row r="147803" ht="13.5" customHeight="1" x14ac:dyDescent="0.15"/>
    <row r="147805" ht="13.5" customHeight="1" x14ac:dyDescent="0.15"/>
    <row r="147807" ht="13.5" customHeight="1" x14ac:dyDescent="0.15"/>
    <row r="147809" ht="13.5" customHeight="1" x14ac:dyDescent="0.15"/>
    <row r="147811" ht="13.5" customHeight="1" x14ac:dyDescent="0.15"/>
    <row r="147813" ht="13.5" customHeight="1" x14ac:dyDescent="0.15"/>
    <row r="147815" ht="13.5" customHeight="1" x14ac:dyDescent="0.15"/>
    <row r="147817" ht="13.5" customHeight="1" x14ac:dyDescent="0.15"/>
    <row r="147819" ht="13.5" customHeight="1" x14ac:dyDescent="0.15"/>
    <row r="147821" ht="13.5" customHeight="1" x14ac:dyDescent="0.15"/>
    <row r="147823" ht="13.5" customHeight="1" x14ac:dyDescent="0.15"/>
    <row r="147825" ht="13.5" customHeight="1" x14ac:dyDescent="0.15"/>
    <row r="147827" ht="13.5" customHeight="1" x14ac:dyDescent="0.15"/>
    <row r="147829" ht="13.5" customHeight="1" x14ac:dyDescent="0.15"/>
    <row r="147831" ht="13.5" customHeight="1" x14ac:dyDescent="0.15"/>
    <row r="147833" ht="13.5" customHeight="1" x14ac:dyDescent="0.15"/>
    <row r="147835" ht="13.5" customHeight="1" x14ac:dyDescent="0.15"/>
    <row r="147837" ht="13.5" customHeight="1" x14ac:dyDescent="0.15"/>
    <row r="147839" ht="13.5" customHeight="1" x14ac:dyDescent="0.15"/>
    <row r="147841" ht="13.5" customHeight="1" x14ac:dyDescent="0.15"/>
    <row r="147843" ht="13.5" customHeight="1" x14ac:dyDescent="0.15"/>
    <row r="147845" ht="13.5" customHeight="1" x14ac:dyDescent="0.15"/>
    <row r="147847" ht="13.5" customHeight="1" x14ac:dyDescent="0.15"/>
    <row r="147849" ht="13.5" customHeight="1" x14ac:dyDescent="0.15"/>
    <row r="147851" ht="13.5" customHeight="1" x14ac:dyDescent="0.15"/>
    <row r="147853" ht="13.5" customHeight="1" x14ac:dyDescent="0.15"/>
    <row r="147855" ht="13.5" customHeight="1" x14ac:dyDescent="0.15"/>
    <row r="147857" ht="13.5" customHeight="1" x14ac:dyDescent="0.15"/>
    <row r="147859" ht="13.5" customHeight="1" x14ac:dyDescent="0.15"/>
    <row r="147861" ht="13.5" customHeight="1" x14ac:dyDescent="0.15"/>
    <row r="147863" ht="13.5" customHeight="1" x14ac:dyDescent="0.15"/>
    <row r="147865" ht="13.5" customHeight="1" x14ac:dyDescent="0.15"/>
    <row r="147867" ht="13.5" customHeight="1" x14ac:dyDescent="0.15"/>
    <row r="147869" ht="13.5" customHeight="1" x14ac:dyDescent="0.15"/>
    <row r="147871" ht="13.5" customHeight="1" x14ac:dyDescent="0.15"/>
    <row r="147873" ht="13.5" customHeight="1" x14ac:dyDescent="0.15"/>
    <row r="147875" ht="13.5" customHeight="1" x14ac:dyDescent="0.15"/>
    <row r="147877" ht="13.5" customHeight="1" x14ac:dyDescent="0.15"/>
    <row r="147879" ht="13.5" customHeight="1" x14ac:dyDescent="0.15"/>
    <row r="147881" ht="13.5" customHeight="1" x14ac:dyDescent="0.15"/>
    <row r="147883" ht="13.5" customHeight="1" x14ac:dyDescent="0.15"/>
    <row r="147885" ht="13.5" customHeight="1" x14ac:dyDescent="0.15"/>
    <row r="147887" ht="13.5" customHeight="1" x14ac:dyDescent="0.15"/>
    <row r="147889" ht="13.5" customHeight="1" x14ac:dyDescent="0.15"/>
    <row r="147891" ht="13.5" customHeight="1" x14ac:dyDescent="0.15"/>
    <row r="147893" ht="13.5" customHeight="1" x14ac:dyDescent="0.15"/>
    <row r="147895" ht="13.5" customHeight="1" x14ac:dyDescent="0.15"/>
    <row r="147897" ht="13.5" customHeight="1" x14ac:dyDescent="0.15"/>
    <row r="147899" ht="13.5" customHeight="1" x14ac:dyDescent="0.15"/>
    <row r="147901" ht="13.5" customHeight="1" x14ac:dyDescent="0.15"/>
    <row r="147903" ht="13.5" customHeight="1" x14ac:dyDescent="0.15"/>
    <row r="147905" ht="13.5" customHeight="1" x14ac:dyDescent="0.15"/>
    <row r="147907" ht="13.5" customHeight="1" x14ac:dyDescent="0.15"/>
    <row r="147909" ht="13.5" customHeight="1" x14ac:dyDescent="0.15"/>
    <row r="147911" ht="13.5" customHeight="1" x14ac:dyDescent="0.15"/>
    <row r="147913" ht="13.5" customHeight="1" x14ac:dyDescent="0.15"/>
    <row r="147915" ht="13.5" customHeight="1" x14ac:dyDescent="0.15"/>
    <row r="147917" ht="13.5" customHeight="1" x14ac:dyDescent="0.15"/>
    <row r="147919" ht="13.5" customHeight="1" x14ac:dyDescent="0.15"/>
    <row r="147921" ht="13.5" customHeight="1" x14ac:dyDescent="0.15"/>
    <row r="147923" ht="13.5" customHeight="1" x14ac:dyDescent="0.15"/>
    <row r="147925" ht="13.5" customHeight="1" x14ac:dyDescent="0.15"/>
    <row r="147927" ht="13.5" customHeight="1" x14ac:dyDescent="0.15"/>
    <row r="147929" ht="13.5" customHeight="1" x14ac:dyDescent="0.15"/>
    <row r="147931" ht="13.5" customHeight="1" x14ac:dyDescent="0.15"/>
    <row r="147933" ht="13.5" customHeight="1" x14ac:dyDescent="0.15"/>
    <row r="147935" ht="13.5" customHeight="1" x14ac:dyDescent="0.15"/>
    <row r="147937" ht="13.5" customHeight="1" x14ac:dyDescent="0.15"/>
    <row r="147939" ht="13.5" customHeight="1" x14ac:dyDescent="0.15"/>
    <row r="147941" ht="13.5" customHeight="1" x14ac:dyDescent="0.15"/>
    <row r="147943" ht="13.5" customHeight="1" x14ac:dyDescent="0.15"/>
    <row r="147945" ht="13.5" customHeight="1" x14ac:dyDescent="0.15"/>
    <row r="147947" ht="13.5" customHeight="1" x14ac:dyDescent="0.15"/>
    <row r="147949" ht="13.5" customHeight="1" x14ac:dyDescent="0.15"/>
    <row r="147951" ht="13.5" customHeight="1" x14ac:dyDescent="0.15"/>
    <row r="147953" ht="13.5" customHeight="1" x14ac:dyDescent="0.15"/>
    <row r="147955" ht="13.5" customHeight="1" x14ac:dyDescent="0.15"/>
    <row r="147957" ht="13.5" customHeight="1" x14ac:dyDescent="0.15"/>
    <row r="147959" ht="13.5" customHeight="1" x14ac:dyDescent="0.15"/>
    <row r="147961" ht="13.5" customHeight="1" x14ac:dyDescent="0.15"/>
    <row r="147963" ht="13.5" customHeight="1" x14ac:dyDescent="0.15"/>
    <row r="147965" ht="13.5" customHeight="1" x14ac:dyDescent="0.15"/>
    <row r="147967" ht="13.5" customHeight="1" x14ac:dyDescent="0.15"/>
    <row r="147969" ht="13.5" customHeight="1" x14ac:dyDescent="0.15"/>
    <row r="147971" ht="13.5" customHeight="1" x14ac:dyDescent="0.15"/>
    <row r="147973" ht="13.5" customHeight="1" x14ac:dyDescent="0.15"/>
    <row r="147975" ht="13.5" customHeight="1" x14ac:dyDescent="0.15"/>
    <row r="147977" ht="13.5" customHeight="1" x14ac:dyDescent="0.15"/>
    <row r="147979" ht="13.5" customHeight="1" x14ac:dyDescent="0.15"/>
    <row r="147981" ht="13.5" customHeight="1" x14ac:dyDescent="0.15"/>
    <row r="147983" ht="13.5" customHeight="1" x14ac:dyDescent="0.15"/>
    <row r="147985" ht="13.5" customHeight="1" x14ac:dyDescent="0.15"/>
    <row r="147987" ht="13.5" customHeight="1" x14ac:dyDescent="0.15"/>
    <row r="147989" ht="13.5" customHeight="1" x14ac:dyDescent="0.15"/>
    <row r="147991" ht="13.5" customHeight="1" x14ac:dyDescent="0.15"/>
    <row r="147993" ht="13.5" customHeight="1" x14ac:dyDescent="0.15"/>
    <row r="147995" ht="13.5" customHeight="1" x14ac:dyDescent="0.15"/>
    <row r="147997" ht="13.5" customHeight="1" x14ac:dyDescent="0.15"/>
    <row r="147999" ht="13.5" customHeight="1" x14ac:dyDescent="0.15"/>
    <row r="148001" ht="13.5" customHeight="1" x14ac:dyDescent="0.15"/>
    <row r="148003" ht="13.5" customHeight="1" x14ac:dyDescent="0.15"/>
    <row r="148005" ht="13.5" customHeight="1" x14ac:dyDescent="0.15"/>
    <row r="148007" ht="13.5" customHeight="1" x14ac:dyDescent="0.15"/>
    <row r="148009" ht="13.5" customHeight="1" x14ac:dyDescent="0.15"/>
    <row r="148011" ht="13.5" customHeight="1" x14ac:dyDescent="0.15"/>
    <row r="148013" ht="13.5" customHeight="1" x14ac:dyDescent="0.15"/>
    <row r="148015" ht="13.5" customHeight="1" x14ac:dyDescent="0.15"/>
    <row r="148017" ht="13.5" customHeight="1" x14ac:dyDescent="0.15"/>
    <row r="148019" ht="13.5" customHeight="1" x14ac:dyDescent="0.15"/>
    <row r="148021" ht="13.5" customHeight="1" x14ac:dyDescent="0.15"/>
    <row r="148023" ht="13.5" customHeight="1" x14ac:dyDescent="0.15"/>
    <row r="148025" ht="13.5" customHeight="1" x14ac:dyDescent="0.15"/>
    <row r="148027" ht="13.5" customHeight="1" x14ac:dyDescent="0.15"/>
    <row r="148029" ht="13.5" customHeight="1" x14ac:dyDescent="0.15"/>
    <row r="148031" ht="13.5" customHeight="1" x14ac:dyDescent="0.15"/>
    <row r="148033" ht="13.5" customHeight="1" x14ac:dyDescent="0.15"/>
    <row r="148035" ht="13.5" customHeight="1" x14ac:dyDescent="0.15"/>
    <row r="148037" ht="13.5" customHeight="1" x14ac:dyDescent="0.15"/>
    <row r="148039" ht="13.5" customHeight="1" x14ac:dyDescent="0.15"/>
    <row r="148041" ht="13.5" customHeight="1" x14ac:dyDescent="0.15"/>
    <row r="148043" ht="13.5" customHeight="1" x14ac:dyDescent="0.15"/>
    <row r="148045" ht="13.5" customHeight="1" x14ac:dyDescent="0.15"/>
    <row r="148047" ht="13.5" customHeight="1" x14ac:dyDescent="0.15"/>
    <row r="148049" ht="13.5" customHeight="1" x14ac:dyDescent="0.15"/>
    <row r="148051" ht="13.5" customHeight="1" x14ac:dyDescent="0.15"/>
    <row r="148053" ht="13.5" customHeight="1" x14ac:dyDescent="0.15"/>
    <row r="148055" ht="13.5" customHeight="1" x14ac:dyDescent="0.15"/>
    <row r="148057" ht="13.5" customHeight="1" x14ac:dyDescent="0.15"/>
    <row r="148059" ht="13.5" customHeight="1" x14ac:dyDescent="0.15"/>
    <row r="148061" ht="13.5" customHeight="1" x14ac:dyDescent="0.15"/>
    <row r="148063" ht="13.5" customHeight="1" x14ac:dyDescent="0.15"/>
    <row r="148065" ht="13.5" customHeight="1" x14ac:dyDescent="0.15"/>
    <row r="148067" ht="13.5" customHeight="1" x14ac:dyDescent="0.15"/>
    <row r="148069" ht="13.5" customHeight="1" x14ac:dyDescent="0.15"/>
    <row r="148071" ht="13.5" customHeight="1" x14ac:dyDescent="0.15"/>
    <row r="148073" ht="13.5" customHeight="1" x14ac:dyDescent="0.15"/>
    <row r="148075" ht="13.5" customHeight="1" x14ac:dyDescent="0.15"/>
    <row r="148077" ht="13.5" customHeight="1" x14ac:dyDescent="0.15"/>
    <row r="148079" ht="13.5" customHeight="1" x14ac:dyDescent="0.15"/>
    <row r="148081" ht="13.5" customHeight="1" x14ac:dyDescent="0.15"/>
    <row r="148083" ht="13.5" customHeight="1" x14ac:dyDescent="0.15"/>
    <row r="148085" ht="13.5" customHeight="1" x14ac:dyDescent="0.15"/>
    <row r="148087" ht="13.5" customHeight="1" x14ac:dyDescent="0.15"/>
    <row r="148089" ht="13.5" customHeight="1" x14ac:dyDescent="0.15"/>
    <row r="148091" ht="13.5" customHeight="1" x14ac:dyDescent="0.15"/>
    <row r="148093" ht="13.5" customHeight="1" x14ac:dyDescent="0.15"/>
    <row r="148095" ht="13.5" customHeight="1" x14ac:dyDescent="0.15"/>
    <row r="148097" ht="13.5" customHeight="1" x14ac:dyDescent="0.15"/>
    <row r="148099" ht="13.5" customHeight="1" x14ac:dyDescent="0.15"/>
    <row r="148101" ht="13.5" customHeight="1" x14ac:dyDescent="0.15"/>
    <row r="148103" ht="13.5" customHeight="1" x14ac:dyDescent="0.15"/>
    <row r="148105" ht="13.5" customHeight="1" x14ac:dyDescent="0.15"/>
    <row r="148107" ht="13.5" customHeight="1" x14ac:dyDescent="0.15"/>
    <row r="148109" ht="13.5" customHeight="1" x14ac:dyDescent="0.15"/>
    <row r="148111" ht="13.5" customHeight="1" x14ac:dyDescent="0.15"/>
    <row r="148113" ht="13.5" customHeight="1" x14ac:dyDescent="0.15"/>
    <row r="148115" ht="13.5" customHeight="1" x14ac:dyDescent="0.15"/>
    <row r="148117" ht="13.5" customHeight="1" x14ac:dyDescent="0.15"/>
    <row r="148119" ht="13.5" customHeight="1" x14ac:dyDescent="0.15"/>
    <row r="148121" ht="13.5" customHeight="1" x14ac:dyDescent="0.15"/>
    <row r="148123" ht="13.5" customHeight="1" x14ac:dyDescent="0.15"/>
    <row r="148125" ht="13.5" customHeight="1" x14ac:dyDescent="0.15"/>
    <row r="148127" ht="13.5" customHeight="1" x14ac:dyDescent="0.15"/>
    <row r="148129" ht="13.5" customHeight="1" x14ac:dyDescent="0.15"/>
    <row r="148131" ht="13.5" customHeight="1" x14ac:dyDescent="0.15"/>
    <row r="148133" ht="13.5" customHeight="1" x14ac:dyDescent="0.15"/>
    <row r="148135" ht="13.5" customHeight="1" x14ac:dyDescent="0.15"/>
    <row r="148137" ht="13.5" customHeight="1" x14ac:dyDescent="0.15"/>
    <row r="148139" ht="13.5" customHeight="1" x14ac:dyDescent="0.15"/>
    <row r="148141" ht="13.5" customHeight="1" x14ac:dyDescent="0.15"/>
    <row r="148143" ht="13.5" customHeight="1" x14ac:dyDescent="0.15"/>
    <row r="148145" ht="13.5" customHeight="1" x14ac:dyDescent="0.15"/>
    <row r="148147" ht="13.5" customHeight="1" x14ac:dyDescent="0.15"/>
    <row r="148149" ht="13.5" customHeight="1" x14ac:dyDescent="0.15"/>
    <row r="148151" ht="13.5" customHeight="1" x14ac:dyDescent="0.15"/>
    <row r="148153" ht="13.5" customHeight="1" x14ac:dyDescent="0.15"/>
    <row r="148155" ht="13.5" customHeight="1" x14ac:dyDescent="0.15"/>
    <row r="148157" ht="13.5" customHeight="1" x14ac:dyDescent="0.15"/>
    <row r="148159" ht="13.5" customHeight="1" x14ac:dyDescent="0.15"/>
    <row r="148161" ht="13.5" customHeight="1" x14ac:dyDescent="0.15"/>
    <row r="148163" ht="13.5" customHeight="1" x14ac:dyDescent="0.15"/>
    <row r="148165" ht="13.5" customHeight="1" x14ac:dyDescent="0.15"/>
    <row r="148167" ht="13.5" customHeight="1" x14ac:dyDescent="0.15"/>
    <row r="148169" ht="13.5" customHeight="1" x14ac:dyDescent="0.15"/>
    <row r="148171" ht="13.5" customHeight="1" x14ac:dyDescent="0.15"/>
    <row r="148173" ht="13.5" customHeight="1" x14ac:dyDescent="0.15"/>
    <row r="148175" ht="13.5" customHeight="1" x14ac:dyDescent="0.15"/>
    <row r="148177" ht="13.5" customHeight="1" x14ac:dyDescent="0.15"/>
    <row r="148179" ht="13.5" customHeight="1" x14ac:dyDescent="0.15"/>
    <row r="148181" ht="13.5" customHeight="1" x14ac:dyDescent="0.15"/>
    <row r="148183" ht="13.5" customHeight="1" x14ac:dyDescent="0.15"/>
    <row r="148185" ht="13.5" customHeight="1" x14ac:dyDescent="0.15"/>
    <row r="148187" ht="13.5" customHeight="1" x14ac:dyDescent="0.15"/>
    <row r="148189" ht="13.5" customHeight="1" x14ac:dyDescent="0.15"/>
    <row r="148191" ht="13.5" customHeight="1" x14ac:dyDescent="0.15"/>
    <row r="148193" ht="13.5" customHeight="1" x14ac:dyDescent="0.15"/>
    <row r="148195" ht="13.5" customHeight="1" x14ac:dyDescent="0.15"/>
    <row r="148197" ht="13.5" customHeight="1" x14ac:dyDescent="0.15"/>
    <row r="148199" ht="13.5" customHeight="1" x14ac:dyDescent="0.15"/>
    <row r="148201" ht="13.5" customHeight="1" x14ac:dyDescent="0.15"/>
    <row r="148203" ht="13.5" customHeight="1" x14ac:dyDescent="0.15"/>
    <row r="148205" ht="13.5" customHeight="1" x14ac:dyDescent="0.15"/>
    <row r="148207" ht="13.5" customHeight="1" x14ac:dyDescent="0.15"/>
    <row r="148209" ht="13.5" customHeight="1" x14ac:dyDescent="0.15"/>
    <row r="148211" ht="13.5" customHeight="1" x14ac:dyDescent="0.15"/>
    <row r="148213" ht="13.5" customHeight="1" x14ac:dyDescent="0.15"/>
    <row r="148215" ht="13.5" customHeight="1" x14ac:dyDescent="0.15"/>
    <row r="148217" ht="13.5" customHeight="1" x14ac:dyDescent="0.15"/>
    <row r="148219" ht="13.5" customHeight="1" x14ac:dyDescent="0.15"/>
    <row r="148221" ht="13.5" customHeight="1" x14ac:dyDescent="0.15"/>
    <row r="148223" ht="13.5" customHeight="1" x14ac:dyDescent="0.15"/>
    <row r="148225" ht="13.5" customHeight="1" x14ac:dyDescent="0.15"/>
    <row r="148227" ht="13.5" customHeight="1" x14ac:dyDescent="0.15"/>
    <row r="148229" ht="13.5" customHeight="1" x14ac:dyDescent="0.15"/>
    <row r="148231" ht="13.5" customHeight="1" x14ac:dyDescent="0.15"/>
    <row r="148233" ht="13.5" customHeight="1" x14ac:dyDescent="0.15"/>
    <row r="148235" ht="13.5" customHeight="1" x14ac:dyDescent="0.15"/>
    <row r="148237" ht="13.5" customHeight="1" x14ac:dyDescent="0.15"/>
    <row r="148239" ht="13.5" customHeight="1" x14ac:dyDescent="0.15"/>
    <row r="148241" ht="13.5" customHeight="1" x14ac:dyDescent="0.15"/>
    <row r="148243" ht="13.5" customHeight="1" x14ac:dyDescent="0.15"/>
    <row r="148245" ht="13.5" customHeight="1" x14ac:dyDescent="0.15"/>
    <row r="148247" ht="13.5" customHeight="1" x14ac:dyDescent="0.15"/>
    <row r="148249" ht="13.5" customHeight="1" x14ac:dyDescent="0.15"/>
    <row r="148251" ht="13.5" customHeight="1" x14ac:dyDescent="0.15"/>
    <row r="148253" ht="13.5" customHeight="1" x14ac:dyDescent="0.15"/>
    <row r="148255" ht="13.5" customHeight="1" x14ac:dyDescent="0.15"/>
    <row r="148257" ht="13.5" customHeight="1" x14ac:dyDescent="0.15"/>
    <row r="148259" ht="13.5" customHeight="1" x14ac:dyDescent="0.15"/>
    <row r="148261" ht="13.5" customHeight="1" x14ac:dyDescent="0.15"/>
    <row r="148263" ht="13.5" customHeight="1" x14ac:dyDescent="0.15"/>
    <row r="148265" ht="13.5" customHeight="1" x14ac:dyDescent="0.15"/>
    <row r="148267" ht="13.5" customHeight="1" x14ac:dyDescent="0.15"/>
    <row r="148269" ht="13.5" customHeight="1" x14ac:dyDescent="0.15"/>
    <row r="148271" ht="13.5" customHeight="1" x14ac:dyDescent="0.15"/>
    <row r="148273" ht="13.5" customHeight="1" x14ac:dyDescent="0.15"/>
    <row r="148275" ht="13.5" customHeight="1" x14ac:dyDescent="0.15"/>
    <row r="148277" ht="13.5" customHeight="1" x14ac:dyDescent="0.15"/>
    <row r="148279" ht="13.5" customHeight="1" x14ac:dyDescent="0.15"/>
    <row r="148281" ht="13.5" customHeight="1" x14ac:dyDescent="0.15"/>
    <row r="148283" ht="13.5" customHeight="1" x14ac:dyDescent="0.15"/>
    <row r="148285" ht="13.5" customHeight="1" x14ac:dyDescent="0.15"/>
    <row r="148287" ht="13.5" customHeight="1" x14ac:dyDescent="0.15"/>
    <row r="148289" ht="13.5" customHeight="1" x14ac:dyDescent="0.15"/>
    <row r="148291" ht="13.5" customHeight="1" x14ac:dyDescent="0.15"/>
    <row r="148293" ht="13.5" customHeight="1" x14ac:dyDescent="0.15"/>
    <row r="148295" ht="13.5" customHeight="1" x14ac:dyDescent="0.15"/>
    <row r="148297" ht="13.5" customHeight="1" x14ac:dyDescent="0.15"/>
    <row r="148299" ht="13.5" customHeight="1" x14ac:dyDescent="0.15"/>
    <row r="148301" ht="13.5" customHeight="1" x14ac:dyDescent="0.15"/>
    <row r="148303" ht="13.5" customHeight="1" x14ac:dyDescent="0.15"/>
    <row r="148305" ht="13.5" customHeight="1" x14ac:dyDescent="0.15"/>
    <row r="148307" ht="13.5" customHeight="1" x14ac:dyDescent="0.15"/>
    <row r="148309" ht="13.5" customHeight="1" x14ac:dyDescent="0.15"/>
    <row r="148311" ht="13.5" customHeight="1" x14ac:dyDescent="0.15"/>
    <row r="148313" ht="13.5" customHeight="1" x14ac:dyDescent="0.15"/>
    <row r="148315" ht="13.5" customHeight="1" x14ac:dyDescent="0.15"/>
    <row r="148317" ht="13.5" customHeight="1" x14ac:dyDescent="0.15"/>
    <row r="148319" ht="13.5" customHeight="1" x14ac:dyDescent="0.15"/>
    <row r="148321" ht="13.5" customHeight="1" x14ac:dyDescent="0.15"/>
    <row r="148323" ht="13.5" customHeight="1" x14ac:dyDescent="0.15"/>
    <row r="148325" ht="13.5" customHeight="1" x14ac:dyDescent="0.15"/>
    <row r="148327" ht="13.5" customHeight="1" x14ac:dyDescent="0.15"/>
    <row r="148329" ht="13.5" customHeight="1" x14ac:dyDescent="0.15"/>
    <row r="148331" ht="13.5" customHeight="1" x14ac:dyDescent="0.15"/>
    <row r="148333" ht="13.5" customHeight="1" x14ac:dyDescent="0.15"/>
    <row r="148335" ht="13.5" customHeight="1" x14ac:dyDescent="0.15"/>
    <row r="148337" ht="13.5" customHeight="1" x14ac:dyDescent="0.15"/>
    <row r="148339" ht="13.5" customHeight="1" x14ac:dyDescent="0.15"/>
    <row r="148341" ht="13.5" customHeight="1" x14ac:dyDescent="0.15"/>
    <row r="148343" ht="13.5" customHeight="1" x14ac:dyDescent="0.15"/>
    <row r="148345" ht="13.5" customHeight="1" x14ac:dyDescent="0.15"/>
    <row r="148347" ht="13.5" customHeight="1" x14ac:dyDescent="0.15"/>
    <row r="148349" ht="13.5" customHeight="1" x14ac:dyDescent="0.15"/>
    <row r="148351" ht="13.5" customHeight="1" x14ac:dyDescent="0.15"/>
    <row r="148353" ht="13.5" customHeight="1" x14ac:dyDescent="0.15"/>
    <row r="148355" ht="13.5" customHeight="1" x14ac:dyDescent="0.15"/>
    <row r="148357" ht="13.5" customHeight="1" x14ac:dyDescent="0.15"/>
    <row r="148359" ht="13.5" customHeight="1" x14ac:dyDescent="0.15"/>
    <row r="148361" ht="13.5" customHeight="1" x14ac:dyDescent="0.15"/>
    <row r="148363" ht="13.5" customHeight="1" x14ac:dyDescent="0.15"/>
    <row r="148365" ht="13.5" customHeight="1" x14ac:dyDescent="0.15"/>
    <row r="148367" ht="13.5" customHeight="1" x14ac:dyDescent="0.15"/>
    <row r="148369" ht="13.5" customHeight="1" x14ac:dyDescent="0.15"/>
    <row r="148371" ht="13.5" customHeight="1" x14ac:dyDescent="0.15"/>
    <row r="148373" ht="13.5" customHeight="1" x14ac:dyDescent="0.15"/>
    <row r="148375" ht="13.5" customHeight="1" x14ac:dyDescent="0.15"/>
    <row r="148377" ht="13.5" customHeight="1" x14ac:dyDescent="0.15"/>
    <row r="148379" ht="13.5" customHeight="1" x14ac:dyDescent="0.15"/>
    <row r="148381" ht="13.5" customHeight="1" x14ac:dyDescent="0.15"/>
    <row r="148383" ht="13.5" customHeight="1" x14ac:dyDescent="0.15"/>
    <row r="148385" ht="13.5" customHeight="1" x14ac:dyDescent="0.15"/>
    <row r="148387" ht="13.5" customHeight="1" x14ac:dyDescent="0.15"/>
    <row r="148389" ht="13.5" customHeight="1" x14ac:dyDescent="0.15"/>
    <row r="148391" ht="13.5" customHeight="1" x14ac:dyDescent="0.15"/>
    <row r="148393" ht="13.5" customHeight="1" x14ac:dyDescent="0.15"/>
    <row r="148395" ht="13.5" customHeight="1" x14ac:dyDescent="0.15"/>
    <row r="148397" ht="13.5" customHeight="1" x14ac:dyDescent="0.15"/>
    <row r="148399" ht="13.5" customHeight="1" x14ac:dyDescent="0.15"/>
    <row r="148401" ht="13.5" customHeight="1" x14ac:dyDescent="0.15"/>
    <row r="148403" ht="13.5" customHeight="1" x14ac:dyDescent="0.15"/>
    <row r="148405" ht="13.5" customHeight="1" x14ac:dyDescent="0.15"/>
    <row r="148407" ht="13.5" customHeight="1" x14ac:dyDescent="0.15"/>
    <row r="148409" ht="13.5" customHeight="1" x14ac:dyDescent="0.15"/>
    <row r="148411" ht="13.5" customHeight="1" x14ac:dyDescent="0.15"/>
    <row r="148413" ht="13.5" customHeight="1" x14ac:dyDescent="0.15"/>
    <row r="148415" ht="13.5" customHeight="1" x14ac:dyDescent="0.15"/>
    <row r="148417" ht="13.5" customHeight="1" x14ac:dyDescent="0.15"/>
    <row r="148419" ht="13.5" customHeight="1" x14ac:dyDescent="0.15"/>
    <row r="148421" ht="13.5" customHeight="1" x14ac:dyDescent="0.15"/>
    <row r="148423" ht="13.5" customHeight="1" x14ac:dyDescent="0.15"/>
    <row r="148425" ht="13.5" customHeight="1" x14ac:dyDescent="0.15"/>
    <row r="148427" ht="13.5" customHeight="1" x14ac:dyDescent="0.15"/>
    <row r="148429" ht="13.5" customHeight="1" x14ac:dyDescent="0.15"/>
    <row r="148431" ht="13.5" customHeight="1" x14ac:dyDescent="0.15"/>
    <row r="148433" ht="13.5" customHeight="1" x14ac:dyDescent="0.15"/>
    <row r="148435" ht="13.5" customHeight="1" x14ac:dyDescent="0.15"/>
    <row r="148437" ht="13.5" customHeight="1" x14ac:dyDescent="0.15"/>
    <row r="148439" ht="13.5" customHeight="1" x14ac:dyDescent="0.15"/>
    <row r="148441" ht="13.5" customHeight="1" x14ac:dyDescent="0.15"/>
    <row r="148443" ht="13.5" customHeight="1" x14ac:dyDescent="0.15"/>
    <row r="148445" ht="13.5" customHeight="1" x14ac:dyDescent="0.15"/>
    <row r="148447" ht="13.5" customHeight="1" x14ac:dyDescent="0.15"/>
    <row r="148449" ht="13.5" customHeight="1" x14ac:dyDescent="0.15"/>
    <row r="148451" ht="13.5" customHeight="1" x14ac:dyDescent="0.15"/>
    <row r="148453" ht="13.5" customHeight="1" x14ac:dyDescent="0.15"/>
    <row r="148455" ht="13.5" customHeight="1" x14ac:dyDescent="0.15"/>
    <row r="148457" ht="13.5" customHeight="1" x14ac:dyDescent="0.15"/>
    <row r="148459" ht="13.5" customHeight="1" x14ac:dyDescent="0.15"/>
    <row r="148461" ht="13.5" customHeight="1" x14ac:dyDescent="0.15"/>
    <row r="148463" ht="13.5" customHeight="1" x14ac:dyDescent="0.15"/>
    <row r="148465" ht="13.5" customHeight="1" x14ac:dyDescent="0.15"/>
    <row r="148467" ht="13.5" customHeight="1" x14ac:dyDescent="0.15"/>
    <row r="148469" ht="13.5" customHeight="1" x14ac:dyDescent="0.15"/>
    <row r="148471" ht="13.5" customHeight="1" x14ac:dyDescent="0.15"/>
    <row r="148473" ht="13.5" customHeight="1" x14ac:dyDescent="0.15"/>
    <row r="148475" ht="13.5" customHeight="1" x14ac:dyDescent="0.15"/>
    <row r="148477" ht="13.5" customHeight="1" x14ac:dyDescent="0.15"/>
    <row r="148479" ht="13.5" customHeight="1" x14ac:dyDescent="0.15"/>
    <row r="148481" ht="13.5" customHeight="1" x14ac:dyDescent="0.15"/>
    <row r="148483" ht="13.5" customHeight="1" x14ac:dyDescent="0.15"/>
    <row r="148485" ht="13.5" customHeight="1" x14ac:dyDescent="0.15"/>
    <row r="148487" ht="13.5" customHeight="1" x14ac:dyDescent="0.15"/>
    <row r="148489" ht="13.5" customHeight="1" x14ac:dyDescent="0.15"/>
    <row r="148491" ht="13.5" customHeight="1" x14ac:dyDescent="0.15"/>
    <row r="148493" ht="13.5" customHeight="1" x14ac:dyDescent="0.15"/>
    <row r="148495" ht="13.5" customHeight="1" x14ac:dyDescent="0.15"/>
    <row r="148497" ht="13.5" customHeight="1" x14ac:dyDescent="0.15"/>
    <row r="148499" ht="13.5" customHeight="1" x14ac:dyDescent="0.15"/>
    <row r="148501" ht="13.5" customHeight="1" x14ac:dyDescent="0.15"/>
    <row r="148503" ht="13.5" customHeight="1" x14ac:dyDescent="0.15"/>
    <row r="148505" ht="13.5" customHeight="1" x14ac:dyDescent="0.15"/>
    <row r="148507" ht="13.5" customHeight="1" x14ac:dyDescent="0.15"/>
    <row r="148509" ht="13.5" customHeight="1" x14ac:dyDescent="0.15"/>
    <row r="148511" ht="13.5" customHeight="1" x14ac:dyDescent="0.15"/>
    <row r="148513" ht="13.5" customHeight="1" x14ac:dyDescent="0.15"/>
    <row r="148515" ht="13.5" customHeight="1" x14ac:dyDescent="0.15"/>
    <row r="148517" ht="13.5" customHeight="1" x14ac:dyDescent="0.15"/>
    <row r="148519" ht="13.5" customHeight="1" x14ac:dyDescent="0.15"/>
    <row r="148521" ht="13.5" customHeight="1" x14ac:dyDescent="0.15"/>
    <row r="148523" ht="13.5" customHeight="1" x14ac:dyDescent="0.15"/>
    <row r="148525" ht="13.5" customHeight="1" x14ac:dyDescent="0.15"/>
    <row r="148527" ht="13.5" customHeight="1" x14ac:dyDescent="0.15"/>
    <row r="148529" ht="13.5" customHeight="1" x14ac:dyDescent="0.15"/>
    <row r="148531" ht="13.5" customHeight="1" x14ac:dyDescent="0.15"/>
    <row r="148533" ht="13.5" customHeight="1" x14ac:dyDescent="0.15"/>
    <row r="148535" ht="13.5" customHeight="1" x14ac:dyDescent="0.15"/>
    <row r="148537" ht="13.5" customHeight="1" x14ac:dyDescent="0.15"/>
    <row r="148539" ht="13.5" customHeight="1" x14ac:dyDescent="0.15"/>
    <row r="148541" ht="13.5" customHeight="1" x14ac:dyDescent="0.15"/>
    <row r="148543" ht="13.5" customHeight="1" x14ac:dyDescent="0.15"/>
    <row r="148545" ht="13.5" customHeight="1" x14ac:dyDescent="0.15"/>
    <row r="148547" ht="13.5" customHeight="1" x14ac:dyDescent="0.15"/>
    <row r="148549" ht="13.5" customHeight="1" x14ac:dyDescent="0.15"/>
    <row r="148551" ht="13.5" customHeight="1" x14ac:dyDescent="0.15"/>
    <row r="148553" ht="13.5" customHeight="1" x14ac:dyDescent="0.15"/>
    <row r="148555" ht="13.5" customHeight="1" x14ac:dyDescent="0.15"/>
    <row r="148557" ht="13.5" customHeight="1" x14ac:dyDescent="0.15"/>
    <row r="148559" ht="13.5" customHeight="1" x14ac:dyDescent="0.15"/>
    <row r="148561" ht="13.5" customHeight="1" x14ac:dyDescent="0.15"/>
    <row r="148563" ht="13.5" customHeight="1" x14ac:dyDescent="0.15"/>
    <row r="148565" ht="13.5" customHeight="1" x14ac:dyDescent="0.15"/>
    <row r="148567" ht="13.5" customHeight="1" x14ac:dyDescent="0.15"/>
    <row r="148569" ht="13.5" customHeight="1" x14ac:dyDescent="0.15"/>
    <row r="148571" ht="13.5" customHeight="1" x14ac:dyDescent="0.15"/>
    <row r="148573" ht="13.5" customHeight="1" x14ac:dyDescent="0.15"/>
    <row r="148575" ht="13.5" customHeight="1" x14ac:dyDescent="0.15"/>
    <row r="148577" ht="13.5" customHeight="1" x14ac:dyDescent="0.15"/>
    <row r="148579" ht="13.5" customHeight="1" x14ac:dyDescent="0.15"/>
    <row r="148581" ht="13.5" customHeight="1" x14ac:dyDescent="0.15"/>
    <row r="148583" ht="13.5" customHeight="1" x14ac:dyDescent="0.15"/>
    <row r="148585" ht="13.5" customHeight="1" x14ac:dyDescent="0.15"/>
    <row r="148587" ht="13.5" customHeight="1" x14ac:dyDescent="0.15"/>
    <row r="148589" ht="13.5" customHeight="1" x14ac:dyDescent="0.15"/>
    <row r="148591" ht="13.5" customHeight="1" x14ac:dyDescent="0.15"/>
    <row r="148593" ht="13.5" customHeight="1" x14ac:dyDescent="0.15"/>
    <row r="148595" ht="13.5" customHeight="1" x14ac:dyDescent="0.15"/>
    <row r="148597" ht="13.5" customHeight="1" x14ac:dyDescent="0.15"/>
    <row r="148599" ht="13.5" customHeight="1" x14ac:dyDescent="0.15"/>
    <row r="148601" ht="13.5" customHeight="1" x14ac:dyDescent="0.15"/>
    <row r="148603" ht="13.5" customHeight="1" x14ac:dyDescent="0.15"/>
    <row r="148605" ht="13.5" customHeight="1" x14ac:dyDescent="0.15"/>
    <row r="148607" ht="13.5" customHeight="1" x14ac:dyDescent="0.15"/>
    <row r="148609" ht="13.5" customHeight="1" x14ac:dyDescent="0.15"/>
    <row r="148611" ht="13.5" customHeight="1" x14ac:dyDescent="0.15"/>
    <row r="148613" ht="13.5" customHeight="1" x14ac:dyDescent="0.15"/>
    <row r="148615" ht="13.5" customHeight="1" x14ac:dyDescent="0.15"/>
    <row r="148617" ht="13.5" customHeight="1" x14ac:dyDescent="0.15"/>
    <row r="148619" ht="13.5" customHeight="1" x14ac:dyDescent="0.15"/>
    <row r="148621" ht="13.5" customHeight="1" x14ac:dyDescent="0.15"/>
    <row r="148623" ht="13.5" customHeight="1" x14ac:dyDescent="0.15"/>
    <row r="148625" ht="13.5" customHeight="1" x14ac:dyDescent="0.15"/>
    <row r="148627" ht="13.5" customHeight="1" x14ac:dyDescent="0.15"/>
    <row r="148629" ht="13.5" customHeight="1" x14ac:dyDescent="0.15"/>
    <row r="148631" ht="13.5" customHeight="1" x14ac:dyDescent="0.15"/>
    <row r="148633" ht="13.5" customHeight="1" x14ac:dyDescent="0.15"/>
    <row r="148635" ht="13.5" customHeight="1" x14ac:dyDescent="0.15"/>
    <row r="148637" ht="13.5" customHeight="1" x14ac:dyDescent="0.15"/>
    <row r="148639" ht="13.5" customHeight="1" x14ac:dyDescent="0.15"/>
    <row r="148641" ht="13.5" customHeight="1" x14ac:dyDescent="0.15"/>
    <row r="148643" ht="13.5" customHeight="1" x14ac:dyDescent="0.15"/>
    <row r="148645" ht="13.5" customHeight="1" x14ac:dyDescent="0.15"/>
    <row r="148647" ht="13.5" customHeight="1" x14ac:dyDescent="0.15"/>
    <row r="148649" ht="13.5" customHeight="1" x14ac:dyDescent="0.15"/>
    <row r="148651" ht="13.5" customHeight="1" x14ac:dyDescent="0.15"/>
    <row r="148653" ht="13.5" customHeight="1" x14ac:dyDescent="0.15"/>
    <row r="148655" ht="13.5" customHeight="1" x14ac:dyDescent="0.15"/>
    <row r="148657" ht="13.5" customHeight="1" x14ac:dyDescent="0.15"/>
    <row r="148659" ht="13.5" customHeight="1" x14ac:dyDescent="0.15"/>
    <row r="148661" ht="13.5" customHeight="1" x14ac:dyDescent="0.15"/>
    <row r="148663" ht="13.5" customHeight="1" x14ac:dyDescent="0.15"/>
    <row r="148665" ht="13.5" customHeight="1" x14ac:dyDescent="0.15"/>
    <row r="148667" ht="13.5" customHeight="1" x14ac:dyDescent="0.15"/>
    <row r="148669" ht="13.5" customHeight="1" x14ac:dyDescent="0.15"/>
    <row r="148671" ht="13.5" customHeight="1" x14ac:dyDescent="0.15"/>
    <row r="148673" ht="13.5" customHeight="1" x14ac:dyDescent="0.15"/>
    <row r="148675" ht="13.5" customHeight="1" x14ac:dyDescent="0.15"/>
    <row r="148677" ht="13.5" customHeight="1" x14ac:dyDescent="0.15"/>
    <row r="148679" ht="13.5" customHeight="1" x14ac:dyDescent="0.15"/>
    <row r="148681" ht="13.5" customHeight="1" x14ac:dyDescent="0.15"/>
    <row r="148683" ht="13.5" customHeight="1" x14ac:dyDescent="0.15"/>
    <row r="148685" ht="13.5" customHeight="1" x14ac:dyDescent="0.15"/>
    <row r="148687" ht="13.5" customHeight="1" x14ac:dyDescent="0.15"/>
    <row r="148689" ht="13.5" customHeight="1" x14ac:dyDescent="0.15"/>
    <row r="148691" ht="13.5" customHeight="1" x14ac:dyDescent="0.15"/>
    <row r="148693" ht="13.5" customHeight="1" x14ac:dyDescent="0.15"/>
    <row r="148695" ht="13.5" customHeight="1" x14ac:dyDescent="0.15"/>
    <row r="148697" ht="13.5" customHeight="1" x14ac:dyDescent="0.15"/>
    <row r="148699" ht="13.5" customHeight="1" x14ac:dyDescent="0.15"/>
    <row r="148701" ht="13.5" customHeight="1" x14ac:dyDescent="0.15"/>
    <row r="148703" ht="13.5" customHeight="1" x14ac:dyDescent="0.15"/>
    <row r="148705" ht="13.5" customHeight="1" x14ac:dyDescent="0.15"/>
    <row r="148707" ht="13.5" customHeight="1" x14ac:dyDescent="0.15"/>
    <row r="148709" ht="13.5" customHeight="1" x14ac:dyDescent="0.15"/>
    <row r="148711" ht="13.5" customHeight="1" x14ac:dyDescent="0.15"/>
    <row r="148713" ht="13.5" customHeight="1" x14ac:dyDescent="0.15"/>
    <row r="148715" ht="13.5" customHeight="1" x14ac:dyDescent="0.15"/>
    <row r="148717" ht="13.5" customHeight="1" x14ac:dyDescent="0.15"/>
    <row r="148719" ht="13.5" customHeight="1" x14ac:dyDescent="0.15"/>
    <row r="148721" ht="13.5" customHeight="1" x14ac:dyDescent="0.15"/>
    <row r="148723" ht="13.5" customHeight="1" x14ac:dyDescent="0.15"/>
    <row r="148725" ht="13.5" customHeight="1" x14ac:dyDescent="0.15"/>
    <row r="148727" ht="13.5" customHeight="1" x14ac:dyDescent="0.15"/>
    <row r="148729" ht="13.5" customHeight="1" x14ac:dyDescent="0.15"/>
    <row r="148731" ht="13.5" customHeight="1" x14ac:dyDescent="0.15"/>
    <row r="148733" ht="13.5" customHeight="1" x14ac:dyDescent="0.15"/>
    <row r="148735" ht="13.5" customHeight="1" x14ac:dyDescent="0.15"/>
    <row r="148737" ht="13.5" customHeight="1" x14ac:dyDescent="0.15"/>
    <row r="148739" ht="13.5" customHeight="1" x14ac:dyDescent="0.15"/>
    <row r="148741" ht="13.5" customHeight="1" x14ac:dyDescent="0.15"/>
    <row r="148743" ht="13.5" customHeight="1" x14ac:dyDescent="0.15"/>
    <row r="148745" ht="13.5" customHeight="1" x14ac:dyDescent="0.15"/>
    <row r="148747" ht="13.5" customHeight="1" x14ac:dyDescent="0.15"/>
    <row r="148749" ht="13.5" customHeight="1" x14ac:dyDescent="0.15"/>
    <row r="148751" ht="13.5" customHeight="1" x14ac:dyDescent="0.15"/>
    <row r="148753" ht="13.5" customHeight="1" x14ac:dyDescent="0.15"/>
    <row r="148755" ht="13.5" customHeight="1" x14ac:dyDescent="0.15"/>
    <row r="148757" ht="13.5" customHeight="1" x14ac:dyDescent="0.15"/>
    <row r="148759" ht="13.5" customHeight="1" x14ac:dyDescent="0.15"/>
    <row r="148761" ht="13.5" customHeight="1" x14ac:dyDescent="0.15"/>
    <row r="148763" ht="13.5" customHeight="1" x14ac:dyDescent="0.15"/>
    <row r="148765" ht="13.5" customHeight="1" x14ac:dyDescent="0.15"/>
    <row r="148767" ht="13.5" customHeight="1" x14ac:dyDescent="0.15"/>
    <row r="148769" ht="13.5" customHeight="1" x14ac:dyDescent="0.15"/>
    <row r="148771" ht="13.5" customHeight="1" x14ac:dyDescent="0.15"/>
    <row r="148773" ht="13.5" customHeight="1" x14ac:dyDescent="0.15"/>
    <row r="148775" ht="13.5" customHeight="1" x14ac:dyDescent="0.15"/>
    <row r="148777" ht="13.5" customHeight="1" x14ac:dyDescent="0.15"/>
    <row r="148779" ht="13.5" customHeight="1" x14ac:dyDescent="0.15"/>
    <row r="148781" ht="13.5" customHeight="1" x14ac:dyDescent="0.15"/>
    <row r="148783" ht="13.5" customHeight="1" x14ac:dyDescent="0.15"/>
    <row r="148785" ht="13.5" customHeight="1" x14ac:dyDescent="0.15"/>
    <row r="148787" ht="13.5" customHeight="1" x14ac:dyDescent="0.15"/>
    <row r="148789" ht="13.5" customHeight="1" x14ac:dyDescent="0.15"/>
    <row r="148791" ht="13.5" customHeight="1" x14ac:dyDescent="0.15"/>
    <row r="148793" ht="13.5" customHeight="1" x14ac:dyDescent="0.15"/>
    <row r="148795" ht="13.5" customHeight="1" x14ac:dyDescent="0.15"/>
    <row r="148797" ht="13.5" customHeight="1" x14ac:dyDescent="0.15"/>
    <row r="148799" ht="13.5" customHeight="1" x14ac:dyDescent="0.15"/>
    <row r="148801" ht="13.5" customHeight="1" x14ac:dyDescent="0.15"/>
    <row r="148803" ht="13.5" customHeight="1" x14ac:dyDescent="0.15"/>
    <row r="148805" ht="13.5" customHeight="1" x14ac:dyDescent="0.15"/>
    <row r="148807" ht="13.5" customHeight="1" x14ac:dyDescent="0.15"/>
    <row r="148809" ht="13.5" customHeight="1" x14ac:dyDescent="0.15"/>
    <row r="148811" ht="13.5" customHeight="1" x14ac:dyDescent="0.15"/>
    <row r="148813" ht="13.5" customHeight="1" x14ac:dyDescent="0.15"/>
    <row r="148815" ht="13.5" customHeight="1" x14ac:dyDescent="0.15"/>
    <row r="148817" ht="13.5" customHeight="1" x14ac:dyDescent="0.15"/>
    <row r="148819" ht="13.5" customHeight="1" x14ac:dyDescent="0.15"/>
    <row r="148821" ht="13.5" customHeight="1" x14ac:dyDescent="0.15"/>
    <row r="148823" ht="13.5" customHeight="1" x14ac:dyDescent="0.15"/>
    <row r="148825" ht="13.5" customHeight="1" x14ac:dyDescent="0.15"/>
    <row r="148827" ht="13.5" customHeight="1" x14ac:dyDescent="0.15"/>
    <row r="148829" ht="13.5" customHeight="1" x14ac:dyDescent="0.15"/>
    <row r="148831" ht="13.5" customHeight="1" x14ac:dyDescent="0.15"/>
    <row r="148833" ht="13.5" customHeight="1" x14ac:dyDescent="0.15"/>
    <row r="148835" ht="13.5" customHeight="1" x14ac:dyDescent="0.15"/>
    <row r="148837" ht="13.5" customHeight="1" x14ac:dyDescent="0.15"/>
    <row r="148839" ht="13.5" customHeight="1" x14ac:dyDescent="0.15"/>
    <row r="148841" ht="13.5" customHeight="1" x14ac:dyDescent="0.15"/>
    <row r="148843" ht="13.5" customHeight="1" x14ac:dyDescent="0.15"/>
    <row r="148845" ht="13.5" customHeight="1" x14ac:dyDescent="0.15"/>
    <row r="148847" ht="13.5" customHeight="1" x14ac:dyDescent="0.15"/>
    <row r="148849" ht="13.5" customHeight="1" x14ac:dyDescent="0.15"/>
    <row r="148851" ht="13.5" customHeight="1" x14ac:dyDescent="0.15"/>
    <row r="148853" ht="13.5" customHeight="1" x14ac:dyDescent="0.15"/>
    <row r="148855" ht="13.5" customHeight="1" x14ac:dyDescent="0.15"/>
    <row r="148857" ht="13.5" customHeight="1" x14ac:dyDescent="0.15"/>
    <row r="148859" ht="13.5" customHeight="1" x14ac:dyDescent="0.15"/>
    <row r="148861" ht="13.5" customHeight="1" x14ac:dyDescent="0.15"/>
    <row r="148863" ht="13.5" customHeight="1" x14ac:dyDescent="0.15"/>
    <row r="148865" ht="13.5" customHeight="1" x14ac:dyDescent="0.15"/>
    <row r="148867" ht="13.5" customHeight="1" x14ac:dyDescent="0.15"/>
    <row r="148869" ht="13.5" customHeight="1" x14ac:dyDescent="0.15"/>
    <row r="148871" ht="13.5" customHeight="1" x14ac:dyDescent="0.15"/>
    <row r="148873" ht="13.5" customHeight="1" x14ac:dyDescent="0.15"/>
    <row r="148875" ht="13.5" customHeight="1" x14ac:dyDescent="0.15"/>
    <row r="148877" ht="13.5" customHeight="1" x14ac:dyDescent="0.15"/>
    <row r="148879" ht="13.5" customHeight="1" x14ac:dyDescent="0.15"/>
    <row r="148881" ht="13.5" customHeight="1" x14ac:dyDescent="0.15"/>
    <row r="148883" ht="13.5" customHeight="1" x14ac:dyDescent="0.15"/>
    <row r="148885" ht="13.5" customHeight="1" x14ac:dyDescent="0.15"/>
    <row r="148887" ht="13.5" customHeight="1" x14ac:dyDescent="0.15"/>
    <row r="148889" ht="13.5" customHeight="1" x14ac:dyDescent="0.15"/>
    <row r="148891" ht="13.5" customHeight="1" x14ac:dyDescent="0.15"/>
    <row r="148893" ht="13.5" customHeight="1" x14ac:dyDescent="0.15"/>
    <row r="148895" ht="13.5" customHeight="1" x14ac:dyDescent="0.15"/>
    <row r="148897" ht="13.5" customHeight="1" x14ac:dyDescent="0.15"/>
    <row r="148899" ht="13.5" customHeight="1" x14ac:dyDescent="0.15"/>
    <row r="148901" ht="13.5" customHeight="1" x14ac:dyDescent="0.15"/>
    <row r="148903" ht="13.5" customHeight="1" x14ac:dyDescent="0.15"/>
    <row r="148905" ht="13.5" customHeight="1" x14ac:dyDescent="0.15"/>
    <row r="148907" ht="13.5" customHeight="1" x14ac:dyDescent="0.15"/>
    <row r="148909" ht="13.5" customHeight="1" x14ac:dyDescent="0.15"/>
    <row r="148911" ht="13.5" customHeight="1" x14ac:dyDescent="0.15"/>
    <row r="148913" ht="13.5" customHeight="1" x14ac:dyDescent="0.15"/>
    <row r="148915" ht="13.5" customHeight="1" x14ac:dyDescent="0.15"/>
    <row r="148917" ht="13.5" customHeight="1" x14ac:dyDescent="0.15"/>
    <row r="148919" ht="13.5" customHeight="1" x14ac:dyDescent="0.15"/>
    <row r="148921" ht="13.5" customHeight="1" x14ac:dyDescent="0.15"/>
    <row r="148923" ht="13.5" customHeight="1" x14ac:dyDescent="0.15"/>
    <row r="148925" ht="13.5" customHeight="1" x14ac:dyDescent="0.15"/>
    <row r="148927" ht="13.5" customHeight="1" x14ac:dyDescent="0.15"/>
    <row r="148929" ht="13.5" customHeight="1" x14ac:dyDescent="0.15"/>
    <row r="148931" ht="13.5" customHeight="1" x14ac:dyDescent="0.15"/>
    <row r="148933" ht="13.5" customHeight="1" x14ac:dyDescent="0.15"/>
    <row r="148935" ht="13.5" customHeight="1" x14ac:dyDescent="0.15"/>
    <row r="148937" ht="13.5" customHeight="1" x14ac:dyDescent="0.15"/>
    <row r="148939" ht="13.5" customHeight="1" x14ac:dyDescent="0.15"/>
    <row r="148941" ht="13.5" customHeight="1" x14ac:dyDescent="0.15"/>
    <row r="148943" ht="13.5" customHeight="1" x14ac:dyDescent="0.15"/>
    <row r="148945" ht="13.5" customHeight="1" x14ac:dyDescent="0.15"/>
    <row r="148947" ht="13.5" customHeight="1" x14ac:dyDescent="0.15"/>
    <row r="148949" ht="13.5" customHeight="1" x14ac:dyDescent="0.15"/>
    <row r="148951" ht="13.5" customHeight="1" x14ac:dyDescent="0.15"/>
    <row r="148953" ht="13.5" customHeight="1" x14ac:dyDescent="0.15"/>
    <row r="148955" ht="13.5" customHeight="1" x14ac:dyDescent="0.15"/>
    <row r="148957" ht="13.5" customHeight="1" x14ac:dyDescent="0.15"/>
    <row r="148959" ht="13.5" customHeight="1" x14ac:dyDescent="0.15"/>
    <row r="148961" ht="13.5" customHeight="1" x14ac:dyDescent="0.15"/>
    <row r="148963" ht="13.5" customHeight="1" x14ac:dyDescent="0.15"/>
    <row r="148965" ht="13.5" customHeight="1" x14ac:dyDescent="0.15"/>
    <row r="148967" ht="13.5" customHeight="1" x14ac:dyDescent="0.15"/>
    <row r="148969" ht="13.5" customHeight="1" x14ac:dyDescent="0.15"/>
    <row r="148971" ht="13.5" customHeight="1" x14ac:dyDescent="0.15"/>
    <row r="148973" ht="13.5" customHeight="1" x14ac:dyDescent="0.15"/>
    <row r="148975" ht="13.5" customHeight="1" x14ac:dyDescent="0.15"/>
    <row r="148977" ht="13.5" customHeight="1" x14ac:dyDescent="0.15"/>
    <row r="148979" ht="13.5" customHeight="1" x14ac:dyDescent="0.15"/>
    <row r="148981" ht="13.5" customHeight="1" x14ac:dyDescent="0.15"/>
    <row r="148983" ht="13.5" customHeight="1" x14ac:dyDescent="0.15"/>
    <row r="148985" ht="13.5" customHeight="1" x14ac:dyDescent="0.15"/>
    <row r="148987" ht="13.5" customHeight="1" x14ac:dyDescent="0.15"/>
    <row r="148989" ht="13.5" customHeight="1" x14ac:dyDescent="0.15"/>
    <row r="148991" ht="13.5" customHeight="1" x14ac:dyDescent="0.15"/>
    <row r="148993" ht="13.5" customHeight="1" x14ac:dyDescent="0.15"/>
    <row r="148995" ht="13.5" customHeight="1" x14ac:dyDescent="0.15"/>
    <row r="148997" ht="13.5" customHeight="1" x14ac:dyDescent="0.15"/>
    <row r="148999" ht="13.5" customHeight="1" x14ac:dyDescent="0.15"/>
    <row r="149001" ht="13.5" customHeight="1" x14ac:dyDescent="0.15"/>
    <row r="149003" ht="13.5" customHeight="1" x14ac:dyDescent="0.15"/>
    <row r="149005" ht="13.5" customHeight="1" x14ac:dyDescent="0.15"/>
    <row r="149007" ht="13.5" customHeight="1" x14ac:dyDescent="0.15"/>
    <row r="149009" ht="13.5" customHeight="1" x14ac:dyDescent="0.15"/>
    <row r="149011" ht="13.5" customHeight="1" x14ac:dyDescent="0.15"/>
    <row r="149013" ht="13.5" customHeight="1" x14ac:dyDescent="0.15"/>
    <row r="149015" ht="13.5" customHeight="1" x14ac:dyDescent="0.15"/>
    <row r="149017" ht="13.5" customHeight="1" x14ac:dyDescent="0.15"/>
    <row r="149019" ht="13.5" customHeight="1" x14ac:dyDescent="0.15"/>
    <row r="149021" ht="13.5" customHeight="1" x14ac:dyDescent="0.15"/>
    <row r="149023" ht="13.5" customHeight="1" x14ac:dyDescent="0.15"/>
    <row r="149025" ht="13.5" customHeight="1" x14ac:dyDescent="0.15"/>
    <row r="149027" ht="13.5" customHeight="1" x14ac:dyDescent="0.15"/>
    <row r="149029" ht="13.5" customHeight="1" x14ac:dyDescent="0.15"/>
    <row r="149031" ht="13.5" customHeight="1" x14ac:dyDescent="0.15"/>
    <row r="149033" ht="13.5" customHeight="1" x14ac:dyDescent="0.15"/>
    <row r="149035" ht="13.5" customHeight="1" x14ac:dyDescent="0.15"/>
    <row r="149037" ht="13.5" customHeight="1" x14ac:dyDescent="0.15"/>
    <row r="149039" ht="13.5" customHeight="1" x14ac:dyDescent="0.15"/>
    <row r="149041" ht="13.5" customHeight="1" x14ac:dyDescent="0.15"/>
    <row r="149043" ht="13.5" customHeight="1" x14ac:dyDescent="0.15"/>
    <row r="149045" ht="13.5" customHeight="1" x14ac:dyDescent="0.15"/>
    <row r="149047" ht="13.5" customHeight="1" x14ac:dyDescent="0.15"/>
    <row r="149049" ht="13.5" customHeight="1" x14ac:dyDescent="0.15"/>
    <row r="149051" ht="13.5" customHeight="1" x14ac:dyDescent="0.15"/>
    <row r="149053" ht="13.5" customHeight="1" x14ac:dyDescent="0.15"/>
    <row r="149055" ht="13.5" customHeight="1" x14ac:dyDescent="0.15"/>
    <row r="149057" ht="13.5" customHeight="1" x14ac:dyDescent="0.15"/>
    <row r="149059" ht="13.5" customHeight="1" x14ac:dyDescent="0.15"/>
    <row r="149061" ht="13.5" customHeight="1" x14ac:dyDescent="0.15"/>
    <row r="149063" ht="13.5" customHeight="1" x14ac:dyDescent="0.15"/>
    <row r="149065" ht="13.5" customHeight="1" x14ac:dyDescent="0.15"/>
    <row r="149067" ht="13.5" customHeight="1" x14ac:dyDescent="0.15"/>
    <row r="149069" ht="13.5" customHeight="1" x14ac:dyDescent="0.15"/>
    <row r="149071" ht="13.5" customHeight="1" x14ac:dyDescent="0.15"/>
    <row r="149073" ht="13.5" customHeight="1" x14ac:dyDescent="0.15"/>
    <row r="149075" ht="13.5" customHeight="1" x14ac:dyDescent="0.15"/>
    <row r="149077" ht="13.5" customHeight="1" x14ac:dyDescent="0.15"/>
    <row r="149079" ht="13.5" customHeight="1" x14ac:dyDescent="0.15"/>
    <row r="149081" ht="13.5" customHeight="1" x14ac:dyDescent="0.15"/>
    <row r="149083" ht="13.5" customHeight="1" x14ac:dyDescent="0.15"/>
    <row r="149085" ht="13.5" customHeight="1" x14ac:dyDescent="0.15"/>
    <row r="149087" ht="13.5" customHeight="1" x14ac:dyDescent="0.15"/>
    <row r="149089" ht="13.5" customHeight="1" x14ac:dyDescent="0.15"/>
    <row r="149091" ht="13.5" customHeight="1" x14ac:dyDescent="0.15"/>
    <row r="149093" ht="13.5" customHeight="1" x14ac:dyDescent="0.15"/>
    <row r="149095" ht="13.5" customHeight="1" x14ac:dyDescent="0.15"/>
    <row r="149097" ht="13.5" customHeight="1" x14ac:dyDescent="0.15"/>
    <row r="149099" ht="13.5" customHeight="1" x14ac:dyDescent="0.15"/>
    <row r="149101" ht="13.5" customHeight="1" x14ac:dyDescent="0.15"/>
    <row r="149103" ht="13.5" customHeight="1" x14ac:dyDescent="0.15"/>
    <row r="149105" ht="13.5" customHeight="1" x14ac:dyDescent="0.15"/>
    <row r="149107" ht="13.5" customHeight="1" x14ac:dyDescent="0.15"/>
    <row r="149109" ht="13.5" customHeight="1" x14ac:dyDescent="0.15"/>
    <row r="149111" ht="13.5" customHeight="1" x14ac:dyDescent="0.15"/>
    <row r="149113" ht="13.5" customHeight="1" x14ac:dyDescent="0.15"/>
    <row r="149115" ht="13.5" customHeight="1" x14ac:dyDescent="0.15"/>
    <row r="149117" ht="13.5" customHeight="1" x14ac:dyDescent="0.15"/>
    <row r="149119" ht="13.5" customHeight="1" x14ac:dyDescent="0.15"/>
    <row r="149121" ht="13.5" customHeight="1" x14ac:dyDescent="0.15"/>
    <row r="149123" ht="13.5" customHeight="1" x14ac:dyDescent="0.15"/>
    <row r="149125" ht="13.5" customHeight="1" x14ac:dyDescent="0.15"/>
    <row r="149127" ht="13.5" customHeight="1" x14ac:dyDescent="0.15"/>
    <row r="149129" ht="13.5" customHeight="1" x14ac:dyDescent="0.15"/>
    <row r="149131" ht="13.5" customHeight="1" x14ac:dyDescent="0.15"/>
    <row r="149133" ht="13.5" customHeight="1" x14ac:dyDescent="0.15"/>
    <row r="149135" ht="13.5" customHeight="1" x14ac:dyDescent="0.15"/>
    <row r="149137" ht="13.5" customHeight="1" x14ac:dyDescent="0.15"/>
    <row r="149139" ht="13.5" customHeight="1" x14ac:dyDescent="0.15"/>
    <row r="149141" ht="13.5" customHeight="1" x14ac:dyDescent="0.15"/>
    <row r="149143" ht="13.5" customHeight="1" x14ac:dyDescent="0.15"/>
    <row r="149145" ht="13.5" customHeight="1" x14ac:dyDescent="0.15"/>
    <row r="149147" ht="13.5" customHeight="1" x14ac:dyDescent="0.15"/>
    <row r="149149" ht="13.5" customHeight="1" x14ac:dyDescent="0.15"/>
    <row r="149151" ht="13.5" customHeight="1" x14ac:dyDescent="0.15"/>
    <row r="149153" ht="13.5" customHeight="1" x14ac:dyDescent="0.15"/>
    <row r="149155" ht="13.5" customHeight="1" x14ac:dyDescent="0.15"/>
    <row r="149157" ht="13.5" customHeight="1" x14ac:dyDescent="0.15"/>
    <row r="149159" ht="13.5" customHeight="1" x14ac:dyDescent="0.15"/>
    <row r="149161" ht="13.5" customHeight="1" x14ac:dyDescent="0.15"/>
    <row r="149163" ht="13.5" customHeight="1" x14ac:dyDescent="0.15"/>
    <row r="149165" ht="13.5" customHeight="1" x14ac:dyDescent="0.15"/>
    <row r="149167" ht="13.5" customHeight="1" x14ac:dyDescent="0.15"/>
    <row r="149169" ht="13.5" customHeight="1" x14ac:dyDescent="0.15"/>
    <row r="149171" ht="13.5" customHeight="1" x14ac:dyDescent="0.15"/>
    <row r="149173" ht="13.5" customHeight="1" x14ac:dyDescent="0.15"/>
    <row r="149175" ht="13.5" customHeight="1" x14ac:dyDescent="0.15"/>
    <row r="149177" ht="13.5" customHeight="1" x14ac:dyDescent="0.15"/>
    <row r="149179" ht="13.5" customHeight="1" x14ac:dyDescent="0.15"/>
    <row r="149181" ht="13.5" customHeight="1" x14ac:dyDescent="0.15"/>
    <row r="149183" ht="13.5" customHeight="1" x14ac:dyDescent="0.15"/>
    <row r="149185" ht="13.5" customHeight="1" x14ac:dyDescent="0.15"/>
    <row r="149187" ht="13.5" customHeight="1" x14ac:dyDescent="0.15"/>
    <row r="149189" ht="13.5" customHeight="1" x14ac:dyDescent="0.15"/>
    <row r="149191" ht="13.5" customHeight="1" x14ac:dyDescent="0.15"/>
    <row r="149193" ht="13.5" customHeight="1" x14ac:dyDescent="0.15"/>
    <row r="149195" ht="13.5" customHeight="1" x14ac:dyDescent="0.15"/>
    <row r="149197" ht="13.5" customHeight="1" x14ac:dyDescent="0.15"/>
    <row r="149199" ht="13.5" customHeight="1" x14ac:dyDescent="0.15"/>
    <row r="149201" ht="13.5" customHeight="1" x14ac:dyDescent="0.15"/>
    <row r="149203" ht="13.5" customHeight="1" x14ac:dyDescent="0.15"/>
    <row r="149205" ht="13.5" customHeight="1" x14ac:dyDescent="0.15"/>
    <row r="149207" ht="13.5" customHeight="1" x14ac:dyDescent="0.15"/>
    <row r="149209" ht="13.5" customHeight="1" x14ac:dyDescent="0.15"/>
    <row r="149211" ht="13.5" customHeight="1" x14ac:dyDescent="0.15"/>
    <row r="149213" ht="13.5" customHeight="1" x14ac:dyDescent="0.15"/>
    <row r="149215" ht="13.5" customHeight="1" x14ac:dyDescent="0.15"/>
    <row r="149217" ht="13.5" customHeight="1" x14ac:dyDescent="0.15"/>
    <row r="149219" ht="13.5" customHeight="1" x14ac:dyDescent="0.15"/>
    <row r="149221" ht="13.5" customHeight="1" x14ac:dyDescent="0.15"/>
    <row r="149223" ht="13.5" customHeight="1" x14ac:dyDescent="0.15"/>
    <row r="149225" ht="13.5" customHeight="1" x14ac:dyDescent="0.15"/>
    <row r="149227" ht="13.5" customHeight="1" x14ac:dyDescent="0.15"/>
    <row r="149229" ht="13.5" customHeight="1" x14ac:dyDescent="0.15"/>
    <row r="149231" ht="13.5" customHeight="1" x14ac:dyDescent="0.15"/>
    <row r="149233" ht="13.5" customHeight="1" x14ac:dyDescent="0.15"/>
    <row r="149235" ht="13.5" customHeight="1" x14ac:dyDescent="0.15"/>
    <row r="149237" ht="13.5" customHeight="1" x14ac:dyDescent="0.15"/>
    <row r="149239" ht="13.5" customHeight="1" x14ac:dyDescent="0.15"/>
    <row r="149241" ht="13.5" customHeight="1" x14ac:dyDescent="0.15"/>
    <row r="149243" ht="13.5" customHeight="1" x14ac:dyDescent="0.15"/>
    <row r="149245" ht="13.5" customHeight="1" x14ac:dyDescent="0.15"/>
    <row r="149247" ht="13.5" customHeight="1" x14ac:dyDescent="0.15"/>
    <row r="149249" ht="13.5" customHeight="1" x14ac:dyDescent="0.15"/>
    <row r="149251" ht="13.5" customHeight="1" x14ac:dyDescent="0.15"/>
    <row r="149253" ht="13.5" customHeight="1" x14ac:dyDescent="0.15"/>
    <row r="149255" ht="13.5" customHeight="1" x14ac:dyDescent="0.15"/>
    <row r="149257" ht="13.5" customHeight="1" x14ac:dyDescent="0.15"/>
    <row r="149259" ht="13.5" customHeight="1" x14ac:dyDescent="0.15"/>
    <row r="149261" ht="13.5" customHeight="1" x14ac:dyDescent="0.15"/>
    <row r="149263" ht="13.5" customHeight="1" x14ac:dyDescent="0.15"/>
    <row r="149265" ht="13.5" customHeight="1" x14ac:dyDescent="0.15"/>
    <row r="149267" ht="13.5" customHeight="1" x14ac:dyDescent="0.15"/>
    <row r="149269" ht="13.5" customHeight="1" x14ac:dyDescent="0.15"/>
    <row r="149271" ht="13.5" customHeight="1" x14ac:dyDescent="0.15"/>
    <row r="149273" ht="13.5" customHeight="1" x14ac:dyDescent="0.15"/>
    <row r="149275" ht="13.5" customHeight="1" x14ac:dyDescent="0.15"/>
    <row r="149277" ht="13.5" customHeight="1" x14ac:dyDescent="0.15"/>
    <row r="149279" ht="13.5" customHeight="1" x14ac:dyDescent="0.15"/>
    <row r="149281" ht="13.5" customHeight="1" x14ac:dyDescent="0.15"/>
    <row r="149283" ht="13.5" customHeight="1" x14ac:dyDescent="0.15"/>
    <row r="149285" ht="13.5" customHeight="1" x14ac:dyDescent="0.15"/>
    <row r="149287" ht="13.5" customHeight="1" x14ac:dyDescent="0.15"/>
    <row r="149289" ht="13.5" customHeight="1" x14ac:dyDescent="0.15"/>
    <row r="149291" ht="13.5" customHeight="1" x14ac:dyDescent="0.15"/>
    <row r="149293" ht="13.5" customHeight="1" x14ac:dyDescent="0.15"/>
    <row r="149295" ht="13.5" customHeight="1" x14ac:dyDescent="0.15"/>
    <row r="149297" ht="13.5" customHeight="1" x14ac:dyDescent="0.15"/>
    <row r="149299" ht="13.5" customHeight="1" x14ac:dyDescent="0.15"/>
    <row r="149301" ht="13.5" customHeight="1" x14ac:dyDescent="0.15"/>
    <row r="149303" ht="13.5" customHeight="1" x14ac:dyDescent="0.15"/>
    <row r="149305" ht="13.5" customHeight="1" x14ac:dyDescent="0.15"/>
    <row r="149307" ht="13.5" customHeight="1" x14ac:dyDescent="0.15"/>
    <row r="149309" ht="13.5" customHeight="1" x14ac:dyDescent="0.15"/>
    <row r="149311" ht="13.5" customHeight="1" x14ac:dyDescent="0.15"/>
    <row r="149313" ht="13.5" customHeight="1" x14ac:dyDescent="0.15"/>
    <row r="149315" ht="13.5" customHeight="1" x14ac:dyDescent="0.15"/>
    <row r="149317" ht="13.5" customHeight="1" x14ac:dyDescent="0.15"/>
    <row r="149319" ht="13.5" customHeight="1" x14ac:dyDescent="0.15"/>
    <row r="149321" ht="13.5" customHeight="1" x14ac:dyDescent="0.15"/>
    <row r="149323" ht="13.5" customHeight="1" x14ac:dyDescent="0.15"/>
    <row r="149325" ht="13.5" customHeight="1" x14ac:dyDescent="0.15"/>
    <row r="149327" ht="13.5" customHeight="1" x14ac:dyDescent="0.15"/>
    <row r="149329" ht="13.5" customHeight="1" x14ac:dyDescent="0.15"/>
    <row r="149331" ht="13.5" customHeight="1" x14ac:dyDescent="0.15"/>
    <row r="149333" ht="13.5" customHeight="1" x14ac:dyDescent="0.15"/>
    <row r="149335" ht="13.5" customHeight="1" x14ac:dyDescent="0.15"/>
    <row r="149337" ht="13.5" customHeight="1" x14ac:dyDescent="0.15"/>
    <row r="149339" ht="13.5" customHeight="1" x14ac:dyDescent="0.15"/>
    <row r="149341" ht="13.5" customHeight="1" x14ac:dyDescent="0.15"/>
    <row r="149343" ht="13.5" customHeight="1" x14ac:dyDescent="0.15"/>
    <row r="149345" ht="13.5" customHeight="1" x14ac:dyDescent="0.15"/>
    <row r="149347" ht="13.5" customHeight="1" x14ac:dyDescent="0.15"/>
    <row r="149349" ht="13.5" customHeight="1" x14ac:dyDescent="0.15"/>
    <row r="149351" ht="13.5" customHeight="1" x14ac:dyDescent="0.15"/>
    <row r="149353" ht="13.5" customHeight="1" x14ac:dyDescent="0.15"/>
    <row r="149355" ht="13.5" customHeight="1" x14ac:dyDescent="0.15"/>
    <row r="149357" ht="13.5" customHeight="1" x14ac:dyDescent="0.15"/>
    <row r="149359" ht="13.5" customHeight="1" x14ac:dyDescent="0.15"/>
    <row r="149361" ht="13.5" customHeight="1" x14ac:dyDescent="0.15"/>
    <row r="149363" ht="13.5" customHeight="1" x14ac:dyDescent="0.15"/>
    <row r="149365" ht="13.5" customHeight="1" x14ac:dyDescent="0.15"/>
    <row r="149367" ht="13.5" customHeight="1" x14ac:dyDescent="0.15"/>
    <row r="149369" ht="13.5" customHeight="1" x14ac:dyDescent="0.15"/>
    <row r="149371" ht="13.5" customHeight="1" x14ac:dyDescent="0.15"/>
    <row r="149373" ht="13.5" customHeight="1" x14ac:dyDescent="0.15"/>
    <row r="149375" ht="13.5" customHeight="1" x14ac:dyDescent="0.15"/>
    <row r="149377" ht="13.5" customHeight="1" x14ac:dyDescent="0.15"/>
    <row r="149379" ht="13.5" customHeight="1" x14ac:dyDescent="0.15"/>
    <row r="149381" ht="13.5" customHeight="1" x14ac:dyDescent="0.15"/>
    <row r="149383" ht="13.5" customHeight="1" x14ac:dyDescent="0.15"/>
    <row r="149385" ht="13.5" customHeight="1" x14ac:dyDescent="0.15"/>
    <row r="149387" ht="13.5" customHeight="1" x14ac:dyDescent="0.15"/>
    <row r="149389" ht="13.5" customHeight="1" x14ac:dyDescent="0.15"/>
    <row r="149391" ht="13.5" customHeight="1" x14ac:dyDescent="0.15"/>
    <row r="149393" ht="13.5" customHeight="1" x14ac:dyDescent="0.15"/>
    <row r="149395" ht="13.5" customHeight="1" x14ac:dyDescent="0.15"/>
    <row r="149397" ht="13.5" customHeight="1" x14ac:dyDescent="0.15"/>
    <row r="149399" ht="13.5" customHeight="1" x14ac:dyDescent="0.15"/>
    <row r="149401" ht="13.5" customHeight="1" x14ac:dyDescent="0.15"/>
    <row r="149403" ht="13.5" customHeight="1" x14ac:dyDescent="0.15"/>
    <row r="149405" ht="13.5" customHeight="1" x14ac:dyDescent="0.15"/>
    <row r="149407" ht="13.5" customHeight="1" x14ac:dyDescent="0.15"/>
    <row r="149409" ht="13.5" customHeight="1" x14ac:dyDescent="0.15"/>
    <row r="149411" ht="13.5" customHeight="1" x14ac:dyDescent="0.15"/>
    <row r="149413" ht="13.5" customHeight="1" x14ac:dyDescent="0.15"/>
    <row r="149415" ht="13.5" customHeight="1" x14ac:dyDescent="0.15"/>
    <row r="149417" ht="13.5" customHeight="1" x14ac:dyDescent="0.15"/>
    <row r="149419" ht="13.5" customHeight="1" x14ac:dyDescent="0.15"/>
    <row r="149421" ht="13.5" customHeight="1" x14ac:dyDescent="0.15"/>
    <row r="149423" ht="13.5" customHeight="1" x14ac:dyDescent="0.15"/>
    <row r="149425" ht="13.5" customHeight="1" x14ac:dyDescent="0.15"/>
    <row r="149427" ht="13.5" customHeight="1" x14ac:dyDescent="0.15"/>
    <row r="149429" ht="13.5" customHeight="1" x14ac:dyDescent="0.15"/>
    <row r="149431" ht="13.5" customHeight="1" x14ac:dyDescent="0.15"/>
    <row r="149433" ht="13.5" customHeight="1" x14ac:dyDescent="0.15"/>
    <row r="149435" ht="13.5" customHeight="1" x14ac:dyDescent="0.15"/>
    <row r="149437" ht="13.5" customHeight="1" x14ac:dyDescent="0.15"/>
    <row r="149439" ht="13.5" customHeight="1" x14ac:dyDescent="0.15"/>
    <row r="149441" ht="13.5" customHeight="1" x14ac:dyDescent="0.15"/>
    <row r="149443" ht="13.5" customHeight="1" x14ac:dyDescent="0.15"/>
    <row r="149445" ht="13.5" customHeight="1" x14ac:dyDescent="0.15"/>
    <row r="149447" ht="13.5" customHeight="1" x14ac:dyDescent="0.15"/>
    <row r="149449" ht="13.5" customHeight="1" x14ac:dyDescent="0.15"/>
    <row r="149451" ht="13.5" customHeight="1" x14ac:dyDescent="0.15"/>
    <row r="149453" ht="13.5" customHeight="1" x14ac:dyDescent="0.15"/>
    <row r="149455" ht="13.5" customHeight="1" x14ac:dyDescent="0.15"/>
    <row r="149457" ht="13.5" customHeight="1" x14ac:dyDescent="0.15"/>
    <row r="149459" ht="13.5" customHeight="1" x14ac:dyDescent="0.15"/>
    <row r="149461" ht="13.5" customHeight="1" x14ac:dyDescent="0.15"/>
    <row r="149463" ht="13.5" customHeight="1" x14ac:dyDescent="0.15"/>
    <row r="149465" ht="13.5" customHeight="1" x14ac:dyDescent="0.15"/>
    <row r="149467" ht="13.5" customHeight="1" x14ac:dyDescent="0.15"/>
    <row r="149469" ht="13.5" customHeight="1" x14ac:dyDescent="0.15"/>
    <row r="149471" ht="13.5" customHeight="1" x14ac:dyDescent="0.15"/>
    <row r="149473" ht="13.5" customHeight="1" x14ac:dyDescent="0.15"/>
    <row r="149475" ht="13.5" customHeight="1" x14ac:dyDescent="0.15"/>
    <row r="149477" ht="13.5" customHeight="1" x14ac:dyDescent="0.15"/>
    <row r="149479" ht="13.5" customHeight="1" x14ac:dyDescent="0.15"/>
    <row r="149481" ht="13.5" customHeight="1" x14ac:dyDescent="0.15"/>
    <row r="149483" ht="13.5" customHeight="1" x14ac:dyDescent="0.15"/>
    <row r="149485" ht="13.5" customHeight="1" x14ac:dyDescent="0.15"/>
    <row r="149487" ht="13.5" customHeight="1" x14ac:dyDescent="0.15"/>
    <row r="149489" ht="13.5" customHeight="1" x14ac:dyDescent="0.15"/>
    <row r="149491" ht="13.5" customHeight="1" x14ac:dyDescent="0.15"/>
    <row r="149493" ht="13.5" customHeight="1" x14ac:dyDescent="0.15"/>
    <row r="149495" ht="13.5" customHeight="1" x14ac:dyDescent="0.15"/>
    <row r="149497" ht="13.5" customHeight="1" x14ac:dyDescent="0.15"/>
    <row r="149499" ht="13.5" customHeight="1" x14ac:dyDescent="0.15"/>
    <row r="149501" ht="13.5" customHeight="1" x14ac:dyDescent="0.15"/>
    <row r="149503" ht="13.5" customHeight="1" x14ac:dyDescent="0.15"/>
    <row r="149505" ht="13.5" customHeight="1" x14ac:dyDescent="0.15"/>
    <row r="149507" ht="13.5" customHeight="1" x14ac:dyDescent="0.15"/>
    <row r="149509" ht="13.5" customHeight="1" x14ac:dyDescent="0.15"/>
    <row r="149511" ht="13.5" customHeight="1" x14ac:dyDescent="0.15"/>
    <row r="149513" ht="13.5" customHeight="1" x14ac:dyDescent="0.15"/>
    <row r="149515" ht="13.5" customHeight="1" x14ac:dyDescent="0.15"/>
    <row r="149517" ht="13.5" customHeight="1" x14ac:dyDescent="0.15"/>
    <row r="149519" ht="13.5" customHeight="1" x14ac:dyDescent="0.15"/>
    <row r="149521" ht="13.5" customHeight="1" x14ac:dyDescent="0.15"/>
    <row r="149523" ht="13.5" customHeight="1" x14ac:dyDescent="0.15"/>
    <row r="149525" ht="13.5" customHeight="1" x14ac:dyDescent="0.15"/>
    <row r="149527" ht="13.5" customHeight="1" x14ac:dyDescent="0.15"/>
    <row r="149529" ht="13.5" customHeight="1" x14ac:dyDescent="0.15"/>
    <row r="149531" ht="13.5" customHeight="1" x14ac:dyDescent="0.15"/>
    <row r="149533" ht="13.5" customHeight="1" x14ac:dyDescent="0.15"/>
    <row r="149535" ht="13.5" customHeight="1" x14ac:dyDescent="0.15"/>
    <row r="149537" ht="13.5" customHeight="1" x14ac:dyDescent="0.15"/>
    <row r="149539" ht="13.5" customHeight="1" x14ac:dyDescent="0.15"/>
    <row r="149541" ht="13.5" customHeight="1" x14ac:dyDescent="0.15"/>
    <row r="149543" ht="13.5" customHeight="1" x14ac:dyDescent="0.15"/>
    <row r="149545" ht="13.5" customHeight="1" x14ac:dyDescent="0.15"/>
    <row r="149547" ht="13.5" customHeight="1" x14ac:dyDescent="0.15"/>
    <row r="149549" ht="13.5" customHeight="1" x14ac:dyDescent="0.15"/>
    <row r="149551" ht="13.5" customHeight="1" x14ac:dyDescent="0.15"/>
    <row r="149553" ht="13.5" customHeight="1" x14ac:dyDescent="0.15"/>
    <row r="149555" ht="13.5" customHeight="1" x14ac:dyDescent="0.15"/>
    <row r="149557" ht="13.5" customHeight="1" x14ac:dyDescent="0.15"/>
    <row r="149559" ht="13.5" customHeight="1" x14ac:dyDescent="0.15"/>
    <row r="149561" ht="13.5" customHeight="1" x14ac:dyDescent="0.15"/>
    <row r="149563" ht="13.5" customHeight="1" x14ac:dyDescent="0.15"/>
    <row r="149565" ht="13.5" customHeight="1" x14ac:dyDescent="0.15"/>
    <row r="149567" ht="13.5" customHeight="1" x14ac:dyDescent="0.15"/>
    <row r="149569" ht="13.5" customHeight="1" x14ac:dyDescent="0.15"/>
    <row r="149571" ht="13.5" customHeight="1" x14ac:dyDescent="0.15"/>
    <row r="149573" ht="13.5" customHeight="1" x14ac:dyDescent="0.15"/>
    <row r="149575" ht="13.5" customHeight="1" x14ac:dyDescent="0.15"/>
    <row r="149577" ht="13.5" customHeight="1" x14ac:dyDescent="0.15"/>
    <row r="149579" ht="13.5" customHeight="1" x14ac:dyDescent="0.15"/>
    <row r="149581" ht="13.5" customHeight="1" x14ac:dyDescent="0.15"/>
    <row r="149583" ht="13.5" customHeight="1" x14ac:dyDescent="0.15"/>
    <row r="149585" ht="13.5" customHeight="1" x14ac:dyDescent="0.15"/>
    <row r="149587" ht="13.5" customHeight="1" x14ac:dyDescent="0.15"/>
    <row r="149589" ht="13.5" customHeight="1" x14ac:dyDescent="0.15"/>
    <row r="149591" ht="13.5" customHeight="1" x14ac:dyDescent="0.15"/>
    <row r="149593" ht="13.5" customHeight="1" x14ac:dyDescent="0.15"/>
    <row r="149595" ht="13.5" customHeight="1" x14ac:dyDescent="0.15"/>
    <row r="149597" ht="13.5" customHeight="1" x14ac:dyDescent="0.15"/>
    <row r="149599" ht="13.5" customHeight="1" x14ac:dyDescent="0.15"/>
    <row r="149601" ht="13.5" customHeight="1" x14ac:dyDescent="0.15"/>
    <row r="149603" ht="13.5" customHeight="1" x14ac:dyDescent="0.15"/>
    <row r="149605" ht="13.5" customHeight="1" x14ac:dyDescent="0.15"/>
    <row r="149607" ht="13.5" customHeight="1" x14ac:dyDescent="0.15"/>
    <row r="149609" ht="13.5" customHeight="1" x14ac:dyDescent="0.15"/>
    <row r="149611" ht="13.5" customHeight="1" x14ac:dyDescent="0.15"/>
    <row r="149613" ht="13.5" customHeight="1" x14ac:dyDescent="0.15"/>
    <row r="149615" ht="13.5" customHeight="1" x14ac:dyDescent="0.15"/>
    <row r="149617" ht="13.5" customHeight="1" x14ac:dyDescent="0.15"/>
    <row r="149619" ht="13.5" customHeight="1" x14ac:dyDescent="0.15"/>
    <row r="149621" ht="13.5" customHeight="1" x14ac:dyDescent="0.15"/>
    <row r="149623" ht="13.5" customHeight="1" x14ac:dyDescent="0.15"/>
    <row r="149625" ht="13.5" customHeight="1" x14ac:dyDescent="0.15"/>
    <row r="149627" ht="13.5" customHeight="1" x14ac:dyDescent="0.15"/>
    <row r="149629" ht="13.5" customHeight="1" x14ac:dyDescent="0.15"/>
    <row r="149631" ht="13.5" customHeight="1" x14ac:dyDescent="0.15"/>
    <row r="149633" ht="13.5" customHeight="1" x14ac:dyDescent="0.15"/>
    <row r="149635" ht="13.5" customHeight="1" x14ac:dyDescent="0.15"/>
    <row r="149637" ht="13.5" customHeight="1" x14ac:dyDescent="0.15"/>
    <row r="149639" ht="13.5" customHeight="1" x14ac:dyDescent="0.15"/>
    <row r="149641" ht="13.5" customHeight="1" x14ac:dyDescent="0.15"/>
    <row r="149643" ht="13.5" customHeight="1" x14ac:dyDescent="0.15"/>
    <row r="149645" ht="13.5" customHeight="1" x14ac:dyDescent="0.15"/>
    <row r="149647" ht="13.5" customHeight="1" x14ac:dyDescent="0.15"/>
    <row r="149649" ht="13.5" customHeight="1" x14ac:dyDescent="0.15"/>
    <row r="149651" ht="13.5" customHeight="1" x14ac:dyDescent="0.15"/>
    <row r="149653" ht="13.5" customHeight="1" x14ac:dyDescent="0.15"/>
    <row r="149655" ht="13.5" customHeight="1" x14ac:dyDescent="0.15"/>
    <row r="149657" ht="13.5" customHeight="1" x14ac:dyDescent="0.15"/>
    <row r="149659" ht="13.5" customHeight="1" x14ac:dyDescent="0.15"/>
    <row r="149661" ht="13.5" customHeight="1" x14ac:dyDescent="0.15"/>
    <row r="149663" ht="13.5" customHeight="1" x14ac:dyDescent="0.15"/>
    <row r="149665" ht="13.5" customHeight="1" x14ac:dyDescent="0.15"/>
    <row r="149667" ht="13.5" customHeight="1" x14ac:dyDescent="0.15"/>
    <row r="149669" ht="13.5" customHeight="1" x14ac:dyDescent="0.15"/>
    <row r="149671" ht="13.5" customHeight="1" x14ac:dyDescent="0.15"/>
    <row r="149673" ht="13.5" customHeight="1" x14ac:dyDescent="0.15"/>
    <row r="149675" ht="13.5" customHeight="1" x14ac:dyDescent="0.15"/>
    <row r="149677" ht="13.5" customHeight="1" x14ac:dyDescent="0.15"/>
    <row r="149679" ht="13.5" customHeight="1" x14ac:dyDescent="0.15"/>
    <row r="149681" ht="13.5" customHeight="1" x14ac:dyDescent="0.15"/>
    <row r="149683" ht="13.5" customHeight="1" x14ac:dyDescent="0.15"/>
    <row r="149685" ht="13.5" customHeight="1" x14ac:dyDescent="0.15"/>
    <row r="149687" ht="13.5" customHeight="1" x14ac:dyDescent="0.15"/>
    <row r="149689" ht="13.5" customHeight="1" x14ac:dyDescent="0.15"/>
    <row r="149691" ht="13.5" customHeight="1" x14ac:dyDescent="0.15"/>
    <row r="149693" ht="13.5" customHeight="1" x14ac:dyDescent="0.15"/>
    <row r="149695" ht="13.5" customHeight="1" x14ac:dyDescent="0.15"/>
    <row r="149697" ht="13.5" customHeight="1" x14ac:dyDescent="0.15"/>
    <row r="149699" ht="13.5" customHeight="1" x14ac:dyDescent="0.15"/>
    <row r="149701" ht="13.5" customHeight="1" x14ac:dyDescent="0.15"/>
    <row r="149703" ht="13.5" customHeight="1" x14ac:dyDescent="0.15"/>
    <row r="149705" ht="13.5" customHeight="1" x14ac:dyDescent="0.15"/>
    <row r="149707" ht="13.5" customHeight="1" x14ac:dyDescent="0.15"/>
    <row r="149709" ht="13.5" customHeight="1" x14ac:dyDescent="0.15"/>
    <row r="149711" ht="13.5" customHeight="1" x14ac:dyDescent="0.15"/>
    <row r="149713" ht="13.5" customHeight="1" x14ac:dyDescent="0.15"/>
    <row r="149715" ht="13.5" customHeight="1" x14ac:dyDescent="0.15"/>
    <row r="149717" ht="13.5" customHeight="1" x14ac:dyDescent="0.15"/>
    <row r="149719" ht="13.5" customHeight="1" x14ac:dyDescent="0.15"/>
    <row r="149721" ht="13.5" customHeight="1" x14ac:dyDescent="0.15"/>
    <row r="149723" ht="13.5" customHeight="1" x14ac:dyDescent="0.15"/>
    <row r="149725" ht="13.5" customHeight="1" x14ac:dyDescent="0.15"/>
    <row r="149727" ht="13.5" customHeight="1" x14ac:dyDescent="0.15"/>
    <row r="149729" ht="13.5" customHeight="1" x14ac:dyDescent="0.15"/>
    <row r="149731" ht="13.5" customHeight="1" x14ac:dyDescent="0.15"/>
    <row r="149733" ht="13.5" customHeight="1" x14ac:dyDescent="0.15"/>
    <row r="149735" ht="13.5" customHeight="1" x14ac:dyDescent="0.15"/>
    <row r="149737" ht="13.5" customHeight="1" x14ac:dyDescent="0.15"/>
    <row r="149739" ht="13.5" customHeight="1" x14ac:dyDescent="0.15"/>
    <row r="149741" ht="13.5" customHeight="1" x14ac:dyDescent="0.15"/>
    <row r="149743" ht="13.5" customHeight="1" x14ac:dyDescent="0.15"/>
    <row r="149745" ht="13.5" customHeight="1" x14ac:dyDescent="0.15"/>
    <row r="149747" ht="13.5" customHeight="1" x14ac:dyDescent="0.15"/>
    <row r="149749" ht="13.5" customHeight="1" x14ac:dyDescent="0.15"/>
    <row r="149751" ht="13.5" customHeight="1" x14ac:dyDescent="0.15"/>
    <row r="149753" ht="13.5" customHeight="1" x14ac:dyDescent="0.15"/>
    <row r="149755" ht="13.5" customHeight="1" x14ac:dyDescent="0.15"/>
    <row r="149757" ht="13.5" customHeight="1" x14ac:dyDescent="0.15"/>
    <row r="149759" ht="13.5" customHeight="1" x14ac:dyDescent="0.15"/>
    <row r="149761" ht="13.5" customHeight="1" x14ac:dyDescent="0.15"/>
    <row r="149763" ht="13.5" customHeight="1" x14ac:dyDescent="0.15"/>
    <row r="149765" ht="13.5" customHeight="1" x14ac:dyDescent="0.15"/>
    <row r="149767" ht="13.5" customHeight="1" x14ac:dyDescent="0.15"/>
    <row r="149769" ht="13.5" customHeight="1" x14ac:dyDescent="0.15"/>
    <row r="149771" ht="13.5" customHeight="1" x14ac:dyDescent="0.15"/>
    <row r="149773" ht="13.5" customHeight="1" x14ac:dyDescent="0.15"/>
    <row r="149775" ht="13.5" customHeight="1" x14ac:dyDescent="0.15"/>
    <row r="149777" ht="13.5" customHeight="1" x14ac:dyDescent="0.15"/>
    <row r="149779" ht="13.5" customHeight="1" x14ac:dyDescent="0.15"/>
    <row r="149781" ht="13.5" customHeight="1" x14ac:dyDescent="0.15"/>
    <row r="149783" ht="13.5" customHeight="1" x14ac:dyDescent="0.15"/>
    <row r="149785" ht="13.5" customHeight="1" x14ac:dyDescent="0.15"/>
    <row r="149787" ht="13.5" customHeight="1" x14ac:dyDescent="0.15"/>
    <row r="149789" ht="13.5" customHeight="1" x14ac:dyDescent="0.15"/>
    <row r="149791" ht="13.5" customHeight="1" x14ac:dyDescent="0.15"/>
    <row r="149793" ht="13.5" customHeight="1" x14ac:dyDescent="0.15"/>
    <row r="149795" ht="13.5" customHeight="1" x14ac:dyDescent="0.15"/>
    <row r="149797" ht="13.5" customHeight="1" x14ac:dyDescent="0.15"/>
    <row r="149799" ht="13.5" customHeight="1" x14ac:dyDescent="0.15"/>
    <row r="149801" ht="13.5" customHeight="1" x14ac:dyDescent="0.15"/>
    <row r="149803" ht="13.5" customHeight="1" x14ac:dyDescent="0.15"/>
    <row r="149805" ht="13.5" customHeight="1" x14ac:dyDescent="0.15"/>
    <row r="149807" ht="13.5" customHeight="1" x14ac:dyDescent="0.15"/>
    <row r="149809" ht="13.5" customHeight="1" x14ac:dyDescent="0.15"/>
    <row r="149811" ht="13.5" customHeight="1" x14ac:dyDescent="0.15"/>
    <row r="149813" ht="13.5" customHeight="1" x14ac:dyDescent="0.15"/>
    <row r="149815" ht="13.5" customHeight="1" x14ac:dyDescent="0.15"/>
    <row r="149817" ht="13.5" customHeight="1" x14ac:dyDescent="0.15"/>
    <row r="149819" ht="13.5" customHeight="1" x14ac:dyDescent="0.15"/>
    <row r="149821" ht="13.5" customHeight="1" x14ac:dyDescent="0.15"/>
    <row r="149823" ht="13.5" customHeight="1" x14ac:dyDescent="0.15"/>
    <row r="149825" ht="13.5" customHeight="1" x14ac:dyDescent="0.15"/>
    <row r="149827" ht="13.5" customHeight="1" x14ac:dyDescent="0.15"/>
    <row r="149829" ht="13.5" customHeight="1" x14ac:dyDescent="0.15"/>
    <row r="149831" ht="13.5" customHeight="1" x14ac:dyDescent="0.15"/>
    <row r="149833" ht="13.5" customHeight="1" x14ac:dyDescent="0.15"/>
    <row r="149835" ht="13.5" customHeight="1" x14ac:dyDescent="0.15"/>
    <row r="149837" ht="13.5" customHeight="1" x14ac:dyDescent="0.15"/>
    <row r="149839" ht="13.5" customHeight="1" x14ac:dyDescent="0.15"/>
    <row r="149841" ht="13.5" customHeight="1" x14ac:dyDescent="0.15"/>
    <row r="149843" ht="13.5" customHeight="1" x14ac:dyDescent="0.15"/>
    <row r="149845" ht="13.5" customHeight="1" x14ac:dyDescent="0.15"/>
    <row r="149847" ht="13.5" customHeight="1" x14ac:dyDescent="0.15"/>
    <row r="149849" ht="13.5" customHeight="1" x14ac:dyDescent="0.15"/>
    <row r="149851" ht="13.5" customHeight="1" x14ac:dyDescent="0.15"/>
    <row r="149853" ht="13.5" customHeight="1" x14ac:dyDescent="0.15"/>
    <row r="149855" ht="13.5" customHeight="1" x14ac:dyDescent="0.15"/>
    <row r="149857" ht="13.5" customHeight="1" x14ac:dyDescent="0.15"/>
    <row r="149859" ht="13.5" customHeight="1" x14ac:dyDescent="0.15"/>
    <row r="149861" ht="13.5" customHeight="1" x14ac:dyDescent="0.15"/>
    <row r="149863" ht="13.5" customHeight="1" x14ac:dyDescent="0.15"/>
    <row r="149865" ht="13.5" customHeight="1" x14ac:dyDescent="0.15"/>
    <row r="149867" ht="13.5" customHeight="1" x14ac:dyDescent="0.15"/>
    <row r="149869" ht="13.5" customHeight="1" x14ac:dyDescent="0.15"/>
    <row r="149871" ht="13.5" customHeight="1" x14ac:dyDescent="0.15"/>
    <row r="149873" ht="13.5" customHeight="1" x14ac:dyDescent="0.15"/>
    <row r="149875" ht="13.5" customHeight="1" x14ac:dyDescent="0.15"/>
    <row r="149877" ht="13.5" customHeight="1" x14ac:dyDescent="0.15"/>
    <row r="149879" ht="13.5" customHeight="1" x14ac:dyDescent="0.15"/>
    <row r="149881" ht="13.5" customHeight="1" x14ac:dyDescent="0.15"/>
    <row r="149883" ht="13.5" customHeight="1" x14ac:dyDescent="0.15"/>
    <row r="149885" ht="13.5" customHeight="1" x14ac:dyDescent="0.15"/>
    <row r="149887" ht="13.5" customHeight="1" x14ac:dyDescent="0.15"/>
    <row r="149889" ht="13.5" customHeight="1" x14ac:dyDescent="0.15"/>
    <row r="149891" ht="13.5" customHeight="1" x14ac:dyDescent="0.15"/>
    <row r="149893" ht="13.5" customHeight="1" x14ac:dyDescent="0.15"/>
    <row r="149895" ht="13.5" customHeight="1" x14ac:dyDescent="0.15"/>
    <row r="149897" ht="13.5" customHeight="1" x14ac:dyDescent="0.15"/>
    <row r="149899" ht="13.5" customHeight="1" x14ac:dyDescent="0.15"/>
    <row r="149901" ht="13.5" customHeight="1" x14ac:dyDescent="0.15"/>
    <row r="149903" ht="13.5" customHeight="1" x14ac:dyDescent="0.15"/>
    <row r="149905" ht="13.5" customHeight="1" x14ac:dyDescent="0.15"/>
    <row r="149907" ht="13.5" customHeight="1" x14ac:dyDescent="0.15"/>
    <row r="149909" ht="13.5" customHeight="1" x14ac:dyDescent="0.15"/>
    <row r="149911" ht="13.5" customHeight="1" x14ac:dyDescent="0.15"/>
    <row r="149913" ht="13.5" customHeight="1" x14ac:dyDescent="0.15"/>
    <row r="149915" ht="13.5" customHeight="1" x14ac:dyDescent="0.15"/>
    <row r="149917" ht="13.5" customHeight="1" x14ac:dyDescent="0.15"/>
    <row r="149919" ht="13.5" customHeight="1" x14ac:dyDescent="0.15"/>
    <row r="149921" ht="13.5" customHeight="1" x14ac:dyDescent="0.15"/>
    <row r="149923" ht="13.5" customHeight="1" x14ac:dyDescent="0.15"/>
    <row r="149925" ht="13.5" customHeight="1" x14ac:dyDescent="0.15"/>
    <row r="149927" ht="13.5" customHeight="1" x14ac:dyDescent="0.15"/>
    <row r="149929" ht="13.5" customHeight="1" x14ac:dyDescent="0.15"/>
    <row r="149931" ht="13.5" customHeight="1" x14ac:dyDescent="0.15"/>
    <row r="149933" ht="13.5" customHeight="1" x14ac:dyDescent="0.15"/>
    <row r="149935" ht="13.5" customHeight="1" x14ac:dyDescent="0.15"/>
    <row r="149937" ht="13.5" customHeight="1" x14ac:dyDescent="0.15"/>
    <row r="149939" ht="13.5" customHeight="1" x14ac:dyDescent="0.15"/>
    <row r="149941" ht="13.5" customHeight="1" x14ac:dyDescent="0.15"/>
    <row r="149943" ht="13.5" customHeight="1" x14ac:dyDescent="0.15"/>
    <row r="149945" ht="13.5" customHeight="1" x14ac:dyDescent="0.15"/>
    <row r="149947" ht="13.5" customHeight="1" x14ac:dyDescent="0.15"/>
    <row r="149949" ht="13.5" customHeight="1" x14ac:dyDescent="0.15"/>
    <row r="149951" ht="13.5" customHeight="1" x14ac:dyDescent="0.15"/>
    <row r="149953" ht="13.5" customHeight="1" x14ac:dyDescent="0.15"/>
    <row r="149955" ht="13.5" customHeight="1" x14ac:dyDescent="0.15"/>
    <row r="149957" ht="13.5" customHeight="1" x14ac:dyDescent="0.15"/>
    <row r="149959" ht="13.5" customHeight="1" x14ac:dyDescent="0.15"/>
    <row r="149961" ht="13.5" customHeight="1" x14ac:dyDescent="0.15"/>
    <row r="149963" ht="13.5" customHeight="1" x14ac:dyDescent="0.15"/>
    <row r="149965" ht="13.5" customHeight="1" x14ac:dyDescent="0.15"/>
    <row r="149967" ht="13.5" customHeight="1" x14ac:dyDescent="0.15"/>
    <row r="149969" ht="13.5" customHeight="1" x14ac:dyDescent="0.15"/>
    <row r="149971" ht="13.5" customHeight="1" x14ac:dyDescent="0.15"/>
    <row r="149973" ht="13.5" customHeight="1" x14ac:dyDescent="0.15"/>
    <row r="149975" ht="13.5" customHeight="1" x14ac:dyDescent="0.15"/>
    <row r="149977" ht="13.5" customHeight="1" x14ac:dyDescent="0.15"/>
    <row r="149979" ht="13.5" customHeight="1" x14ac:dyDescent="0.15"/>
    <row r="149981" ht="13.5" customHeight="1" x14ac:dyDescent="0.15"/>
    <row r="149983" ht="13.5" customHeight="1" x14ac:dyDescent="0.15"/>
    <row r="149985" ht="13.5" customHeight="1" x14ac:dyDescent="0.15"/>
    <row r="149987" ht="13.5" customHeight="1" x14ac:dyDescent="0.15"/>
    <row r="149989" ht="13.5" customHeight="1" x14ac:dyDescent="0.15"/>
    <row r="149991" ht="13.5" customHeight="1" x14ac:dyDescent="0.15"/>
    <row r="149993" ht="13.5" customHeight="1" x14ac:dyDescent="0.15"/>
    <row r="149995" ht="13.5" customHeight="1" x14ac:dyDescent="0.15"/>
    <row r="149997" ht="13.5" customHeight="1" x14ac:dyDescent="0.15"/>
    <row r="149999" ht="13.5" customHeight="1" x14ac:dyDescent="0.15"/>
    <row r="150001" ht="13.5" customHeight="1" x14ac:dyDescent="0.15"/>
    <row r="150003" ht="13.5" customHeight="1" x14ac:dyDescent="0.15"/>
    <row r="150005" ht="13.5" customHeight="1" x14ac:dyDescent="0.15"/>
    <row r="150007" ht="13.5" customHeight="1" x14ac:dyDescent="0.15"/>
    <row r="150009" ht="13.5" customHeight="1" x14ac:dyDescent="0.15"/>
    <row r="150011" ht="13.5" customHeight="1" x14ac:dyDescent="0.15"/>
    <row r="150013" ht="13.5" customHeight="1" x14ac:dyDescent="0.15"/>
    <row r="150015" ht="13.5" customHeight="1" x14ac:dyDescent="0.15"/>
    <row r="150017" ht="13.5" customHeight="1" x14ac:dyDescent="0.15"/>
    <row r="150019" ht="13.5" customHeight="1" x14ac:dyDescent="0.15"/>
    <row r="150021" ht="13.5" customHeight="1" x14ac:dyDescent="0.15"/>
    <row r="150023" ht="13.5" customHeight="1" x14ac:dyDescent="0.15"/>
    <row r="150025" ht="13.5" customHeight="1" x14ac:dyDescent="0.15"/>
    <row r="150027" ht="13.5" customHeight="1" x14ac:dyDescent="0.15"/>
    <row r="150029" ht="13.5" customHeight="1" x14ac:dyDescent="0.15"/>
    <row r="150031" ht="13.5" customHeight="1" x14ac:dyDescent="0.15"/>
    <row r="150033" ht="13.5" customHeight="1" x14ac:dyDescent="0.15"/>
    <row r="150035" ht="13.5" customHeight="1" x14ac:dyDescent="0.15"/>
    <row r="150037" ht="13.5" customHeight="1" x14ac:dyDescent="0.15"/>
    <row r="150039" ht="13.5" customHeight="1" x14ac:dyDescent="0.15"/>
    <row r="150041" ht="13.5" customHeight="1" x14ac:dyDescent="0.15"/>
    <row r="150043" ht="13.5" customHeight="1" x14ac:dyDescent="0.15"/>
    <row r="150045" ht="13.5" customHeight="1" x14ac:dyDescent="0.15"/>
    <row r="150047" ht="13.5" customHeight="1" x14ac:dyDescent="0.15"/>
    <row r="150049" ht="13.5" customHeight="1" x14ac:dyDescent="0.15"/>
    <row r="150051" ht="13.5" customHeight="1" x14ac:dyDescent="0.15"/>
    <row r="150053" ht="13.5" customHeight="1" x14ac:dyDescent="0.15"/>
    <row r="150055" ht="13.5" customHeight="1" x14ac:dyDescent="0.15"/>
    <row r="150057" ht="13.5" customHeight="1" x14ac:dyDescent="0.15"/>
    <row r="150059" ht="13.5" customHeight="1" x14ac:dyDescent="0.15"/>
    <row r="150061" ht="13.5" customHeight="1" x14ac:dyDescent="0.15"/>
    <row r="150063" ht="13.5" customHeight="1" x14ac:dyDescent="0.15"/>
    <row r="150065" ht="13.5" customHeight="1" x14ac:dyDescent="0.15"/>
    <row r="150067" ht="13.5" customHeight="1" x14ac:dyDescent="0.15"/>
    <row r="150069" ht="13.5" customHeight="1" x14ac:dyDescent="0.15"/>
    <row r="150071" ht="13.5" customHeight="1" x14ac:dyDescent="0.15"/>
    <row r="150073" ht="13.5" customHeight="1" x14ac:dyDescent="0.15"/>
    <row r="150075" ht="13.5" customHeight="1" x14ac:dyDescent="0.15"/>
    <row r="150077" ht="13.5" customHeight="1" x14ac:dyDescent="0.15"/>
    <row r="150079" ht="13.5" customHeight="1" x14ac:dyDescent="0.15"/>
    <row r="150081" ht="13.5" customHeight="1" x14ac:dyDescent="0.15"/>
    <row r="150083" ht="13.5" customHeight="1" x14ac:dyDescent="0.15"/>
    <row r="150085" ht="13.5" customHeight="1" x14ac:dyDescent="0.15"/>
    <row r="150087" ht="13.5" customHeight="1" x14ac:dyDescent="0.15"/>
    <row r="150089" ht="13.5" customHeight="1" x14ac:dyDescent="0.15"/>
    <row r="150091" ht="13.5" customHeight="1" x14ac:dyDescent="0.15"/>
    <row r="150093" ht="13.5" customHeight="1" x14ac:dyDescent="0.15"/>
    <row r="150095" ht="13.5" customHeight="1" x14ac:dyDescent="0.15"/>
    <row r="150097" ht="13.5" customHeight="1" x14ac:dyDescent="0.15"/>
    <row r="150099" ht="13.5" customHeight="1" x14ac:dyDescent="0.15"/>
    <row r="150101" ht="13.5" customHeight="1" x14ac:dyDescent="0.15"/>
    <row r="150103" ht="13.5" customHeight="1" x14ac:dyDescent="0.15"/>
    <row r="150105" ht="13.5" customHeight="1" x14ac:dyDescent="0.15"/>
    <row r="150107" ht="13.5" customHeight="1" x14ac:dyDescent="0.15"/>
    <row r="150109" ht="13.5" customHeight="1" x14ac:dyDescent="0.15"/>
    <row r="150111" ht="13.5" customHeight="1" x14ac:dyDescent="0.15"/>
    <row r="150113" ht="13.5" customHeight="1" x14ac:dyDescent="0.15"/>
    <row r="150115" ht="13.5" customHeight="1" x14ac:dyDescent="0.15"/>
    <row r="150117" ht="13.5" customHeight="1" x14ac:dyDescent="0.15"/>
    <row r="150119" ht="13.5" customHeight="1" x14ac:dyDescent="0.15"/>
    <row r="150121" ht="13.5" customHeight="1" x14ac:dyDescent="0.15"/>
    <row r="150123" ht="13.5" customHeight="1" x14ac:dyDescent="0.15"/>
    <row r="150125" ht="13.5" customHeight="1" x14ac:dyDescent="0.15"/>
    <row r="150127" ht="13.5" customHeight="1" x14ac:dyDescent="0.15"/>
    <row r="150129" ht="13.5" customHeight="1" x14ac:dyDescent="0.15"/>
    <row r="150131" ht="13.5" customHeight="1" x14ac:dyDescent="0.15"/>
    <row r="150133" ht="13.5" customHeight="1" x14ac:dyDescent="0.15"/>
    <row r="150135" ht="13.5" customHeight="1" x14ac:dyDescent="0.15"/>
    <row r="150137" ht="13.5" customHeight="1" x14ac:dyDescent="0.15"/>
    <row r="150139" ht="13.5" customHeight="1" x14ac:dyDescent="0.15"/>
    <row r="150141" ht="13.5" customHeight="1" x14ac:dyDescent="0.15"/>
    <row r="150143" ht="13.5" customHeight="1" x14ac:dyDescent="0.15"/>
    <row r="150145" ht="13.5" customHeight="1" x14ac:dyDescent="0.15"/>
    <row r="150147" ht="13.5" customHeight="1" x14ac:dyDescent="0.15"/>
    <row r="150149" ht="13.5" customHeight="1" x14ac:dyDescent="0.15"/>
    <row r="150151" ht="13.5" customHeight="1" x14ac:dyDescent="0.15"/>
    <row r="150153" ht="13.5" customHeight="1" x14ac:dyDescent="0.15"/>
    <row r="150155" ht="13.5" customHeight="1" x14ac:dyDescent="0.15"/>
    <row r="150157" ht="13.5" customHeight="1" x14ac:dyDescent="0.15"/>
    <row r="150159" ht="13.5" customHeight="1" x14ac:dyDescent="0.15"/>
    <row r="150161" ht="13.5" customHeight="1" x14ac:dyDescent="0.15"/>
    <row r="150163" ht="13.5" customHeight="1" x14ac:dyDescent="0.15"/>
    <row r="150165" ht="13.5" customHeight="1" x14ac:dyDescent="0.15"/>
    <row r="150167" ht="13.5" customHeight="1" x14ac:dyDescent="0.15"/>
    <row r="150169" ht="13.5" customHeight="1" x14ac:dyDescent="0.15"/>
    <row r="150171" ht="13.5" customHeight="1" x14ac:dyDescent="0.15"/>
    <row r="150173" ht="13.5" customHeight="1" x14ac:dyDescent="0.15"/>
    <row r="150175" ht="13.5" customHeight="1" x14ac:dyDescent="0.15"/>
    <row r="150177" ht="13.5" customHeight="1" x14ac:dyDescent="0.15"/>
    <row r="150179" ht="13.5" customHeight="1" x14ac:dyDescent="0.15"/>
    <row r="150181" ht="13.5" customHeight="1" x14ac:dyDescent="0.15"/>
    <row r="150183" ht="13.5" customHeight="1" x14ac:dyDescent="0.15"/>
    <row r="150185" ht="13.5" customHeight="1" x14ac:dyDescent="0.15"/>
    <row r="150187" ht="13.5" customHeight="1" x14ac:dyDescent="0.15"/>
    <row r="150189" ht="13.5" customHeight="1" x14ac:dyDescent="0.15"/>
    <row r="150191" ht="13.5" customHeight="1" x14ac:dyDescent="0.15"/>
    <row r="150193" ht="13.5" customHeight="1" x14ac:dyDescent="0.15"/>
    <row r="150195" ht="13.5" customHeight="1" x14ac:dyDescent="0.15"/>
    <row r="150197" ht="13.5" customHeight="1" x14ac:dyDescent="0.15"/>
    <row r="150199" ht="13.5" customHeight="1" x14ac:dyDescent="0.15"/>
    <row r="150201" ht="13.5" customHeight="1" x14ac:dyDescent="0.15"/>
    <row r="150203" ht="13.5" customHeight="1" x14ac:dyDescent="0.15"/>
    <row r="150205" ht="13.5" customHeight="1" x14ac:dyDescent="0.15"/>
    <row r="150207" ht="13.5" customHeight="1" x14ac:dyDescent="0.15"/>
    <row r="150209" ht="13.5" customHeight="1" x14ac:dyDescent="0.15"/>
    <row r="150211" ht="13.5" customHeight="1" x14ac:dyDescent="0.15"/>
    <row r="150213" ht="13.5" customHeight="1" x14ac:dyDescent="0.15"/>
    <row r="150215" ht="13.5" customHeight="1" x14ac:dyDescent="0.15"/>
    <row r="150217" ht="13.5" customHeight="1" x14ac:dyDescent="0.15"/>
    <row r="150219" ht="13.5" customHeight="1" x14ac:dyDescent="0.15"/>
    <row r="150221" ht="13.5" customHeight="1" x14ac:dyDescent="0.15"/>
    <row r="150223" ht="13.5" customHeight="1" x14ac:dyDescent="0.15"/>
    <row r="150225" ht="13.5" customHeight="1" x14ac:dyDescent="0.15"/>
    <row r="150227" ht="13.5" customHeight="1" x14ac:dyDescent="0.15"/>
    <row r="150229" ht="13.5" customHeight="1" x14ac:dyDescent="0.15"/>
    <row r="150231" ht="13.5" customHeight="1" x14ac:dyDescent="0.15"/>
    <row r="150233" ht="13.5" customHeight="1" x14ac:dyDescent="0.15"/>
    <row r="150235" ht="13.5" customHeight="1" x14ac:dyDescent="0.15"/>
    <row r="150237" ht="13.5" customHeight="1" x14ac:dyDescent="0.15"/>
    <row r="150239" ht="13.5" customHeight="1" x14ac:dyDescent="0.15"/>
    <row r="150241" ht="13.5" customHeight="1" x14ac:dyDescent="0.15"/>
    <row r="150243" ht="13.5" customHeight="1" x14ac:dyDescent="0.15"/>
    <row r="150245" ht="13.5" customHeight="1" x14ac:dyDescent="0.15"/>
    <row r="150247" ht="13.5" customHeight="1" x14ac:dyDescent="0.15"/>
    <row r="150249" ht="13.5" customHeight="1" x14ac:dyDescent="0.15"/>
    <row r="150251" ht="13.5" customHeight="1" x14ac:dyDescent="0.15"/>
    <row r="150253" ht="13.5" customHeight="1" x14ac:dyDescent="0.15"/>
    <row r="150255" ht="13.5" customHeight="1" x14ac:dyDescent="0.15"/>
    <row r="150257" ht="13.5" customHeight="1" x14ac:dyDescent="0.15"/>
    <row r="150259" ht="13.5" customHeight="1" x14ac:dyDescent="0.15"/>
    <row r="150261" ht="13.5" customHeight="1" x14ac:dyDescent="0.15"/>
    <row r="150263" ht="13.5" customHeight="1" x14ac:dyDescent="0.15"/>
    <row r="150265" ht="13.5" customHeight="1" x14ac:dyDescent="0.15"/>
    <row r="150267" ht="13.5" customHeight="1" x14ac:dyDescent="0.15"/>
    <row r="150269" ht="13.5" customHeight="1" x14ac:dyDescent="0.15"/>
    <row r="150271" ht="13.5" customHeight="1" x14ac:dyDescent="0.15"/>
    <row r="150273" ht="13.5" customHeight="1" x14ac:dyDescent="0.15"/>
    <row r="150275" ht="13.5" customHeight="1" x14ac:dyDescent="0.15"/>
    <row r="150277" ht="13.5" customHeight="1" x14ac:dyDescent="0.15"/>
    <row r="150279" ht="13.5" customHeight="1" x14ac:dyDescent="0.15"/>
    <row r="150281" ht="13.5" customHeight="1" x14ac:dyDescent="0.15"/>
    <row r="150283" ht="13.5" customHeight="1" x14ac:dyDescent="0.15"/>
    <row r="150285" ht="13.5" customHeight="1" x14ac:dyDescent="0.15"/>
    <row r="150287" ht="13.5" customHeight="1" x14ac:dyDescent="0.15"/>
    <row r="150289" ht="13.5" customHeight="1" x14ac:dyDescent="0.15"/>
    <row r="150291" ht="13.5" customHeight="1" x14ac:dyDescent="0.15"/>
    <row r="150293" ht="13.5" customHeight="1" x14ac:dyDescent="0.15"/>
    <row r="150295" ht="13.5" customHeight="1" x14ac:dyDescent="0.15"/>
    <row r="150297" ht="13.5" customHeight="1" x14ac:dyDescent="0.15"/>
    <row r="150299" ht="13.5" customHeight="1" x14ac:dyDescent="0.15"/>
    <row r="150301" ht="13.5" customHeight="1" x14ac:dyDescent="0.15"/>
    <row r="150303" ht="13.5" customHeight="1" x14ac:dyDescent="0.15"/>
    <row r="150305" ht="13.5" customHeight="1" x14ac:dyDescent="0.15"/>
    <row r="150307" ht="13.5" customHeight="1" x14ac:dyDescent="0.15"/>
    <row r="150309" ht="13.5" customHeight="1" x14ac:dyDescent="0.15"/>
    <row r="150311" ht="13.5" customHeight="1" x14ac:dyDescent="0.15"/>
    <row r="150313" ht="13.5" customHeight="1" x14ac:dyDescent="0.15"/>
    <row r="150315" ht="13.5" customHeight="1" x14ac:dyDescent="0.15"/>
    <row r="150317" ht="13.5" customHeight="1" x14ac:dyDescent="0.15"/>
    <row r="150319" ht="13.5" customHeight="1" x14ac:dyDescent="0.15"/>
    <row r="150321" ht="13.5" customHeight="1" x14ac:dyDescent="0.15"/>
    <row r="150323" ht="13.5" customHeight="1" x14ac:dyDescent="0.15"/>
    <row r="150325" ht="13.5" customHeight="1" x14ac:dyDescent="0.15"/>
    <row r="150327" ht="13.5" customHeight="1" x14ac:dyDescent="0.15"/>
    <row r="150329" ht="13.5" customHeight="1" x14ac:dyDescent="0.15"/>
    <row r="150331" ht="13.5" customHeight="1" x14ac:dyDescent="0.15"/>
    <row r="150333" ht="13.5" customHeight="1" x14ac:dyDescent="0.15"/>
    <row r="150335" ht="13.5" customHeight="1" x14ac:dyDescent="0.15"/>
    <row r="150337" ht="13.5" customHeight="1" x14ac:dyDescent="0.15"/>
    <row r="150339" ht="13.5" customHeight="1" x14ac:dyDescent="0.15"/>
    <row r="150341" ht="13.5" customHeight="1" x14ac:dyDescent="0.15"/>
    <row r="150343" ht="13.5" customHeight="1" x14ac:dyDescent="0.15"/>
    <row r="150345" ht="13.5" customHeight="1" x14ac:dyDescent="0.15"/>
    <row r="150347" ht="13.5" customHeight="1" x14ac:dyDescent="0.15"/>
    <row r="150349" ht="13.5" customHeight="1" x14ac:dyDescent="0.15"/>
    <row r="150351" ht="13.5" customHeight="1" x14ac:dyDescent="0.15"/>
    <row r="150353" ht="13.5" customHeight="1" x14ac:dyDescent="0.15"/>
    <row r="150355" ht="13.5" customHeight="1" x14ac:dyDescent="0.15"/>
    <row r="150357" ht="13.5" customHeight="1" x14ac:dyDescent="0.15"/>
    <row r="150359" ht="13.5" customHeight="1" x14ac:dyDescent="0.15"/>
    <row r="150361" ht="13.5" customHeight="1" x14ac:dyDescent="0.15"/>
    <row r="150363" ht="13.5" customHeight="1" x14ac:dyDescent="0.15"/>
    <row r="150365" ht="13.5" customHeight="1" x14ac:dyDescent="0.15"/>
    <row r="150367" ht="13.5" customHeight="1" x14ac:dyDescent="0.15"/>
    <row r="150369" ht="13.5" customHeight="1" x14ac:dyDescent="0.15"/>
    <row r="150371" ht="13.5" customHeight="1" x14ac:dyDescent="0.15"/>
    <row r="150373" ht="13.5" customHeight="1" x14ac:dyDescent="0.15"/>
    <row r="150375" ht="13.5" customHeight="1" x14ac:dyDescent="0.15"/>
    <row r="150377" ht="13.5" customHeight="1" x14ac:dyDescent="0.15"/>
    <row r="150379" ht="13.5" customHeight="1" x14ac:dyDescent="0.15"/>
    <row r="150381" ht="13.5" customHeight="1" x14ac:dyDescent="0.15"/>
    <row r="150383" ht="13.5" customHeight="1" x14ac:dyDescent="0.15"/>
    <row r="150385" ht="13.5" customHeight="1" x14ac:dyDescent="0.15"/>
    <row r="150387" ht="13.5" customHeight="1" x14ac:dyDescent="0.15"/>
    <row r="150389" ht="13.5" customHeight="1" x14ac:dyDescent="0.15"/>
    <row r="150391" ht="13.5" customHeight="1" x14ac:dyDescent="0.15"/>
    <row r="150393" ht="13.5" customHeight="1" x14ac:dyDescent="0.15"/>
    <row r="150395" ht="13.5" customHeight="1" x14ac:dyDescent="0.15"/>
    <row r="150397" ht="13.5" customHeight="1" x14ac:dyDescent="0.15"/>
    <row r="150399" ht="13.5" customHeight="1" x14ac:dyDescent="0.15"/>
    <row r="150401" ht="13.5" customHeight="1" x14ac:dyDescent="0.15"/>
    <row r="150403" ht="13.5" customHeight="1" x14ac:dyDescent="0.15"/>
    <row r="150405" ht="13.5" customHeight="1" x14ac:dyDescent="0.15"/>
    <row r="150407" ht="13.5" customHeight="1" x14ac:dyDescent="0.15"/>
    <row r="150409" ht="13.5" customHeight="1" x14ac:dyDescent="0.15"/>
    <row r="150411" ht="13.5" customHeight="1" x14ac:dyDescent="0.15"/>
    <row r="150413" ht="13.5" customHeight="1" x14ac:dyDescent="0.15"/>
    <row r="150415" ht="13.5" customHeight="1" x14ac:dyDescent="0.15"/>
    <row r="150417" ht="13.5" customHeight="1" x14ac:dyDescent="0.15"/>
    <row r="150419" ht="13.5" customHeight="1" x14ac:dyDescent="0.15"/>
    <row r="150421" ht="13.5" customHeight="1" x14ac:dyDescent="0.15"/>
    <row r="150423" ht="13.5" customHeight="1" x14ac:dyDescent="0.15"/>
    <row r="150425" ht="13.5" customHeight="1" x14ac:dyDescent="0.15"/>
    <row r="150427" ht="13.5" customHeight="1" x14ac:dyDescent="0.15"/>
    <row r="150429" ht="13.5" customHeight="1" x14ac:dyDescent="0.15"/>
    <row r="150431" ht="13.5" customHeight="1" x14ac:dyDescent="0.15"/>
    <row r="150433" ht="13.5" customHeight="1" x14ac:dyDescent="0.15"/>
    <row r="150435" ht="13.5" customHeight="1" x14ac:dyDescent="0.15"/>
    <row r="150437" ht="13.5" customHeight="1" x14ac:dyDescent="0.15"/>
    <row r="150439" ht="13.5" customHeight="1" x14ac:dyDescent="0.15"/>
    <row r="150441" ht="13.5" customHeight="1" x14ac:dyDescent="0.15"/>
    <row r="150443" ht="13.5" customHeight="1" x14ac:dyDescent="0.15"/>
    <row r="150445" ht="13.5" customHeight="1" x14ac:dyDescent="0.15"/>
    <row r="150447" ht="13.5" customHeight="1" x14ac:dyDescent="0.15"/>
    <row r="150449" ht="13.5" customHeight="1" x14ac:dyDescent="0.15"/>
    <row r="150451" ht="13.5" customHeight="1" x14ac:dyDescent="0.15"/>
    <row r="150453" ht="13.5" customHeight="1" x14ac:dyDescent="0.15"/>
    <row r="150455" ht="13.5" customHeight="1" x14ac:dyDescent="0.15"/>
    <row r="150457" ht="13.5" customHeight="1" x14ac:dyDescent="0.15"/>
    <row r="150459" ht="13.5" customHeight="1" x14ac:dyDescent="0.15"/>
    <row r="150461" ht="13.5" customHeight="1" x14ac:dyDescent="0.15"/>
    <row r="150463" ht="13.5" customHeight="1" x14ac:dyDescent="0.15"/>
    <row r="150465" ht="13.5" customHeight="1" x14ac:dyDescent="0.15"/>
    <row r="150467" ht="13.5" customHeight="1" x14ac:dyDescent="0.15"/>
    <row r="150469" ht="13.5" customHeight="1" x14ac:dyDescent="0.15"/>
    <row r="150471" ht="13.5" customHeight="1" x14ac:dyDescent="0.15"/>
    <row r="150473" ht="13.5" customHeight="1" x14ac:dyDescent="0.15"/>
    <row r="150475" ht="13.5" customHeight="1" x14ac:dyDescent="0.15"/>
    <row r="150477" ht="13.5" customHeight="1" x14ac:dyDescent="0.15"/>
    <row r="150479" ht="13.5" customHeight="1" x14ac:dyDescent="0.15"/>
    <row r="150481" ht="13.5" customHeight="1" x14ac:dyDescent="0.15"/>
    <row r="150483" ht="13.5" customHeight="1" x14ac:dyDescent="0.15"/>
    <row r="150485" ht="13.5" customHeight="1" x14ac:dyDescent="0.15"/>
    <row r="150487" ht="13.5" customHeight="1" x14ac:dyDescent="0.15"/>
    <row r="150489" ht="13.5" customHeight="1" x14ac:dyDescent="0.15"/>
    <row r="150491" ht="13.5" customHeight="1" x14ac:dyDescent="0.15"/>
    <row r="150493" ht="13.5" customHeight="1" x14ac:dyDescent="0.15"/>
    <row r="150495" ht="13.5" customHeight="1" x14ac:dyDescent="0.15"/>
    <row r="150497" ht="13.5" customHeight="1" x14ac:dyDescent="0.15"/>
    <row r="150499" ht="13.5" customHeight="1" x14ac:dyDescent="0.15"/>
    <row r="150501" ht="13.5" customHeight="1" x14ac:dyDescent="0.15"/>
    <row r="150503" ht="13.5" customHeight="1" x14ac:dyDescent="0.15"/>
    <row r="150505" ht="13.5" customHeight="1" x14ac:dyDescent="0.15"/>
    <row r="150507" ht="13.5" customHeight="1" x14ac:dyDescent="0.15"/>
    <row r="150509" ht="13.5" customHeight="1" x14ac:dyDescent="0.15"/>
    <row r="150511" ht="13.5" customHeight="1" x14ac:dyDescent="0.15"/>
    <row r="150513" ht="13.5" customHeight="1" x14ac:dyDescent="0.15"/>
    <row r="150515" ht="13.5" customHeight="1" x14ac:dyDescent="0.15"/>
    <row r="150517" ht="13.5" customHeight="1" x14ac:dyDescent="0.15"/>
    <row r="150519" ht="13.5" customHeight="1" x14ac:dyDescent="0.15"/>
    <row r="150521" ht="13.5" customHeight="1" x14ac:dyDescent="0.15"/>
    <row r="150523" ht="13.5" customHeight="1" x14ac:dyDescent="0.15"/>
    <row r="150525" ht="13.5" customHeight="1" x14ac:dyDescent="0.15"/>
    <row r="150527" ht="13.5" customHeight="1" x14ac:dyDescent="0.15"/>
    <row r="150529" ht="13.5" customHeight="1" x14ac:dyDescent="0.15"/>
    <row r="150531" ht="13.5" customHeight="1" x14ac:dyDescent="0.15"/>
    <row r="150533" ht="13.5" customHeight="1" x14ac:dyDescent="0.15"/>
    <row r="150535" ht="13.5" customHeight="1" x14ac:dyDescent="0.15"/>
    <row r="150537" ht="13.5" customHeight="1" x14ac:dyDescent="0.15"/>
    <row r="150539" ht="13.5" customHeight="1" x14ac:dyDescent="0.15"/>
    <row r="150541" ht="13.5" customHeight="1" x14ac:dyDescent="0.15"/>
    <row r="150543" ht="13.5" customHeight="1" x14ac:dyDescent="0.15"/>
    <row r="150545" ht="13.5" customHeight="1" x14ac:dyDescent="0.15"/>
    <row r="150547" ht="13.5" customHeight="1" x14ac:dyDescent="0.15"/>
    <row r="150549" ht="13.5" customHeight="1" x14ac:dyDescent="0.15"/>
    <row r="150551" ht="13.5" customHeight="1" x14ac:dyDescent="0.15"/>
    <row r="150553" ht="13.5" customHeight="1" x14ac:dyDescent="0.15"/>
    <row r="150555" ht="13.5" customHeight="1" x14ac:dyDescent="0.15"/>
    <row r="150557" ht="13.5" customHeight="1" x14ac:dyDescent="0.15"/>
    <row r="150559" ht="13.5" customHeight="1" x14ac:dyDescent="0.15"/>
    <row r="150561" ht="13.5" customHeight="1" x14ac:dyDescent="0.15"/>
    <row r="150563" ht="13.5" customHeight="1" x14ac:dyDescent="0.15"/>
    <row r="150565" ht="13.5" customHeight="1" x14ac:dyDescent="0.15"/>
    <row r="150567" ht="13.5" customHeight="1" x14ac:dyDescent="0.15"/>
    <row r="150569" ht="13.5" customHeight="1" x14ac:dyDescent="0.15"/>
    <row r="150571" ht="13.5" customHeight="1" x14ac:dyDescent="0.15"/>
    <row r="150573" ht="13.5" customHeight="1" x14ac:dyDescent="0.15"/>
    <row r="150575" ht="13.5" customHeight="1" x14ac:dyDescent="0.15"/>
    <row r="150577" ht="13.5" customHeight="1" x14ac:dyDescent="0.15"/>
    <row r="150579" ht="13.5" customHeight="1" x14ac:dyDescent="0.15"/>
    <row r="150581" ht="13.5" customHeight="1" x14ac:dyDescent="0.15"/>
    <row r="150583" ht="13.5" customHeight="1" x14ac:dyDescent="0.15"/>
    <row r="150585" ht="13.5" customHeight="1" x14ac:dyDescent="0.15"/>
    <row r="150587" ht="13.5" customHeight="1" x14ac:dyDescent="0.15"/>
    <row r="150589" ht="13.5" customHeight="1" x14ac:dyDescent="0.15"/>
    <row r="150591" ht="13.5" customHeight="1" x14ac:dyDescent="0.15"/>
    <row r="150593" ht="13.5" customHeight="1" x14ac:dyDescent="0.15"/>
    <row r="150595" ht="13.5" customHeight="1" x14ac:dyDescent="0.15"/>
    <row r="150597" ht="13.5" customHeight="1" x14ac:dyDescent="0.15"/>
    <row r="150599" ht="13.5" customHeight="1" x14ac:dyDescent="0.15"/>
    <row r="150601" ht="13.5" customHeight="1" x14ac:dyDescent="0.15"/>
    <row r="150603" ht="13.5" customHeight="1" x14ac:dyDescent="0.15"/>
    <row r="150605" ht="13.5" customHeight="1" x14ac:dyDescent="0.15"/>
    <row r="150607" ht="13.5" customHeight="1" x14ac:dyDescent="0.15"/>
    <row r="150609" ht="13.5" customHeight="1" x14ac:dyDescent="0.15"/>
    <row r="150611" ht="13.5" customHeight="1" x14ac:dyDescent="0.15"/>
    <row r="150613" ht="13.5" customHeight="1" x14ac:dyDescent="0.15"/>
    <row r="150615" ht="13.5" customHeight="1" x14ac:dyDescent="0.15"/>
    <row r="150617" ht="13.5" customHeight="1" x14ac:dyDescent="0.15"/>
    <row r="150619" ht="13.5" customHeight="1" x14ac:dyDescent="0.15"/>
    <row r="150621" ht="13.5" customHeight="1" x14ac:dyDescent="0.15"/>
    <row r="150623" ht="13.5" customHeight="1" x14ac:dyDescent="0.15"/>
    <row r="150625" ht="13.5" customHeight="1" x14ac:dyDescent="0.15"/>
    <row r="150627" ht="13.5" customHeight="1" x14ac:dyDescent="0.15"/>
    <row r="150629" ht="13.5" customHeight="1" x14ac:dyDescent="0.15"/>
    <row r="150631" ht="13.5" customHeight="1" x14ac:dyDescent="0.15"/>
    <row r="150633" ht="13.5" customHeight="1" x14ac:dyDescent="0.15"/>
    <row r="150635" ht="13.5" customHeight="1" x14ac:dyDescent="0.15"/>
    <row r="150637" ht="13.5" customHeight="1" x14ac:dyDescent="0.15"/>
    <row r="150639" ht="13.5" customHeight="1" x14ac:dyDescent="0.15"/>
    <row r="150641" ht="13.5" customHeight="1" x14ac:dyDescent="0.15"/>
    <row r="150643" ht="13.5" customHeight="1" x14ac:dyDescent="0.15"/>
    <row r="150645" ht="13.5" customHeight="1" x14ac:dyDescent="0.15"/>
    <row r="150647" ht="13.5" customHeight="1" x14ac:dyDescent="0.15"/>
    <row r="150649" ht="13.5" customHeight="1" x14ac:dyDescent="0.15"/>
    <row r="150651" ht="13.5" customHeight="1" x14ac:dyDescent="0.15"/>
    <row r="150653" ht="13.5" customHeight="1" x14ac:dyDescent="0.15"/>
    <row r="150655" ht="13.5" customHeight="1" x14ac:dyDescent="0.15"/>
    <row r="150657" ht="13.5" customHeight="1" x14ac:dyDescent="0.15"/>
    <row r="150659" ht="13.5" customHeight="1" x14ac:dyDescent="0.15"/>
    <row r="150661" ht="13.5" customHeight="1" x14ac:dyDescent="0.15"/>
    <row r="150663" ht="13.5" customHeight="1" x14ac:dyDescent="0.15"/>
    <row r="150665" ht="13.5" customHeight="1" x14ac:dyDescent="0.15"/>
    <row r="150667" ht="13.5" customHeight="1" x14ac:dyDescent="0.15"/>
    <row r="150669" ht="13.5" customHeight="1" x14ac:dyDescent="0.15"/>
    <row r="150671" ht="13.5" customHeight="1" x14ac:dyDescent="0.15"/>
    <row r="150673" ht="13.5" customHeight="1" x14ac:dyDescent="0.15"/>
    <row r="150675" ht="13.5" customHeight="1" x14ac:dyDescent="0.15"/>
    <row r="150677" ht="13.5" customHeight="1" x14ac:dyDescent="0.15"/>
    <row r="150679" ht="13.5" customHeight="1" x14ac:dyDescent="0.15"/>
    <row r="150681" ht="13.5" customHeight="1" x14ac:dyDescent="0.15"/>
    <row r="150683" ht="13.5" customHeight="1" x14ac:dyDescent="0.15"/>
    <row r="150685" ht="13.5" customHeight="1" x14ac:dyDescent="0.15"/>
    <row r="150687" ht="13.5" customHeight="1" x14ac:dyDescent="0.15"/>
    <row r="150689" ht="13.5" customHeight="1" x14ac:dyDescent="0.15"/>
    <row r="150691" ht="13.5" customHeight="1" x14ac:dyDescent="0.15"/>
    <row r="150693" ht="13.5" customHeight="1" x14ac:dyDescent="0.15"/>
    <row r="150695" ht="13.5" customHeight="1" x14ac:dyDescent="0.15"/>
    <row r="150697" ht="13.5" customHeight="1" x14ac:dyDescent="0.15"/>
    <row r="150699" ht="13.5" customHeight="1" x14ac:dyDescent="0.15"/>
    <row r="150701" ht="13.5" customHeight="1" x14ac:dyDescent="0.15"/>
    <row r="150703" ht="13.5" customHeight="1" x14ac:dyDescent="0.15"/>
    <row r="150705" ht="13.5" customHeight="1" x14ac:dyDescent="0.15"/>
    <row r="150707" ht="13.5" customHeight="1" x14ac:dyDescent="0.15"/>
    <row r="150709" ht="13.5" customHeight="1" x14ac:dyDescent="0.15"/>
    <row r="150711" ht="13.5" customHeight="1" x14ac:dyDescent="0.15"/>
    <row r="150713" ht="13.5" customHeight="1" x14ac:dyDescent="0.15"/>
    <row r="150715" ht="13.5" customHeight="1" x14ac:dyDescent="0.15"/>
    <row r="150717" ht="13.5" customHeight="1" x14ac:dyDescent="0.15"/>
    <row r="150719" ht="13.5" customHeight="1" x14ac:dyDescent="0.15"/>
    <row r="150721" ht="13.5" customHeight="1" x14ac:dyDescent="0.15"/>
    <row r="150723" ht="13.5" customHeight="1" x14ac:dyDescent="0.15"/>
    <row r="150725" ht="13.5" customHeight="1" x14ac:dyDescent="0.15"/>
    <row r="150727" ht="13.5" customHeight="1" x14ac:dyDescent="0.15"/>
    <row r="150729" ht="13.5" customHeight="1" x14ac:dyDescent="0.15"/>
    <row r="150731" ht="13.5" customHeight="1" x14ac:dyDescent="0.15"/>
    <row r="150733" ht="13.5" customHeight="1" x14ac:dyDescent="0.15"/>
    <row r="150735" ht="13.5" customHeight="1" x14ac:dyDescent="0.15"/>
    <row r="150737" ht="13.5" customHeight="1" x14ac:dyDescent="0.15"/>
    <row r="150739" ht="13.5" customHeight="1" x14ac:dyDescent="0.15"/>
    <row r="150741" ht="13.5" customHeight="1" x14ac:dyDescent="0.15"/>
    <row r="150743" ht="13.5" customHeight="1" x14ac:dyDescent="0.15"/>
    <row r="150745" ht="13.5" customHeight="1" x14ac:dyDescent="0.15"/>
    <row r="150747" ht="13.5" customHeight="1" x14ac:dyDescent="0.15"/>
    <row r="150749" ht="13.5" customHeight="1" x14ac:dyDescent="0.15"/>
    <row r="150751" ht="13.5" customHeight="1" x14ac:dyDescent="0.15"/>
    <row r="150753" ht="13.5" customHeight="1" x14ac:dyDescent="0.15"/>
    <row r="150755" ht="13.5" customHeight="1" x14ac:dyDescent="0.15"/>
    <row r="150757" ht="13.5" customHeight="1" x14ac:dyDescent="0.15"/>
    <row r="150759" ht="13.5" customHeight="1" x14ac:dyDescent="0.15"/>
    <row r="150761" ht="13.5" customHeight="1" x14ac:dyDescent="0.15"/>
    <row r="150763" ht="13.5" customHeight="1" x14ac:dyDescent="0.15"/>
    <row r="150765" ht="13.5" customHeight="1" x14ac:dyDescent="0.15"/>
    <row r="150767" ht="13.5" customHeight="1" x14ac:dyDescent="0.15"/>
    <row r="150769" ht="13.5" customHeight="1" x14ac:dyDescent="0.15"/>
    <row r="150771" ht="13.5" customHeight="1" x14ac:dyDescent="0.15"/>
    <row r="150773" ht="13.5" customHeight="1" x14ac:dyDescent="0.15"/>
    <row r="150775" ht="13.5" customHeight="1" x14ac:dyDescent="0.15"/>
    <row r="150777" ht="13.5" customHeight="1" x14ac:dyDescent="0.15"/>
    <row r="150779" ht="13.5" customHeight="1" x14ac:dyDescent="0.15"/>
    <row r="150781" ht="13.5" customHeight="1" x14ac:dyDescent="0.15"/>
    <row r="150783" ht="13.5" customHeight="1" x14ac:dyDescent="0.15"/>
    <row r="150785" ht="13.5" customHeight="1" x14ac:dyDescent="0.15"/>
    <row r="150787" ht="13.5" customHeight="1" x14ac:dyDescent="0.15"/>
    <row r="150789" ht="13.5" customHeight="1" x14ac:dyDescent="0.15"/>
    <row r="150791" ht="13.5" customHeight="1" x14ac:dyDescent="0.15"/>
    <row r="150793" ht="13.5" customHeight="1" x14ac:dyDescent="0.15"/>
    <row r="150795" ht="13.5" customHeight="1" x14ac:dyDescent="0.15"/>
    <row r="150797" ht="13.5" customHeight="1" x14ac:dyDescent="0.15"/>
    <row r="150799" ht="13.5" customHeight="1" x14ac:dyDescent="0.15"/>
    <row r="150801" ht="13.5" customHeight="1" x14ac:dyDescent="0.15"/>
    <row r="150803" ht="13.5" customHeight="1" x14ac:dyDescent="0.15"/>
    <row r="150805" ht="13.5" customHeight="1" x14ac:dyDescent="0.15"/>
    <row r="150807" ht="13.5" customHeight="1" x14ac:dyDescent="0.15"/>
    <row r="150809" ht="13.5" customHeight="1" x14ac:dyDescent="0.15"/>
    <row r="150811" ht="13.5" customHeight="1" x14ac:dyDescent="0.15"/>
    <row r="150813" ht="13.5" customHeight="1" x14ac:dyDescent="0.15"/>
    <row r="150815" ht="13.5" customHeight="1" x14ac:dyDescent="0.15"/>
    <row r="150817" ht="13.5" customHeight="1" x14ac:dyDescent="0.15"/>
    <row r="150819" ht="13.5" customHeight="1" x14ac:dyDescent="0.15"/>
    <row r="150821" ht="13.5" customHeight="1" x14ac:dyDescent="0.15"/>
    <row r="150823" ht="13.5" customHeight="1" x14ac:dyDescent="0.15"/>
    <row r="150825" ht="13.5" customHeight="1" x14ac:dyDescent="0.15"/>
    <row r="150827" ht="13.5" customHeight="1" x14ac:dyDescent="0.15"/>
    <row r="150829" ht="13.5" customHeight="1" x14ac:dyDescent="0.15"/>
    <row r="150831" ht="13.5" customHeight="1" x14ac:dyDescent="0.15"/>
    <row r="150833" ht="13.5" customHeight="1" x14ac:dyDescent="0.15"/>
    <row r="150835" ht="13.5" customHeight="1" x14ac:dyDescent="0.15"/>
    <row r="150837" ht="13.5" customHeight="1" x14ac:dyDescent="0.15"/>
    <row r="150839" ht="13.5" customHeight="1" x14ac:dyDescent="0.15"/>
    <row r="150841" ht="13.5" customHeight="1" x14ac:dyDescent="0.15"/>
    <row r="150843" ht="13.5" customHeight="1" x14ac:dyDescent="0.15"/>
    <row r="150845" ht="13.5" customHeight="1" x14ac:dyDescent="0.15"/>
    <row r="150847" ht="13.5" customHeight="1" x14ac:dyDescent="0.15"/>
    <row r="150849" ht="13.5" customHeight="1" x14ac:dyDescent="0.15"/>
    <row r="150851" ht="13.5" customHeight="1" x14ac:dyDescent="0.15"/>
    <row r="150853" ht="13.5" customHeight="1" x14ac:dyDescent="0.15"/>
    <row r="150855" ht="13.5" customHeight="1" x14ac:dyDescent="0.15"/>
    <row r="150857" ht="13.5" customHeight="1" x14ac:dyDescent="0.15"/>
    <row r="150859" ht="13.5" customHeight="1" x14ac:dyDescent="0.15"/>
    <row r="150861" ht="13.5" customHeight="1" x14ac:dyDescent="0.15"/>
    <row r="150863" ht="13.5" customHeight="1" x14ac:dyDescent="0.15"/>
    <row r="150865" ht="13.5" customHeight="1" x14ac:dyDescent="0.15"/>
    <row r="150867" ht="13.5" customHeight="1" x14ac:dyDescent="0.15"/>
    <row r="150869" ht="13.5" customHeight="1" x14ac:dyDescent="0.15"/>
    <row r="150871" ht="13.5" customHeight="1" x14ac:dyDescent="0.15"/>
    <row r="150873" ht="13.5" customHeight="1" x14ac:dyDescent="0.15"/>
    <row r="150875" ht="13.5" customHeight="1" x14ac:dyDescent="0.15"/>
    <row r="150877" ht="13.5" customHeight="1" x14ac:dyDescent="0.15"/>
    <row r="150879" ht="13.5" customHeight="1" x14ac:dyDescent="0.15"/>
    <row r="150881" ht="13.5" customHeight="1" x14ac:dyDescent="0.15"/>
    <row r="150883" ht="13.5" customHeight="1" x14ac:dyDescent="0.15"/>
    <row r="150885" ht="13.5" customHeight="1" x14ac:dyDescent="0.15"/>
    <row r="150887" ht="13.5" customHeight="1" x14ac:dyDescent="0.15"/>
    <row r="150889" ht="13.5" customHeight="1" x14ac:dyDescent="0.15"/>
    <row r="150891" ht="13.5" customHeight="1" x14ac:dyDescent="0.15"/>
    <row r="150893" ht="13.5" customHeight="1" x14ac:dyDescent="0.15"/>
    <row r="150895" ht="13.5" customHeight="1" x14ac:dyDescent="0.15"/>
    <row r="150897" ht="13.5" customHeight="1" x14ac:dyDescent="0.15"/>
    <row r="150899" ht="13.5" customHeight="1" x14ac:dyDescent="0.15"/>
    <row r="150901" ht="13.5" customHeight="1" x14ac:dyDescent="0.15"/>
    <row r="150903" ht="13.5" customHeight="1" x14ac:dyDescent="0.15"/>
    <row r="150905" ht="13.5" customHeight="1" x14ac:dyDescent="0.15"/>
    <row r="150907" ht="13.5" customHeight="1" x14ac:dyDescent="0.15"/>
    <row r="150909" ht="13.5" customHeight="1" x14ac:dyDescent="0.15"/>
    <row r="150911" ht="13.5" customHeight="1" x14ac:dyDescent="0.15"/>
    <row r="150913" ht="13.5" customHeight="1" x14ac:dyDescent="0.15"/>
    <row r="150915" ht="13.5" customHeight="1" x14ac:dyDescent="0.15"/>
    <row r="150917" ht="13.5" customHeight="1" x14ac:dyDescent="0.15"/>
    <row r="150919" ht="13.5" customHeight="1" x14ac:dyDescent="0.15"/>
    <row r="150921" ht="13.5" customHeight="1" x14ac:dyDescent="0.15"/>
    <row r="150923" ht="13.5" customHeight="1" x14ac:dyDescent="0.15"/>
    <row r="150925" ht="13.5" customHeight="1" x14ac:dyDescent="0.15"/>
    <row r="150927" ht="13.5" customHeight="1" x14ac:dyDescent="0.15"/>
    <row r="150929" ht="13.5" customHeight="1" x14ac:dyDescent="0.15"/>
    <row r="150931" ht="13.5" customHeight="1" x14ac:dyDescent="0.15"/>
    <row r="150933" ht="13.5" customHeight="1" x14ac:dyDescent="0.15"/>
    <row r="150935" ht="13.5" customHeight="1" x14ac:dyDescent="0.15"/>
    <row r="150937" ht="13.5" customHeight="1" x14ac:dyDescent="0.15"/>
    <row r="150939" ht="13.5" customHeight="1" x14ac:dyDescent="0.15"/>
    <row r="150941" ht="13.5" customHeight="1" x14ac:dyDescent="0.15"/>
    <row r="150943" ht="13.5" customHeight="1" x14ac:dyDescent="0.15"/>
    <row r="150945" ht="13.5" customHeight="1" x14ac:dyDescent="0.15"/>
    <row r="150947" ht="13.5" customHeight="1" x14ac:dyDescent="0.15"/>
    <row r="150949" ht="13.5" customHeight="1" x14ac:dyDescent="0.15"/>
    <row r="150951" ht="13.5" customHeight="1" x14ac:dyDescent="0.15"/>
    <row r="150953" ht="13.5" customHeight="1" x14ac:dyDescent="0.15"/>
    <row r="150955" ht="13.5" customHeight="1" x14ac:dyDescent="0.15"/>
    <row r="150957" ht="13.5" customHeight="1" x14ac:dyDescent="0.15"/>
    <row r="150959" ht="13.5" customHeight="1" x14ac:dyDescent="0.15"/>
    <row r="150961" ht="13.5" customHeight="1" x14ac:dyDescent="0.15"/>
    <row r="150963" ht="13.5" customHeight="1" x14ac:dyDescent="0.15"/>
    <row r="150965" ht="13.5" customHeight="1" x14ac:dyDescent="0.15"/>
    <row r="150967" ht="13.5" customHeight="1" x14ac:dyDescent="0.15"/>
    <row r="150969" ht="13.5" customHeight="1" x14ac:dyDescent="0.15"/>
    <row r="150971" ht="13.5" customHeight="1" x14ac:dyDescent="0.15"/>
    <row r="150973" ht="13.5" customHeight="1" x14ac:dyDescent="0.15"/>
    <row r="150975" ht="13.5" customHeight="1" x14ac:dyDescent="0.15"/>
    <row r="150977" ht="13.5" customHeight="1" x14ac:dyDescent="0.15"/>
    <row r="150979" ht="13.5" customHeight="1" x14ac:dyDescent="0.15"/>
    <row r="150981" ht="13.5" customHeight="1" x14ac:dyDescent="0.15"/>
    <row r="150983" ht="13.5" customHeight="1" x14ac:dyDescent="0.15"/>
    <row r="150985" ht="13.5" customHeight="1" x14ac:dyDescent="0.15"/>
    <row r="150987" ht="13.5" customHeight="1" x14ac:dyDescent="0.15"/>
    <row r="150989" ht="13.5" customHeight="1" x14ac:dyDescent="0.15"/>
    <row r="150991" ht="13.5" customHeight="1" x14ac:dyDescent="0.15"/>
    <row r="150993" ht="13.5" customHeight="1" x14ac:dyDescent="0.15"/>
    <row r="150995" ht="13.5" customHeight="1" x14ac:dyDescent="0.15"/>
    <row r="150997" ht="13.5" customHeight="1" x14ac:dyDescent="0.15"/>
    <row r="150999" ht="13.5" customHeight="1" x14ac:dyDescent="0.15"/>
    <row r="151001" ht="13.5" customHeight="1" x14ac:dyDescent="0.15"/>
    <row r="151003" ht="13.5" customHeight="1" x14ac:dyDescent="0.15"/>
    <row r="151005" ht="13.5" customHeight="1" x14ac:dyDescent="0.15"/>
    <row r="151007" ht="13.5" customHeight="1" x14ac:dyDescent="0.15"/>
    <row r="151009" ht="13.5" customHeight="1" x14ac:dyDescent="0.15"/>
    <row r="151011" ht="13.5" customHeight="1" x14ac:dyDescent="0.15"/>
    <row r="151013" ht="13.5" customHeight="1" x14ac:dyDescent="0.15"/>
    <row r="151015" ht="13.5" customHeight="1" x14ac:dyDescent="0.15"/>
    <row r="151017" ht="13.5" customHeight="1" x14ac:dyDescent="0.15"/>
    <row r="151019" ht="13.5" customHeight="1" x14ac:dyDescent="0.15"/>
    <row r="151021" ht="13.5" customHeight="1" x14ac:dyDescent="0.15"/>
    <row r="151023" ht="13.5" customHeight="1" x14ac:dyDescent="0.15"/>
    <row r="151025" ht="13.5" customHeight="1" x14ac:dyDescent="0.15"/>
    <row r="151027" ht="13.5" customHeight="1" x14ac:dyDescent="0.15"/>
    <row r="151029" ht="13.5" customHeight="1" x14ac:dyDescent="0.15"/>
    <row r="151031" ht="13.5" customHeight="1" x14ac:dyDescent="0.15"/>
    <row r="151033" ht="13.5" customHeight="1" x14ac:dyDescent="0.15"/>
    <row r="151035" ht="13.5" customHeight="1" x14ac:dyDescent="0.15"/>
    <row r="151037" ht="13.5" customHeight="1" x14ac:dyDescent="0.15"/>
    <row r="151039" ht="13.5" customHeight="1" x14ac:dyDescent="0.15"/>
    <row r="151041" ht="13.5" customHeight="1" x14ac:dyDescent="0.15"/>
    <row r="151043" ht="13.5" customHeight="1" x14ac:dyDescent="0.15"/>
    <row r="151045" ht="13.5" customHeight="1" x14ac:dyDescent="0.15"/>
    <row r="151047" ht="13.5" customHeight="1" x14ac:dyDescent="0.15"/>
    <row r="151049" ht="13.5" customHeight="1" x14ac:dyDescent="0.15"/>
    <row r="151051" ht="13.5" customHeight="1" x14ac:dyDescent="0.15"/>
    <row r="151053" ht="13.5" customHeight="1" x14ac:dyDescent="0.15"/>
    <row r="151055" ht="13.5" customHeight="1" x14ac:dyDescent="0.15"/>
    <row r="151057" ht="13.5" customHeight="1" x14ac:dyDescent="0.15"/>
    <row r="151059" ht="13.5" customHeight="1" x14ac:dyDescent="0.15"/>
    <row r="151061" ht="13.5" customHeight="1" x14ac:dyDescent="0.15"/>
    <row r="151063" ht="13.5" customHeight="1" x14ac:dyDescent="0.15"/>
    <row r="151065" ht="13.5" customHeight="1" x14ac:dyDescent="0.15"/>
    <row r="151067" ht="13.5" customHeight="1" x14ac:dyDescent="0.15"/>
    <row r="151069" ht="13.5" customHeight="1" x14ac:dyDescent="0.15"/>
    <row r="151071" ht="13.5" customHeight="1" x14ac:dyDescent="0.15"/>
    <row r="151073" ht="13.5" customHeight="1" x14ac:dyDescent="0.15"/>
    <row r="151075" ht="13.5" customHeight="1" x14ac:dyDescent="0.15"/>
    <row r="151077" ht="13.5" customHeight="1" x14ac:dyDescent="0.15"/>
    <row r="151079" ht="13.5" customHeight="1" x14ac:dyDescent="0.15"/>
    <row r="151081" ht="13.5" customHeight="1" x14ac:dyDescent="0.15"/>
    <row r="151083" ht="13.5" customHeight="1" x14ac:dyDescent="0.15"/>
    <row r="151085" ht="13.5" customHeight="1" x14ac:dyDescent="0.15"/>
    <row r="151087" ht="13.5" customHeight="1" x14ac:dyDescent="0.15"/>
    <row r="151089" ht="13.5" customHeight="1" x14ac:dyDescent="0.15"/>
    <row r="151091" ht="13.5" customHeight="1" x14ac:dyDescent="0.15"/>
    <row r="151093" ht="13.5" customHeight="1" x14ac:dyDescent="0.15"/>
    <row r="151095" ht="13.5" customHeight="1" x14ac:dyDescent="0.15"/>
    <row r="151097" ht="13.5" customHeight="1" x14ac:dyDescent="0.15"/>
    <row r="151099" ht="13.5" customHeight="1" x14ac:dyDescent="0.15"/>
    <row r="151101" ht="13.5" customHeight="1" x14ac:dyDescent="0.15"/>
    <row r="151103" ht="13.5" customHeight="1" x14ac:dyDescent="0.15"/>
    <row r="151105" ht="13.5" customHeight="1" x14ac:dyDescent="0.15"/>
    <row r="151107" ht="13.5" customHeight="1" x14ac:dyDescent="0.15"/>
    <row r="151109" ht="13.5" customHeight="1" x14ac:dyDescent="0.15"/>
    <row r="151111" ht="13.5" customHeight="1" x14ac:dyDescent="0.15"/>
    <row r="151113" ht="13.5" customHeight="1" x14ac:dyDescent="0.15"/>
    <row r="151115" ht="13.5" customHeight="1" x14ac:dyDescent="0.15"/>
    <row r="151117" ht="13.5" customHeight="1" x14ac:dyDescent="0.15"/>
    <row r="151119" ht="13.5" customHeight="1" x14ac:dyDescent="0.15"/>
    <row r="151121" ht="13.5" customHeight="1" x14ac:dyDescent="0.15"/>
    <row r="151123" ht="13.5" customHeight="1" x14ac:dyDescent="0.15"/>
    <row r="151125" ht="13.5" customHeight="1" x14ac:dyDescent="0.15"/>
    <row r="151127" ht="13.5" customHeight="1" x14ac:dyDescent="0.15"/>
    <row r="151129" ht="13.5" customHeight="1" x14ac:dyDescent="0.15"/>
    <row r="151131" ht="13.5" customHeight="1" x14ac:dyDescent="0.15"/>
    <row r="151133" ht="13.5" customHeight="1" x14ac:dyDescent="0.15"/>
    <row r="151135" ht="13.5" customHeight="1" x14ac:dyDescent="0.15"/>
    <row r="151137" ht="13.5" customHeight="1" x14ac:dyDescent="0.15"/>
    <row r="151139" ht="13.5" customHeight="1" x14ac:dyDescent="0.15"/>
    <row r="151141" ht="13.5" customHeight="1" x14ac:dyDescent="0.15"/>
    <row r="151143" ht="13.5" customHeight="1" x14ac:dyDescent="0.15"/>
    <row r="151145" ht="13.5" customHeight="1" x14ac:dyDescent="0.15"/>
    <row r="151147" ht="13.5" customHeight="1" x14ac:dyDescent="0.15"/>
    <row r="151149" ht="13.5" customHeight="1" x14ac:dyDescent="0.15"/>
    <row r="151151" ht="13.5" customHeight="1" x14ac:dyDescent="0.15"/>
    <row r="151153" ht="13.5" customHeight="1" x14ac:dyDescent="0.15"/>
    <row r="151155" ht="13.5" customHeight="1" x14ac:dyDescent="0.15"/>
    <row r="151157" ht="13.5" customHeight="1" x14ac:dyDescent="0.15"/>
    <row r="151159" ht="13.5" customHeight="1" x14ac:dyDescent="0.15"/>
    <row r="151161" ht="13.5" customHeight="1" x14ac:dyDescent="0.15"/>
    <row r="151163" ht="13.5" customHeight="1" x14ac:dyDescent="0.15"/>
    <row r="151165" ht="13.5" customHeight="1" x14ac:dyDescent="0.15"/>
    <row r="151167" ht="13.5" customHeight="1" x14ac:dyDescent="0.15"/>
    <row r="151169" ht="13.5" customHeight="1" x14ac:dyDescent="0.15"/>
    <row r="151171" ht="13.5" customHeight="1" x14ac:dyDescent="0.15"/>
    <row r="151173" ht="13.5" customHeight="1" x14ac:dyDescent="0.15"/>
    <row r="151175" ht="13.5" customHeight="1" x14ac:dyDescent="0.15"/>
    <row r="151177" ht="13.5" customHeight="1" x14ac:dyDescent="0.15"/>
    <row r="151179" ht="13.5" customHeight="1" x14ac:dyDescent="0.15"/>
    <row r="151181" ht="13.5" customHeight="1" x14ac:dyDescent="0.15"/>
    <row r="151183" ht="13.5" customHeight="1" x14ac:dyDescent="0.15"/>
    <row r="151185" ht="13.5" customHeight="1" x14ac:dyDescent="0.15"/>
    <row r="151187" ht="13.5" customHeight="1" x14ac:dyDescent="0.15"/>
    <row r="151189" ht="13.5" customHeight="1" x14ac:dyDescent="0.15"/>
    <row r="151191" ht="13.5" customHeight="1" x14ac:dyDescent="0.15"/>
    <row r="151193" ht="13.5" customHeight="1" x14ac:dyDescent="0.15"/>
    <row r="151195" ht="13.5" customHeight="1" x14ac:dyDescent="0.15"/>
    <row r="151197" ht="13.5" customHeight="1" x14ac:dyDescent="0.15"/>
    <row r="151199" ht="13.5" customHeight="1" x14ac:dyDescent="0.15"/>
    <row r="151201" ht="13.5" customHeight="1" x14ac:dyDescent="0.15"/>
    <row r="151203" ht="13.5" customHeight="1" x14ac:dyDescent="0.15"/>
    <row r="151205" ht="13.5" customHeight="1" x14ac:dyDescent="0.15"/>
    <row r="151207" ht="13.5" customHeight="1" x14ac:dyDescent="0.15"/>
    <row r="151209" ht="13.5" customHeight="1" x14ac:dyDescent="0.15"/>
    <row r="151211" ht="13.5" customHeight="1" x14ac:dyDescent="0.15"/>
    <row r="151213" ht="13.5" customHeight="1" x14ac:dyDescent="0.15"/>
    <row r="151215" ht="13.5" customHeight="1" x14ac:dyDescent="0.15"/>
    <row r="151217" ht="13.5" customHeight="1" x14ac:dyDescent="0.15"/>
    <row r="151219" ht="13.5" customHeight="1" x14ac:dyDescent="0.15"/>
    <row r="151221" ht="13.5" customHeight="1" x14ac:dyDescent="0.15"/>
    <row r="151223" ht="13.5" customHeight="1" x14ac:dyDescent="0.15"/>
    <row r="151225" ht="13.5" customHeight="1" x14ac:dyDescent="0.15"/>
    <row r="151227" ht="13.5" customHeight="1" x14ac:dyDescent="0.15"/>
    <row r="151229" ht="13.5" customHeight="1" x14ac:dyDescent="0.15"/>
    <row r="151231" ht="13.5" customHeight="1" x14ac:dyDescent="0.15"/>
    <row r="151233" ht="13.5" customHeight="1" x14ac:dyDescent="0.15"/>
    <row r="151235" ht="13.5" customHeight="1" x14ac:dyDescent="0.15"/>
    <row r="151237" ht="13.5" customHeight="1" x14ac:dyDescent="0.15"/>
    <row r="151239" ht="13.5" customHeight="1" x14ac:dyDescent="0.15"/>
    <row r="151241" ht="13.5" customHeight="1" x14ac:dyDescent="0.15"/>
    <row r="151243" ht="13.5" customHeight="1" x14ac:dyDescent="0.15"/>
    <row r="151245" ht="13.5" customHeight="1" x14ac:dyDescent="0.15"/>
    <row r="151247" ht="13.5" customHeight="1" x14ac:dyDescent="0.15"/>
    <row r="151249" ht="13.5" customHeight="1" x14ac:dyDescent="0.15"/>
    <row r="151251" ht="13.5" customHeight="1" x14ac:dyDescent="0.15"/>
    <row r="151253" ht="13.5" customHeight="1" x14ac:dyDescent="0.15"/>
    <row r="151255" ht="13.5" customHeight="1" x14ac:dyDescent="0.15"/>
    <row r="151257" ht="13.5" customHeight="1" x14ac:dyDescent="0.15"/>
    <row r="151259" ht="13.5" customHeight="1" x14ac:dyDescent="0.15"/>
    <row r="151261" ht="13.5" customHeight="1" x14ac:dyDescent="0.15"/>
    <row r="151263" ht="13.5" customHeight="1" x14ac:dyDescent="0.15"/>
    <row r="151265" ht="13.5" customHeight="1" x14ac:dyDescent="0.15"/>
    <row r="151267" ht="13.5" customHeight="1" x14ac:dyDescent="0.15"/>
    <row r="151269" ht="13.5" customHeight="1" x14ac:dyDescent="0.15"/>
    <row r="151271" ht="13.5" customHeight="1" x14ac:dyDescent="0.15"/>
    <row r="151273" ht="13.5" customHeight="1" x14ac:dyDescent="0.15"/>
    <row r="151275" ht="13.5" customHeight="1" x14ac:dyDescent="0.15"/>
    <row r="151277" ht="13.5" customHeight="1" x14ac:dyDescent="0.15"/>
    <row r="151279" ht="13.5" customHeight="1" x14ac:dyDescent="0.15"/>
    <row r="151281" ht="13.5" customHeight="1" x14ac:dyDescent="0.15"/>
    <row r="151283" ht="13.5" customHeight="1" x14ac:dyDescent="0.15"/>
    <row r="151285" ht="13.5" customHeight="1" x14ac:dyDescent="0.15"/>
    <row r="151287" ht="13.5" customHeight="1" x14ac:dyDescent="0.15"/>
    <row r="151289" ht="13.5" customHeight="1" x14ac:dyDescent="0.15"/>
    <row r="151291" ht="13.5" customHeight="1" x14ac:dyDescent="0.15"/>
    <row r="151293" ht="13.5" customHeight="1" x14ac:dyDescent="0.15"/>
    <row r="151295" ht="13.5" customHeight="1" x14ac:dyDescent="0.15"/>
    <row r="151297" ht="13.5" customHeight="1" x14ac:dyDescent="0.15"/>
    <row r="151299" ht="13.5" customHeight="1" x14ac:dyDescent="0.15"/>
    <row r="151301" ht="13.5" customHeight="1" x14ac:dyDescent="0.15"/>
    <row r="151303" ht="13.5" customHeight="1" x14ac:dyDescent="0.15"/>
    <row r="151305" ht="13.5" customHeight="1" x14ac:dyDescent="0.15"/>
    <row r="151307" ht="13.5" customHeight="1" x14ac:dyDescent="0.15"/>
    <row r="151309" ht="13.5" customHeight="1" x14ac:dyDescent="0.15"/>
    <row r="151311" ht="13.5" customHeight="1" x14ac:dyDescent="0.15"/>
    <row r="151313" ht="13.5" customHeight="1" x14ac:dyDescent="0.15"/>
    <row r="151315" ht="13.5" customHeight="1" x14ac:dyDescent="0.15"/>
    <row r="151317" ht="13.5" customHeight="1" x14ac:dyDescent="0.15"/>
    <row r="151319" ht="13.5" customHeight="1" x14ac:dyDescent="0.15"/>
    <row r="151321" ht="13.5" customHeight="1" x14ac:dyDescent="0.15"/>
    <row r="151323" ht="13.5" customHeight="1" x14ac:dyDescent="0.15"/>
    <row r="151325" ht="13.5" customHeight="1" x14ac:dyDescent="0.15"/>
    <row r="151327" ht="13.5" customHeight="1" x14ac:dyDescent="0.15"/>
    <row r="151329" ht="13.5" customHeight="1" x14ac:dyDescent="0.15"/>
    <row r="151331" ht="13.5" customHeight="1" x14ac:dyDescent="0.15"/>
    <row r="151333" ht="13.5" customHeight="1" x14ac:dyDescent="0.15"/>
    <row r="151335" ht="13.5" customHeight="1" x14ac:dyDescent="0.15"/>
    <row r="151337" ht="13.5" customHeight="1" x14ac:dyDescent="0.15"/>
    <row r="151339" ht="13.5" customHeight="1" x14ac:dyDescent="0.15"/>
    <row r="151341" ht="13.5" customHeight="1" x14ac:dyDescent="0.15"/>
    <row r="151343" ht="13.5" customHeight="1" x14ac:dyDescent="0.15"/>
    <row r="151345" ht="13.5" customHeight="1" x14ac:dyDescent="0.15"/>
    <row r="151347" ht="13.5" customHeight="1" x14ac:dyDescent="0.15"/>
    <row r="151349" ht="13.5" customHeight="1" x14ac:dyDescent="0.15"/>
    <row r="151351" ht="13.5" customHeight="1" x14ac:dyDescent="0.15"/>
    <row r="151353" ht="13.5" customHeight="1" x14ac:dyDescent="0.15"/>
    <row r="151355" ht="13.5" customHeight="1" x14ac:dyDescent="0.15"/>
    <row r="151357" ht="13.5" customHeight="1" x14ac:dyDescent="0.15"/>
    <row r="151359" ht="13.5" customHeight="1" x14ac:dyDescent="0.15"/>
    <row r="151361" ht="13.5" customHeight="1" x14ac:dyDescent="0.15"/>
    <row r="151363" ht="13.5" customHeight="1" x14ac:dyDescent="0.15"/>
    <row r="151365" ht="13.5" customHeight="1" x14ac:dyDescent="0.15"/>
    <row r="151367" ht="13.5" customHeight="1" x14ac:dyDescent="0.15"/>
    <row r="151369" ht="13.5" customHeight="1" x14ac:dyDescent="0.15"/>
    <row r="151371" ht="13.5" customHeight="1" x14ac:dyDescent="0.15"/>
    <row r="151373" ht="13.5" customHeight="1" x14ac:dyDescent="0.15"/>
    <row r="151375" ht="13.5" customHeight="1" x14ac:dyDescent="0.15"/>
    <row r="151377" ht="13.5" customHeight="1" x14ac:dyDescent="0.15"/>
    <row r="151379" ht="13.5" customHeight="1" x14ac:dyDescent="0.15"/>
    <row r="151381" ht="13.5" customHeight="1" x14ac:dyDescent="0.15"/>
    <row r="151383" ht="13.5" customHeight="1" x14ac:dyDescent="0.15"/>
    <row r="151385" ht="13.5" customHeight="1" x14ac:dyDescent="0.15"/>
    <row r="151387" ht="13.5" customHeight="1" x14ac:dyDescent="0.15"/>
    <row r="151389" ht="13.5" customHeight="1" x14ac:dyDescent="0.15"/>
    <row r="151391" ht="13.5" customHeight="1" x14ac:dyDescent="0.15"/>
    <row r="151393" ht="13.5" customHeight="1" x14ac:dyDescent="0.15"/>
    <row r="151395" ht="13.5" customHeight="1" x14ac:dyDescent="0.15"/>
    <row r="151397" ht="13.5" customHeight="1" x14ac:dyDescent="0.15"/>
    <row r="151399" ht="13.5" customHeight="1" x14ac:dyDescent="0.15"/>
    <row r="151401" ht="13.5" customHeight="1" x14ac:dyDescent="0.15"/>
    <row r="151403" ht="13.5" customHeight="1" x14ac:dyDescent="0.15"/>
    <row r="151405" ht="13.5" customHeight="1" x14ac:dyDescent="0.15"/>
    <row r="151407" ht="13.5" customHeight="1" x14ac:dyDescent="0.15"/>
    <row r="151409" ht="13.5" customHeight="1" x14ac:dyDescent="0.15"/>
    <row r="151411" ht="13.5" customHeight="1" x14ac:dyDescent="0.15"/>
    <row r="151413" ht="13.5" customHeight="1" x14ac:dyDescent="0.15"/>
    <row r="151415" ht="13.5" customHeight="1" x14ac:dyDescent="0.15"/>
    <row r="151417" ht="13.5" customHeight="1" x14ac:dyDescent="0.15"/>
    <row r="151419" ht="13.5" customHeight="1" x14ac:dyDescent="0.15"/>
    <row r="151421" ht="13.5" customHeight="1" x14ac:dyDescent="0.15"/>
    <row r="151423" ht="13.5" customHeight="1" x14ac:dyDescent="0.15"/>
    <row r="151425" ht="13.5" customHeight="1" x14ac:dyDescent="0.15"/>
    <row r="151427" ht="13.5" customHeight="1" x14ac:dyDescent="0.15"/>
    <row r="151429" ht="13.5" customHeight="1" x14ac:dyDescent="0.15"/>
    <row r="151431" ht="13.5" customHeight="1" x14ac:dyDescent="0.15"/>
    <row r="151433" ht="13.5" customHeight="1" x14ac:dyDescent="0.15"/>
    <row r="151435" ht="13.5" customHeight="1" x14ac:dyDescent="0.15"/>
    <row r="151437" ht="13.5" customHeight="1" x14ac:dyDescent="0.15"/>
    <row r="151439" ht="13.5" customHeight="1" x14ac:dyDescent="0.15"/>
    <row r="151441" ht="13.5" customHeight="1" x14ac:dyDescent="0.15"/>
    <row r="151443" ht="13.5" customHeight="1" x14ac:dyDescent="0.15"/>
    <row r="151445" ht="13.5" customHeight="1" x14ac:dyDescent="0.15"/>
    <row r="151447" ht="13.5" customHeight="1" x14ac:dyDescent="0.15"/>
    <row r="151449" ht="13.5" customHeight="1" x14ac:dyDescent="0.15"/>
    <row r="151451" ht="13.5" customHeight="1" x14ac:dyDescent="0.15"/>
    <row r="151453" ht="13.5" customHeight="1" x14ac:dyDescent="0.15"/>
    <row r="151455" ht="13.5" customHeight="1" x14ac:dyDescent="0.15"/>
    <row r="151457" ht="13.5" customHeight="1" x14ac:dyDescent="0.15"/>
    <row r="151459" ht="13.5" customHeight="1" x14ac:dyDescent="0.15"/>
    <row r="151461" ht="13.5" customHeight="1" x14ac:dyDescent="0.15"/>
    <row r="151463" ht="13.5" customHeight="1" x14ac:dyDescent="0.15"/>
    <row r="151465" ht="13.5" customHeight="1" x14ac:dyDescent="0.15"/>
    <row r="151467" ht="13.5" customHeight="1" x14ac:dyDescent="0.15"/>
    <row r="151469" ht="13.5" customHeight="1" x14ac:dyDescent="0.15"/>
    <row r="151471" ht="13.5" customHeight="1" x14ac:dyDescent="0.15"/>
    <row r="151473" ht="13.5" customHeight="1" x14ac:dyDescent="0.15"/>
    <row r="151475" ht="13.5" customHeight="1" x14ac:dyDescent="0.15"/>
    <row r="151477" ht="13.5" customHeight="1" x14ac:dyDescent="0.15"/>
    <row r="151479" ht="13.5" customHeight="1" x14ac:dyDescent="0.15"/>
    <row r="151481" ht="13.5" customHeight="1" x14ac:dyDescent="0.15"/>
    <row r="151483" ht="13.5" customHeight="1" x14ac:dyDescent="0.15"/>
    <row r="151485" ht="13.5" customHeight="1" x14ac:dyDescent="0.15"/>
    <row r="151487" ht="13.5" customHeight="1" x14ac:dyDescent="0.15"/>
    <row r="151489" ht="13.5" customHeight="1" x14ac:dyDescent="0.15"/>
    <row r="151491" ht="13.5" customHeight="1" x14ac:dyDescent="0.15"/>
    <row r="151493" ht="13.5" customHeight="1" x14ac:dyDescent="0.15"/>
    <row r="151495" ht="13.5" customHeight="1" x14ac:dyDescent="0.15"/>
    <row r="151497" ht="13.5" customHeight="1" x14ac:dyDescent="0.15"/>
    <row r="151499" ht="13.5" customHeight="1" x14ac:dyDescent="0.15"/>
    <row r="151501" ht="13.5" customHeight="1" x14ac:dyDescent="0.15"/>
    <row r="151503" ht="13.5" customHeight="1" x14ac:dyDescent="0.15"/>
    <row r="151505" ht="13.5" customHeight="1" x14ac:dyDescent="0.15"/>
    <row r="151507" ht="13.5" customHeight="1" x14ac:dyDescent="0.15"/>
    <row r="151509" ht="13.5" customHeight="1" x14ac:dyDescent="0.15"/>
    <row r="151511" ht="13.5" customHeight="1" x14ac:dyDescent="0.15"/>
    <row r="151513" ht="13.5" customHeight="1" x14ac:dyDescent="0.15"/>
    <row r="151515" ht="13.5" customHeight="1" x14ac:dyDescent="0.15"/>
    <row r="151517" ht="13.5" customHeight="1" x14ac:dyDescent="0.15"/>
    <row r="151519" ht="13.5" customHeight="1" x14ac:dyDescent="0.15"/>
    <row r="151521" ht="13.5" customHeight="1" x14ac:dyDescent="0.15"/>
    <row r="151523" ht="13.5" customHeight="1" x14ac:dyDescent="0.15"/>
    <row r="151525" ht="13.5" customHeight="1" x14ac:dyDescent="0.15"/>
    <row r="151527" ht="13.5" customHeight="1" x14ac:dyDescent="0.15"/>
    <row r="151529" ht="13.5" customHeight="1" x14ac:dyDescent="0.15"/>
    <row r="151531" ht="13.5" customHeight="1" x14ac:dyDescent="0.15"/>
    <row r="151533" ht="13.5" customHeight="1" x14ac:dyDescent="0.15"/>
    <row r="151535" ht="13.5" customHeight="1" x14ac:dyDescent="0.15"/>
    <row r="151537" ht="13.5" customHeight="1" x14ac:dyDescent="0.15"/>
    <row r="151539" ht="13.5" customHeight="1" x14ac:dyDescent="0.15"/>
    <row r="151541" ht="13.5" customHeight="1" x14ac:dyDescent="0.15"/>
    <row r="151543" ht="13.5" customHeight="1" x14ac:dyDescent="0.15"/>
    <row r="151545" ht="13.5" customHeight="1" x14ac:dyDescent="0.15"/>
    <row r="151547" ht="13.5" customHeight="1" x14ac:dyDescent="0.15"/>
    <row r="151549" ht="13.5" customHeight="1" x14ac:dyDescent="0.15"/>
    <row r="151551" ht="13.5" customHeight="1" x14ac:dyDescent="0.15"/>
    <row r="151553" ht="13.5" customHeight="1" x14ac:dyDescent="0.15"/>
    <row r="151555" ht="13.5" customHeight="1" x14ac:dyDescent="0.15"/>
    <row r="151557" ht="13.5" customHeight="1" x14ac:dyDescent="0.15"/>
    <row r="151559" ht="13.5" customHeight="1" x14ac:dyDescent="0.15"/>
    <row r="151561" ht="13.5" customHeight="1" x14ac:dyDescent="0.15"/>
    <row r="151563" ht="13.5" customHeight="1" x14ac:dyDescent="0.15"/>
    <row r="151565" ht="13.5" customHeight="1" x14ac:dyDescent="0.15"/>
    <row r="151567" ht="13.5" customHeight="1" x14ac:dyDescent="0.15"/>
    <row r="151569" ht="13.5" customHeight="1" x14ac:dyDescent="0.15"/>
    <row r="151571" ht="13.5" customHeight="1" x14ac:dyDescent="0.15"/>
    <row r="151573" ht="13.5" customHeight="1" x14ac:dyDescent="0.15"/>
    <row r="151575" ht="13.5" customHeight="1" x14ac:dyDescent="0.15"/>
    <row r="151577" ht="13.5" customHeight="1" x14ac:dyDescent="0.15"/>
    <row r="151579" ht="13.5" customHeight="1" x14ac:dyDescent="0.15"/>
    <row r="151581" ht="13.5" customHeight="1" x14ac:dyDescent="0.15"/>
    <row r="151583" ht="13.5" customHeight="1" x14ac:dyDescent="0.15"/>
    <row r="151585" ht="13.5" customHeight="1" x14ac:dyDescent="0.15"/>
    <row r="151587" ht="13.5" customHeight="1" x14ac:dyDescent="0.15"/>
    <row r="151589" ht="13.5" customHeight="1" x14ac:dyDescent="0.15"/>
    <row r="151591" ht="13.5" customHeight="1" x14ac:dyDescent="0.15"/>
    <row r="151593" ht="13.5" customHeight="1" x14ac:dyDescent="0.15"/>
    <row r="151595" ht="13.5" customHeight="1" x14ac:dyDescent="0.15"/>
    <row r="151597" ht="13.5" customHeight="1" x14ac:dyDescent="0.15"/>
    <row r="151599" ht="13.5" customHeight="1" x14ac:dyDescent="0.15"/>
    <row r="151601" ht="13.5" customHeight="1" x14ac:dyDescent="0.15"/>
    <row r="151603" ht="13.5" customHeight="1" x14ac:dyDescent="0.15"/>
    <row r="151605" ht="13.5" customHeight="1" x14ac:dyDescent="0.15"/>
    <row r="151607" ht="13.5" customHeight="1" x14ac:dyDescent="0.15"/>
    <row r="151609" ht="13.5" customHeight="1" x14ac:dyDescent="0.15"/>
    <row r="151611" ht="13.5" customHeight="1" x14ac:dyDescent="0.15"/>
    <row r="151613" ht="13.5" customHeight="1" x14ac:dyDescent="0.15"/>
    <row r="151615" ht="13.5" customHeight="1" x14ac:dyDescent="0.15"/>
    <row r="151617" ht="13.5" customHeight="1" x14ac:dyDescent="0.15"/>
    <row r="151619" ht="13.5" customHeight="1" x14ac:dyDescent="0.15"/>
    <row r="151621" ht="13.5" customHeight="1" x14ac:dyDescent="0.15"/>
    <row r="151623" ht="13.5" customHeight="1" x14ac:dyDescent="0.15"/>
    <row r="151625" ht="13.5" customHeight="1" x14ac:dyDescent="0.15"/>
    <row r="151627" ht="13.5" customHeight="1" x14ac:dyDescent="0.15"/>
    <row r="151629" ht="13.5" customHeight="1" x14ac:dyDescent="0.15"/>
    <row r="151631" ht="13.5" customHeight="1" x14ac:dyDescent="0.15"/>
    <row r="151633" ht="13.5" customHeight="1" x14ac:dyDescent="0.15"/>
    <row r="151635" ht="13.5" customHeight="1" x14ac:dyDescent="0.15"/>
    <row r="151637" ht="13.5" customHeight="1" x14ac:dyDescent="0.15"/>
    <row r="151639" ht="13.5" customHeight="1" x14ac:dyDescent="0.15"/>
    <row r="151641" ht="13.5" customHeight="1" x14ac:dyDescent="0.15"/>
    <row r="151643" ht="13.5" customHeight="1" x14ac:dyDescent="0.15"/>
    <row r="151645" ht="13.5" customHeight="1" x14ac:dyDescent="0.15"/>
    <row r="151647" ht="13.5" customHeight="1" x14ac:dyDescent="0.15"/>
    <row r="151649" ht="13.5" customHeight="1" x14ac:dyDescent="0.15"/>
    <row r="151651" ht="13.5" customHeight="1" x14ac:dyDescent="0.15"/>
    <row r="151653" ht="13.5" customHeight="1" x14ac:dyDescent="0.15"/>
    <row r="151655" ht="13.5" customHeight="1" x14ac:dyDescent="0.15"/>
    <row r="151657" ht="13.5" customHeight="1" x14ac:dyDescent="0.15"/>
    <row r="151659" ht="13.5" customHeight="1" x14ac:dyDescent="0.15"/>
    <row r="151661" ht="13.5" customHeight="1" x14ac:dyDescent="0.15"/>
    <row r="151663" ht="13.5" customHeight="1" x14ac:dyDescent="0.15"/>
    <row r="151665" ht="13.5" customHeight="1" x14ac:dyDescent="0.15"/>
    <row r="151667" ht="13.5" customHeight="1" x14ac:dyDescent="0.15"/>
    <row r="151669" ht="13.5" customHeight="1" x14ac:dyDescent="0.15"/>
    <row r="151671" ht="13.5" customHeight="1" x14ac:dyDescent="0.15"/>
    <row r="151673" ht="13.5" customHeight="1" x14ac:dyDescent="0.15"/>
    <row r="151675" ht="13.5" customHeight="1" x14ac:dyDescent="0.15"/>
    <row r="151677" ht="13.5" customHeight="1" x14ac:dyDescent="0.15"/>
    <row r="151679" ht="13.5" customHeight="1" x14ac:dyDescent="0.15"/>
    <row r="151681" ht="13.5" customHeight="1" x14ac:dyDescent="0.15"/>
    <row r="151683" ht="13.5" customHeight="1" x14ac:dyDescent="0.15"/>
    <row r="151685" ht="13.5" customHeight="1" x14ac:dyDescent="0.15"/>
    <row r="151687" ht="13.5" customHeight="1" x14ac:dyDescent="0.15"/>
    <row r="151689" ht="13.5" customHeight="1" x14ac:dyDescent="0.15"/>
    <row r="151691" ht="13.5" customHeight="1" x14ac:dyDescent="0.15"/>
    <row r="151693" ht="13.5" customHeight="1" x14ac:dyDescent="0.15"/>
    <row r="151695" ht="13.5" customHeight="1" x14ac:dyDescent="0.15"/>
    <row r="151697" ht="13.5" customHeight="1" x14ac:dyDescent="0.15"/>
    <row r="151699" ht="13.5" customHeight="1" x14ac:dyDescent="0.15"/>
    <row r="151701" ht="13.5" customHeight="1" x14ac:dyDescent="0.15"/>
    <row r="151703" ht="13.5" customHeight="1" x14ac:dyDescent="0.15"/>
    <row r="151705" ht="13.5" customHeight="1" x14ac:dyDescent="0.15"/>
    <row r="151707" ht="13.5" customHeight="1" x14ac:dyDescent="0.15"/>
    <row r="151709" ht="13.5" customHeight="1" x14ac:dyDescent="0.15"/>
    <row r="151711" ht="13.5" customHeight="1" x14ac:dyDescent="0.15"/>
    <row r="151713" ht="13.5" customHeight="1" x14ac:dyDescent="0.15"/>
    <row r="151715" ht="13.5" customHeight="1" x14ac:dyDescent="0.15"/>
    <row r="151717" ht="13.5" customHeight="1" x14ac:dyDescent="0.15"/>
    <row r="151719" ht="13.5" customHeight="1" x14ac:dyDescent="0.15"/>
    <row r="151721" ht="13.5" customHeight="1" x14ac:dyDescent="0.15"/>
    <row r="151723" ht="13.5" customHeight="1" x14ac:dyDescent="0.15"/>
    <row r="151725" ht="13.5" customHeight="1" x14ac:dyDescent="0.15"/>
    <row r="151727" ht="13.5" customHeight="1" x14ac:dyDescent="0.15"/>
    <row r="151729" ht="13.5" customHeight="1" x14ac:dyDescent="0.15"/>
    <row r="151731" ht="13.5" customHeight="1" x14ac:dyDescent="0.15"/>
    <row r="151733" ht="13.5" customHeight="1" x14ac:dyDescent="0.15"/>
    <row r="151735" ht="13.5" customHeight="1" x14ac:dyDescent="0.15"/>
    <row r="151737" ht="13.5" customHeight="1" x14ac:dyDescent="0.15"/>
    <row r="151739" ht="13.5" customHeight="1" x14ac:dyDescent="0.15"/>
    <row r="151741" ht="13.5" customHeight="1" x14ac:dyDescent="0.15"/>
    <row r="151743" ht="13.5" customHeight="1" x14ac:dyDescent="0.15"/>
    <row r="151745" ht="13.5" customHeight="1" x14ac:dyDescent="0.15"/>
    <row r="151747" ht="13.5" customHeight="1" x14ac:dyDescent="0.15"/>
    <row r="151749" ht="13.5" customHeight="1" x14ac:dyDescent="0.15"/>
    <row r="151751" ht="13.5" customHeight="1" x14ac:dyDescent="0.15"/>
    <row r="151753" ht="13.5" customHeight="1" x14ac:dyDescent="0.15"/>
    <row r="151755" ht="13.5" customHeight="1" x14ac:dyDescent="0.15"/>
    <row r="151757" ht="13.5" customHeight="1" x14ac:dyDescent="0.15"/>
    <row r="151759" ht="13.5" customHeight="1" x14ac:dyDescent="0.15"/>
    <row r="151761" ht="13.5" customHeight="1" x14ac:dyDescent="0.15"/>
    <row r="151763" ht="13.5" customHeight="1" x14ac:dyDescent="0.15"/>
    <row r="151765" ht="13.5" customHeight="1" x14ac:dyDescent="0.15"/>
    <row r="151767" ht="13.5" customHeight="1" x14ac:dyDescent="0.15"/>
    <row r="151769" ht="13.5" customHeight="1" x14ac:dyDescent="0.15"/>
    <row r="151771" ht="13.5" customHeight="1" x14ac:dyDescent="0.15"/>
    <row r="151773" ht="13.5" customHeight="1" x14ac:dyDescent="0.15"/>
    <row r="151775" ht="13.5" customHeight="1" x14ac:dyDescent="0.15"/>
    <row r="151777" ht="13.5" customHeight="1" x14ac:dyDescent="0.15"/>
    <row r="151779" ht="13.5" customHeight="1" x14ac:dyDescent="0.15"/>
    <row r="151781" ht="13.5" customHeight="1" x14ac:dyDescent="0.15"/>
    <row r="151783" ht="13.5" customHeight="1" x14ac:dyDescent="0.15"/>
    <row r="151785" ht="13.5" customHeight="1" x14ac:dyDescent="0.15"/>
    <row r="151787" ht="13.5" customHeight="1" x14ac:dyDescent="0.15"/>
    <row r="151789" ht="13.5" customHeight="1" x14ac:dyDescent="0.15"/>
    <row r="151791" ht="13.5" customHeight="1" x14ac:dyDescent="0.15"/>
    <row r="151793" ht="13.5" customHeight="1" x14ac:dyDescent="0.15"/>
    <row r="151795" ht="13.5" customHeight="1" x14ac:dyDescent="0.15"/>
    <row r="151797" ht="13.5" customHeight="1" x14ac:dyDescent="0.15"/>
    <row r="151799" ht="13.5" customHeight="1" x14ac:dyDescent="0.15"/>
    <row r="151801" ht="13.5" customHeight="1" x14ac:dyDescent="0.15"/>
    <row r="151803" ht="13.5" customHeight="1" x14ac:dyDescent="0.15"/>
    <row r="151805" ht="13.5" customHeight="1" x14ac:dyDescent="0.15"/>
    <row r="151807" ht="13.5" customHeight="1" x14ac:dyDescent="0.15"/>
    <row r="151809" ht="13.5" customHeight="1" x14ac:dyDescent="0.15"/>
    <row r="151811" ht="13.5" customHeight="1" x14ac:dyDescent="0.15"/>
    <row r="151813" ht="13.5" customHeight="1" x14ac:dyDescent="0.15"/>
    <row r="151815" ht="13.5" customHeight="1" x14ac:dyDescent="0.15"/>
    <row r="151817" ht="13.5" customHeight="1" x14ac:dyDescent="0.15"/>
    <row r="151819" ht="13.5" customHeight="1" x14ac:dyDescent="0.15"/>
    <row r="151821" ht="13.5" customHeight="1" x14ac:dyDescent="0.15"/>
    <row r="151823" ht="13.5" customHeight="1" x14ac:dyDescent="0.15"/>
    <row r="151825" ht="13.5" customHeight="1" x14ac:dyDescent="0.15"/>
    <row r="151827" ht="13.5" customHeight="1" x14ac:dyDescent="0.15"/>
    <row r="151829" ht="13.5" customHeight="1" x14ac:dyDescent="0.15"/>
    <row r="151831" ht="13.5" customHeight="1" x14ac:dyDescent="0.15"/>
    <row r="151833" ht="13.5" customHeight="1" x14ac:dyDescent="0.15"/>
    <row r="151835" ht="13.5" customHeight="1" x14ac:dyDescent="0.15"/>
    <row r="151837" ht="13.5" customHeight="1" x14ac:dyDescent="0.15"/>
    <row r="151839" ht="13.5" customHeight="1" x14ac:dyDescent="0.15"/>
    <row r="151841" ht="13.5" customHeight="1" x14ac:dyDescent="0.15"/>
    <row r="151843" ht="13.5" customHeight="1" x14ac:dyDescent="0.15"/>
    <row r="151845" ht="13.5" customHeight="1" x14ac:dyDescent="0.15"/>
    <row r="151847" ht="13.5" customHeight="1" x14ac:dyDescent="0.15"/>
    <row r="151849" ht="13.5" customHeight="1" x14ac:dyDescent="0.15"/>
    <row r="151851" ht="13.5" customHeight="1" x14ac:dyDescent="0.15"/>
    <row r="151853" ht="13.5" customHeight="1" x14ac:dyDescent="0.15"/>
    <row r="151855" ht="13.5" customHeight="1" x14ac:dyDescent="0.15"/>
    <row r="151857" ht="13.5" customHeight="1" x14ac:dyDescent="0.15"/>
    <row r="151859" ht="13.5" customHeight="1" x14ac:dyDescent="0.15"/>
    <row r="151861" ht="13.5" customHeight="1" x14ac:dyDescent="0.15"/>
    <row r="151863" ht="13.5" customHeight="1" x14ac:dyDescent="0.15"/>
    <row r="151865" ht="13.5" customHeight="1" x14ac:dyDescent="0.15"/>
    <row r="151867" ht="13.5" customHeight="1" x14ac:dyDescent="0.15"/>
    <row r="151869" ht="13.5" customHeight="1" x14ac:dyDescent="0.15"/>
    <row r="151871" ht="13.5" customHeight="1" x14ac:dyDescent="0.15"/>
    <row r="151873" ht="13.5" customHeight="1" x14ac:dyDescent="0.15"/>
    <row r="151875" ht="13.5" customHeight="1" x14ac:dyDescent="0.15"/>
    <row r="151877" ht="13.5" customHeight="1" x14ac:dyDescent="0.15"/>
    <row r="151879" ht="13.5" customHeight="1" x14ac:dyDescent="0.15"/>
    <row r="151881" ht="13.5" customHeight="1" x14ac:dyDescent="0.15"/>
    <row r="151883" ht="13.5" customHeight="1" x14ac:dyDescent="0.15"/>
    <row r="151885" ht="13.5" customHeight="1" x14ac:dyDescent="0.15"/>
    <row r="151887" ht="13.5" customHeight="1" x14ac:dyDescent="0.15"/>
    <row r="151889" ht="13.5" customHeight="1" x14ac:dyDescent="0.15"/>
    <row r="151891" ht="13.5" customHeight="1" x14ac:dyDescent="0.15"/>
    <row r="151893" ht="13.5" customHeight="1" x14ac:dyDescent="0.15"/>
    <row r="151895" ht="13.5" customHeight="1" x14ac:dyDescent="0.15"/>
    <row r="151897" ht="13.5" customHeight="1" x14ac:dyDescent="0.15"/>
    <row r="151899" ht="13.5" customHeight="1" x14ac:dyDescent="0.15"/>
    <row r="151901" ht="13.5" customHeight="1" x14ac:dyDescent="0.15"/>
    <row r="151903" ht="13.5" customHeight="1" x14ac:dyDescent="0.15"/>
    <row r="151905" ht="13.5" customHeight="1" x14ac:dyDescent="0.15"/>
    <row r="151907" ht="13.5" customHeight="1" x14ac:dyDescent="0.15"/>
    <row r="151909" ht="13.5" customHeight="1" x14ac:dyDescent="0.15"/>
    <row r="151911" ht="13.5" customHeight="1" x14ac:dyDescent="0.15"/>
    <row r="151913" ht="13.5" customHeight="1" x14ac:dyDescent="0.15"/>
    <row r="151915" ht="13.5" customHeight="1" x14ac:dyDescent="0.15"/>
    <row r="151917" ht="13.5" customHeight="1" x14ac:dyDescent="0.15"/>
    <row r="151919" ht="13.5" customHeight="1" x14ac:dyDescent="0.15"/>
    <row r="151921" ht="13.5" customHeight="1" x14ac:dyDescent="0.15"/>
    <row r="151923" ht="13.5" customHeight="1" x14ac:dyDescent="0.15"/>
    <row r="151925" ht="13.5" customHeight="1" x14ac:dyDescent="0.15"/>
    <row r="151927" ht="13.5" customHeight="1" x14ac:dyDescent="0.15"/>
    <row r="151929" ht="13.5" customHeight="1" x14ac:dyDescent="0.15"/>
    <row r="151931" ht="13.5" customHeight="1" x14ac:dyDescent="0.15"/>
    <row r="151933" ht="13.5" customHeight="1" x14ac:dyDescent="0.15"/>
    <row r="151935" ht="13.5" customHeight="1" x14ac:dyDescent="0.15"/>
    <row r="151937" ht="13.5" customHeight="1" x14ac:dyDescent="0.15"/>
    <row r="151939" ht="13.5" customHeight="1" x14ac:dyDescent="0.15"/>
    <row r="151941" ht="13.5" customHeight="1" x14ac:dyDescent="0.15"/>
    <row r="151943" ht="13.5" customHeight="1" x14ac:dyDescent="0.15"/>
    <row r="151945" ht="13.5" customHeight="1" x14ac:dyDescent="0.15"/>
    <row r="151947" ht="13.5" customHeight="1" x14ac:dyDescent="0.15"/>
    <row r="151949" ht="13.5" customHeight="1" x14ac:dyDescent="0.15"/>
    <row r="151951" ht="13.5" customHeight="1" x14ac:dyDescent="0.15"/>
    <row r="151953" ht="13.5" customHeight="1" x14ac:dyDescent="0.15"/>
    <row r="151955" ht="13.5" customHeight="1" x14ac:dyDescent="0.15"/>
    <row r="151957" ht="13.5" customHeight="1" x14ac:dyDescent="0.15"/>
    <row r="151959" ht="13.5" customHeight="1" x14ac:dyDescent="0.15"/>
    <row r="151961" ht="13.5" customHeight="1" x14ac:dyDescent="0.15"/>
    <row r="151963" ht="13.5" customHeight="1" x14ac:dyDescent="0.15"/>
    <row r="151965" ht="13.5" customHeight="1" x14ac:dyDescent="0.15"/>
    <row r="151967" ht="13.5" customHeight="1" x14ac:dyDescent="0.15"/>
    <row r="151969" ht="13.5" customHeight="1" x14ac:dyDescent="0.15"/>
    <row r="151971" ht="13.5" customHeight="1" x14ac:dyDescent="0.15"/>
    <row r="151973" ht="13.5" customHeight="1" x14ac:dyDescent="0.15"/>
    <row r="151975" ht="13.5" customHeight="1" x14ac:dyDescent="0.15"/>
    <row r="151977" ht="13.5" customHeight="1" x14ac:dyDescent="0.15"/>
    <row r="151979" ht="13.5" customHeight="1" x14ac:dyDescent="0.15"/>
    <row r="151981" ht="13.5" customHeight="1" x14ac:dyDescent="0.15"/>
    <row r="151983" ht="13.5" customHeight="1" x14ac:dyDescent="0.15"/>
    <row r="151985" ht="13.5" customHeight="1" x14ac:dyDescent="0.15"/>
    <row r="151987" ht="13.5" customHeight="1" x14ac:dyDescent="0.15"/>
    <row r="151989" ht="13.5" customHeight="1" x14ac:dyDescent="0.15"/>
    <row r="151991" ht="13.5" customHeight="1" x14ac:dyDescent="0.15"/>
    <row r="151993" ht="13.5" customHeight="1" x14ac:dyDescent="0.15"/>
    <row r="151995" ht="13.5" customHeight="1" x14ac:dyDescent="0.15"/>
    <row r="151997" ht="13.5" customHeight="1" x14ac:dyDescent="0.15"/>
    <row r="151999" ht="13.5" customHeight="1" x14ac:dyDescent="0.15"/>
    <row r="152001" ht="13.5" customHeight="1" x14ac:dyDescent="0.15"/>
    <row r="152003" ht="13.5" customHeight="1" x14ac:dyDescent="0.15"/>
    <row r="152005" ht="13.5" customHeight="1" x14ac:dyDescent="0.15"/>
    <row r="152007" ht="13.5" customHeight="1" x14ac:dyDescent="0.15"/>
    <row r="152009" ht="13.5" customHeight="1" x14ac:dyDescent="0.15"/>
    <row r="152011" ht="13.5" customHeight="1" x14ac:dyDescent="0.15"/>
    <row r="152013" ht="13.5" customHeight="1" x14ac:dyDescent="0.15"/>
    <row r="152015" ht="13.5" customHeight="1" x14ac:dyDescent="0.15"/>
    <row r="152017" ht="13.5" customHeight="1" x14ac:dyDescent="0.15"/>
    <row r="152019" ht="13.5" customHeight="1" x14ac:dyDescent="0.15"/>
    <row r="152021" ht="13.5" customHeight="1" x14ac:dyDescent="0.15"/>
    <row r="152023" ht="13.5" customHeight="1" x14ac:dyDescent="0.15"/>
    <row r="152025" ht="13.5" customHeight="1" x14ac:dyDescent="0.15"/>
    <row r="152027" ht="13.5" customHeight="1" x14ac:dyDescent="0.15"/>
    <row r="152029" ht="13.5" customHeight="1" x14ac:dyDescent="0.15"/>
    <row r="152031" ht="13.5" customHeight="1" x14ac:dyDescent="0.15"/>
    <row r="152033" ht="13.5" customHeight="1" x14ac:dyDescent="0.15"/>
    <row r="152035" ht="13.5" customHeight="1" x14ac:dyDescent="0.15"/>
    <row r="152037" ht="13.5" customHeight="1" x14ac:dyDescent="0.15"/>
    <row r="152039" ht="13.5" customHeight="1" x14ac:dyDescent="0.15"/>
    <row r="152041" ht="13.5" customHeight="1" x14ac:dyDescent="0.15"/>
    <row r="152043" ht="13.5" customHeight="1" x14ac:dyDescent="0.15"/>
    <row r="152045" ht="13.5" customHeight="1" x14ac:dyDescent="0.15"/>
    <row r="152047" ht="13.5" customHeight="1" x14ac:dyDescent="0.15"/>
    <row r="152049" ht="13.5" customHeight="1" x14ac:dyDescent="0.15"/>
    <row r="152051" ht="13.5" customHeight="1" x14ac:dyDescent="0.15"/>
    <row r="152053" ht="13.5" customHeight="1" x14ac:dyDescent="0.15"/>
    <row r="152055" ht="13.5" customHeight="1" x14ac:dyDescent="0.15"/>
    <row r="152057" ht="13.5" customHeight="1" x14ac:dyDescent="0.15"/>
    <row r="152059" ht="13.5" customHeight="1" x14ac:dyDescent="0.15"/>
    <row r="152061" ht="13.5" customHeight="1" x14ac:dyDescent="0.15"/>
    <row r="152063" ht="13.5" customHeight="1" x14ac:dyDescent="0.15"/>
    <row r="152065" ht="13.5" customHeight="1" x14ac:dyDescent="0.15"/>
    <row r="152067" ht="13.5" customHeight="1" x14ac:dyDescent="0.15"/>
    <row r="152069" ht="13.5" customHeight="1" x14ac:dyDescent="0.15"/>
    <row r="152071" ht="13.5" customHeight="1" x14ac:dyDescent="0.15"/>
    <row r="152073" ht="13.5" customHeight="1" x14ac:dyDescent="0.15"/>
    <row r="152075" ht="13.5" customHeight="1" x14ac:dyDescent="0.15"/>
    <row r="152077" ht="13.5" customHeight="1" x14ac:dyDescent="0.15"/>
    <row r="152079" ht="13.5" customHeight="1" x14ac:dyDescent="0.15"/>
    <row r="152081" ht="13.5" customHeight="1" x14ac:dyDescent="0.15"/>
    <row r="152083" ht="13.5" customHeight="1" x14ac:dyDescent="0.15"/>
    <row r="152085" ht="13.5" customHeight="1" x14ac:dyDescent="0.15"/>
    <row r="152087" ht="13.5" customHeight="1" x14ac:dyDescent="0.15"/>
    <row r="152089" ht="13.5" customHeight="1" x14ac:dyDescent="0.15"/>
    <row r="152091" ht="13.5" customHeight="1" x14ac:dyDescent="0.15"/>
    <row r="152093" ht="13.5" customHeight="1" x14ac:dyDescent="0.15"/>
    <row r="152095" ht="13.5" customHeight="1" x14ac:dyDescent="0.15"/>
    <row r="152097" ht="13.5" customHeight="1" x14ac:dyDescent="0.15"/>
    <row r="152099" ht="13.5" customHeight="1" x14ac:dyDescent="0.15"/>
    <row r="152101" ht="13.5" customHeight="1" x14ac:dyDescent="0.15"/>
    <row r="152103" ht="13.5" customHeight="1" x14ac:dyDescent="0.15"/>
    <row r="152105" ht="13.5" customHeight="1" x14ac:dyDescent="0.15"/>
    <row r="152107" ht="13.5" customHeight="1" x14ac:dyDescent="0.15"/>
    <row r="152109" ht="13.5" customHeight="1" x14ac:dyDescent="0.15"/>
    <row r="152111" ht="13.5" customHeight="1" x14ac:dyDescent="0.15"/>
    <row r="152113" ht="13.5" customHeight="1" x14ac:dyDescent="0.15"/>
    <row r="152115" ht="13.5" customHeight="1" x14ac:dyDescent="0.15"/>
    <row r="152117" ht="13.5" customHeight="1" x14ac:dyDescent="0.15"/>
    <row r="152119" ht="13.5" customHeight="1" x14ac:dyDescent="0.15"/>
    <row r="152121" ht="13.5" customHeight="1" x14ac:dyDescent="0.15"/>
    <row r="152123" ht="13.5" customHeight="1" x14ac:dyDescent="0.15"/>
    <row r="152125" ht="13.5" customHeight="1" x14ac:dyDescent="0.15"/>
    <row r="152127" ht="13.5" customHeight="1" x14ac:dyDescent="0.15"/>
    <row r="152129" ht="13.5" customHeight="1" x14ac:dyDescent="0.15"/>
    <row r="152131" ht="13.5" customHeight="1" x14ac:dyDescent="0.15"/>
    <row r="152133" ht="13.5" customHeight="1" x14ac:dyDescent="0.15"/>
    <row r="152135" ht="13.5" customHeight="1" x14ac:dyDescent="0.15"/>
    <row r="152137" ht="13.5" customHeight="1" x14ac:dyDescent="0.15"/>
    <row r="152139" ht="13.5" customHeight="1" x14ac:dyDescent="0.15"/>
    <row r="152141" ht="13.5" customHeight="1" x14ac:dyDescent="0.15"/>
    <row r="152143" ht="13.5" customHeight="1" x14ac:dyDescent="0.15"/>
    <row r="152145" ht="13.5" customHeight="1" x14ac:dyDescent="0.15"/>
    <row r="152147" ht="13.5" customHeight="1" x14ac:dyDescent="0.15"/>
    <row r="152149" ht="13.5" customHeight="1" x14ac:dyDescent="0.15"/>
    <row r="152151" ht="13.5" customHeight="1" x14ac:dyDescent="0.15"/>
    <row r="152153" ht="13.5" customHeight="1" x14ac:dyDescent="0.15"/>
    <row r="152155" ht="13.5" customHeight="1" x14ac:dyDescent="0.15"/>
    <row r="152157" ht="13.5" customHeight="1" x14ac:dyDescent="0.15"/>
    <row r="152159" ht="13.5" customHeight="1" x14ac:dyDescent="0.15"/>
    <row r="152161" ht="13.5" customHeight="1" x14ac:dyDescent="0.15"/>
    <row r="152163" ht="13.5" customHeight="1" x14ac:dyDescent="0.15"/>
    <row r="152165" ht="13.5" customHeight="1" x14ac:dyDescent="0.15"/>
    <row r="152167" ht="13.5" customHeight="1" x14ac:dyDescent="0.15"/>
    <row r="152169" ht="13.5" customHeight="1" x14ac:dyDescent="0.15"/>
    <row r="152171" ht="13.5" customHeight="1" x14ac:dyDescent="0.15"/>
    <row r="152173" ht="13.5" customHeight="1" x14ac:dyDescent="0.15"/>
    <row r="152175" ht="13.5" customHeight="1" x14ac:dyDescent="0.15"/>
    <row r="152177" ht="13.5" customHeight="1" x14ac:dyDescent="0.15"/>
    <row r="152179" ht="13.5" customHeight="1" x14ac:dyDescent="0.15"/>
    <row r="152181" ht="13.5" customHeight="1" x14ac:dyDescent="0.15"/>
    <row r="152183" ht="13.5" customHeight="1" x14ac:dyDescent="0.15"/>
    <row r="152185" ht="13.5" customHeight="1" x14ac:dyDescent="0.15"/>
    <row r="152187" ht="13.5" customHeight="1" x14ac:dyDescent="0.15"/>
    <row r="152189" ht="13.5" customHeight="1" x14ac:dyDescent="0.15"/>
    <row r="152191" ht="13.5" customHeight="1" x14ac:dyDescent="0.15"/>
    <row r="152193" ht="13.5" customHeight="1" x14ac:dyDescent="0.15"/>
    <row r="152195" ht="13.5" customHeight="1" x14ac:dyDescent="0.15"/>
    <row r="152197" ht="13.5" customHeight="1" x14ac:dyDescent="0.15"/>
    <row r="152199" ht="13.5" customHeight="1" x14ac:dyDescent="0.15"/>
    <row r="152201" ht="13.5" customHeight="1" x14ac:dyDescent="0.15"/>
    <row r="152203" ht="13.5" customHeight="1" x14ac:dyDescent="0.15"/>
    <row r="152205" ht="13.5" customHeight="1" x14ac:dyDescent="0.15"/>
    <row r="152207" ht="13.5" customHeight="1" x14ac:dyDescent="0.15"/>
    <row r="152209" ht="13.5" customHeight="1" x14ac:dyDescent="0.15"/>
    <row r="152211" ht="13.5" customHeight="1" x14ac:dyDescent="0.15"/>
    <row r="152213" ht="13.5" customHeight="1" x14ac:dyDescent="0.15"/>
    <row r="152215" ht="13.5" customHeight="1" x14ac:dyDescent="0.15"/>
    <row r="152217" ht="13.5" customHeight="1" x14ac:dyDescent="0.15"/>
    <row r="152219" ht="13.5" customHeight="1" x14ac:dyDescent="0.15"/>
    <row r="152221" ht="13.5" customHeight="1" x14ac:dyDescent="0.15"/>
    <row r="152223" ht="13.5" customHeight="1" x14ac:dyDescent="0.15"/>
    <row r="152225" ht="13.5" customHeight="1" x14ac:dyDescent="0.15"/>
    <row r="152227" ht="13.5" customHeight="1" x14ac:dyDescent="0.15"/>
    <row r="152229" ht="13.5" customHeight="1" x14ac:dyDescent="0.15"/>
    <row r="152231" ht="13.5" customHeight="1" x14ac:dyDescent="0.15"/>
    <row r="152233" ht="13.5" customHeight="1" x14ac:dyDescent="0.15"/>
    <row r="152235" ht="13.5" customHeight="1" x14ac:dyDescent="0.15"/>
    <row r="152237" ht="13.5" customHeight="1" x14ac:dyDescent="0.15"/>
    <row r="152239" ht="13.5" customHeight="1" x14ac:dyDescent="0.15"/>
    <row r="152241" ht="13.5" customHeight="1" x14ac:dyDescent="0.15"/>
    <row r="152243" ht="13.5" customHeight="1" x14ac:dyDescent="0.15"/>
    <row r="152245" ht="13.5" customHeight="1" x14ac:dyDescent="0.15"/>
    <row r="152247" ht="13.5" customHeight="1" x14ac:dyDescent="0.15"/>
    <row r="152249" ht="13.5" customHeight="1" x14ac:dyDescent="0.15"/>
    <row r="152251" ht="13.5" customHeight="1" x14ac:dyDescent="0.15"/>
    <row r="152253" ht="13.5" customHeight="1" x14ac:dyDescent="0.15"/>
    <row r="152255" ht="13.5" customHeight="1" x14ac:dyDescent="0.15"/>
    <row r="152257" ht="13.5" customHeight="1" x14ac:dyDescent="0.15"/>
    <row r="152259" ht="13.5" customHeight="1" x14ac:dyDescent="0.15"/>
    <row r="152261" ht="13.5" customHeight="1" x14ac:dyDescent="0.15"/>
    <row r="152263" ht="13.5" customHeight="1" x14ac:dyDescent="0.15"/>
    <row r="152265" ht="13.5" customHeight="1" x14ac:dyDescent="0.15"/>
    <row r="152267" ht="13.5" customHeight="1" x14ac:dyDescent="0.15"/>
    <row r="152269" ht="13.5" customHeight="1" x14ac:dyDescent="0.15"/>
    <row r="152271" ht="13.5" customHeight="1" x14ac:dyDescent="0.15"/>
    <row r="152273" ht="13.5" customHeight="1" x14ac:dyDescent="0.15"/>
    <row r="152275" ht="13.5" customHeight="1" x14ac:dyDescent="0.15"/>
    <row r="152277" ht="13.5" customHeight="1" x14ac:dyDescent="0.15"/>
    <row r="152279" ht="13.5" customHeight="1" x14ac:dyDescent="0.15"/>
    <row r="152281" ht="13.5" customHeight="1" x14ac:dyDescent="0.15"/>
    <row r="152283" ht="13.5" customHeight="1" x14ac:dyDescent="0.15"/>
    <row r="152285" ht="13.5" customHeight="1" x14ac:dyDescent="0.15"/>
    <row r="152287" ht="13.5" customHeight="1" x14ac:dyDescent="0.15"/>
    <row r="152289" ht="13.5" customHeight="1" x14ac:dyDescent="0.15"/>
    <row r="152291" ht="13.5" customHeight="1" x14ac:dyDescent="0.15"/>
    <row r="152293" ht="13.5" customHeight="1" x14ac:dyDescent="0.15"/>
    <row r="152295" ht="13.5" customHeight="1" x14ac:dyDescent="0.15"/>
    <row r="152297" ht="13.5" customHeight="1" x14ac:dyDescent="0.15"/>
    <row r="152299" ht="13.5" customHeight="1" x14ac:dyDescent="0.15"/>
    <row r="152301" ht="13.5" customHeight="1" x14ac:dyDescent="0.15"/>
    <row r="152303" ht="13.5" customHeight="1" x14ac:dyDescent="0.15"/>
    <row r="152305" ht="13.5" customHeight="1" x14ac:dyDescent="0.15"/>
    <row r="152307" ht="13.5" customHeight="1" x14ac:dyDescent="0.15"/>
    <row r="152309" ht="13.5" customHeight="1" x14ac:dyDescent="0.15"/>
    <row r="152311" ht="13.5" customHeight="1" x14ac:dyDescent="0.15"/>
    <row r="152313" ht="13.5" customHeight="1" x14ac:dyDescent="0.15"/>
    <row r="152315" ht="13.5" customHeight="1" x14ac:dyDescent="0.15"/>
    <row r="152317" ht="13.5" customHeight="1" x14ac:dyDescent="0.15"/>
    <row r="152319" ht="13.5" customHeight="1" x14ac:dyDescent="0.15"/>
    <row r="152321" ht="13.5" customHeight="1" x14ac:dyDescent="0.15"/>
    <row r="152323" ht="13.5" customHeight="1" x14ac:dyDescent="0.15"/>
    <row r="152325" ht="13.5" customHeight="1" x14ac:dyDescent="0.15"/>
    <row r="152327" ht="13.5" customHeight="1" x14ac:dyDescent="0.15"/>
    <row r="152329" ht="13.5" customHeight="1" x14ac:dyDescent="0.15"/>
    <row r="152331" ht="13.5" customHeight="1" x14ac:dyDescent="0.15"/>
    <row r="152333" ht="13.5" customHeight="1" x14ac:dyDescent="0.15"/>
    <row r="152335" ht="13.5" customHeight="1" x14ac:dyDescent="0.15"/>
    <row r="152337" ht="13.5" customHeight="1" x14ac:dyDescent="0.15"/>
    <row r="152339" ht="13.5" customHeight="1" x14ac:dyDescent="0.15"/>
    <row r="152341" ht="13.5" customHeight="1" x14ac:dyDescent="0.15"/>
    <row r="152343" ht="13.5" customHeight="1" x14ac:dyDescent="0.15"/>
    <row r="152345" ht="13.5" customHeight="1" x14ac:dyDescent="0.15"/>
    <row r="152347" ht="13.5" customHeight="1" x14ac:dyDescent="0.15"/>
    <row r="152349" ht="13.5" customHeight="1" x14ac:dyDescent="0.15"/>
    <row r="152351" ht="13.5" customHeight="1" x14ac:dyDescent="0.15"/>
    <row r="152353" ht="13.5" customHeight="1" x14ac:dyDescent="0.15"/>
    <row r="152355" ht="13.5" customHeight="1" x14ac:dyDescent="0.15"/>
    <row r="152357" ht="13.5" customHeight="1" x14ac:dyDescent="0.15"/>
    <row r="152359" ht="13.5" customHeight="1" x14ac:dyDescent="0.15"/>
    <row r="152361" ht="13.5" customHeight="1" x14ac:dyDescent="0.15"/>
    <row r="152363" ht="13.5" customHeight="1" x14ac:dyDescent="0.15"/>
    <row r="152365" ht="13.5" customHeight="1" x14ac:dyDescent="0.15"/>
    <row r="152367" ht="13.5" customHeight="1" x14ac:dyDescent="0.15"/>
    <row r="152369" ht="13.5" customHeight="1" x14ac:dyDescent="0.15"/>
    <row r="152371" ht="13.5" customHeight="1" x14ac:dyDescent="0.15"/>
    <row r="152373" ht="13.5" customHeight="1" x14ac:dyDescent="0.15"/>
    <row r="152375" ht="13.5" customHeight="1" x14ac:dyDescent="0.15"/>
    <row r="152377" ht="13.5" customHeight="1" x14ac:dyDescent="0.15"/>
    <row r="152379" ht="13.5" customHeight="1" x14ac:dyDescent="0.15"/>
    <row r="152381" ht="13.5" customHeight="1" x14ac:dyDescent="0.15"/>
    <row r="152383" ht="13.5" customHeight="1" x14ac:dyDescent="0.15"/>
    <row r="152385" ht="13.5" customHeight="1" x14ac:dyDescent="0.15"/>
    <row r="152387" ht="13.5" customHeight="1" x14ac:dyDescent="0.15"/>
    <row r="152389" ht="13.5" customHeight="1" x14ac:dyDescent="0.15"/>
    <row r="152391" ht="13.5" customHeight="1" x14ac:dyDescent="0.15"/>
    <row r="152393" ht="13.5" customHeight="1" x14ac:dyDescent="0.15"/>
    <row r="152395" ht="13.5" customHeight="1" x14ac:dyDescent="0.15"/>
    <row r="152397" ht="13.5" customHeight="1" x14ac:dyDescent="0.15"/>
    <row r="152399" ht="13.5" customHeight="1" x14ac:dyDescent="0.15"/>
    <row r="152401" ht="13.5" customHeight="1" x14ac:dyDescent="0.15"/>
    <row r="152403" ht="13.5" customHeight="1" x14ac:dyDescent="0.15"/>
    <row r="152405" ht="13.5" customHeight="1" x14ac:dyDescent="0.15"/>
    <row r="152407" ht="13.5" customHeight="1" x14ac:dyDescent="0.15"/>
    <row r="152409" ht="13.5" customHeight="1" x14ac:dyDescent="0.15"/>
    <row r="152411" ht="13.5" customHeight="1" x14ac:dyDescent="0.15"/>
    <row r="152413" ht="13.5" customHeight="1" x14ac:dyDescent="0.15"/>
    <row r="152415" ht="13.5" customHeight="1" x14ac:dyDescent="0.15"/>
    <row r="152417" ht="13.5" customHeight="1" x14ac:dyDescent="0.15"/>
    <row r="152419" ht="13.5" customHeight="1" x14ac:dyDescent="0.15"/>
    <row r="152421" ht="13.5" customHeight="1" x14ac:dyDescent="0.15"/>
    <row r="152423" ht="13.5" customHeight="1" x14ac:dyDescent="0.15"/>
    <row r="152425" ht="13.5" customHeight="1" x14ac:dyDescent="0.15"/>
    <row r="152427" ht="13.5" customHeight="1" x14ac:dyDescent="0.15"/>
    <row r="152429" ht="13.5" customHeight="1" x14ac:dyDescent="0.15"/>
    <row r="152431" ht="13.5" customHeight="1" x14ac:dyDescent="0.15"/>
    <row r="152433" ht="13.5" customHeight="1" x14ac:dyDescent="0.15"/>
    <row r="152435" ht="13.5" customHeight="1" x14ac:dyDescent="0.15"/>
    <row r="152437" ht="13.5" customHeight="1" x14ac:dyDescent="0.15"/>
    <row r="152439" ht="13.5" customHeight="1" x14ac:dyDescent="0.15"/>
    <row r="152441" ht="13.5" customHeight="1" x14ac:dyDescent="0.15"/>
    <row r="152443" ht="13.5" customHeight="1" x14ac:dyDescent="0.15"/>
    <row r="152445" ht="13.5" customHeight="1" x14ac:dyDescent="0.15"/>
    <row r="152447" ht="13.5" customHeight="1" x14ac:dyDescent="0.15"/>
    <row r="152449" ht="13.5" customHeight="1" x14ac:dyDescent="0.15"/>
    <row r="152451" ht="13.5" customHeight="1" x14ac:dyDescent="0.15"/>
    <row r="152453" ht="13.5" customHeight="1" x14ac:dyDescent="0.15"/>
    <row r="152455" ht="13.5" customHeight="1" x14ac:dyDescent="0.15"/>
    <row r="152457" ht="13.5" customHeight="1" x14ac:dyDescent="0.15"/>
    <row r="152459" ht="13.5" customHeight="1" x14ac:dyDescent="0.15"/>
    <row r="152461" ht="13.5" customHeight="1" x14ac:dyDescent="0.15"/>
    <row r="152463" ht="13.5" customHeight="1" x14ac:dyDescent="0.15"/>
    <row r="152465" ht="13.5" customHeight="1" x14ac:dyDescent="0.15"/>
    <row r="152467" ht="13.5" customHeight="1" x14ac:dyDescent="0.15"/>
    <row r="152469" ht="13.5" customHeight="1" x14ac:dyDescent="0.15"/>
    <row r="152471" ht="13.5" customHeight="1" x14ac:dyDescent="0.15"/>
    <row r="152473" ht="13.5" customHeight="1" x14ac:dyDescent="0.15"/>
    <row r="152475" ht="13.5" customHeight="1" x14ac:dyDescent="0.15"/>
    <row r="152477" ht="13.5" customHeight="1" x14ac:dyDescent="0.15"/>
    <row r="152479" ht="13.5" customHeight="1" x14ac:dyDescent="0.15"/>
    <row r="152481" ht="13.5" customHeight="1" x14ac:dyDescent="0.15"/>
    <row r="152483" ht="13.5" customHeight="1" x14ac:dyDescent="0.15"/>
    <row r="152485" ht="13.5" customHeight="1" x14ac:dyDescent="0.15"/>
    <row r="152487" ht="13.5" customHeight="1" x14ac:dyDescent="0.15"/>
    <row r="152489" ht="13.5" customHeight="1" x14ac:dyDescent="0.15"/>
    <row r="152491" ht="13.5" customHeight="1" x14ac:dyDescent="0.15"/>
    <row r="152493" ht="13.5" customHeight="1" x14ac:dyDescent="0.15"/>
    <row r="152495" ht="13.5" customHeight="1" x14ac:dyDescent="0.15"/>
    <row r="152497" ht="13.5" customHeight="1" x14ac:dyDescent="0.15"/>
    <row r="152499" ht="13.5" customHeight="1" x14ac:dyDescent="0.15"/>
    <row r="152501" ht="13.5" customHeight="1" x14ac:dyDescent="0.15"/>
    <row r="152503" ht="13.5" customHeight="1" x14ac:dyDescent="0.15"/>
    <row r="152505" ht="13.5" customHeight="1" x14ac:dyDescent="0.15"/>
    <row r="152507" ht="13.5" customHeight="1" x14ac:dyDescent="0.15"/>
    <row r="152509" ht="13.5" customHeight="1" x14ac:dyDescent="0.15"/>
    <row r="152511" ht="13.5" customHeight="1" x14ac:dyDescent="0.15"/>
    <row r="152513" ht="13.5" customHeight="1" x14ac:dyDescent="0.15"/>
    <row r="152515" ht="13.5" customHeight="1" x14ac:dyDescent="0.15"/>
    <row r="152517" ht="13.5" customHeight="1" x14ac:dyDescent="0.15"/>
    <row r="152519" ht="13.5" customHeight="1" x14ac:dyDescent="0.15"/>
    <row r="152521" ht="13.5" customHeight="1" x14ac:dyDescent="0.15"/>
    <row r="152523" ht="13.5" customHeight="1" x14ac:dyDescent="0.15"/>
    <row r="152525" ht="13.5" customHeight="1" x14ac:dyDescent="0.15"/>
    <row r="152527" ht="13.5" customHeight="1" x14ac:dyDescent="0.15"/>
    <row r="152529" ht="13.5" customHeight="1" x14ac:dyDescent="0.15"/>
    <row r="152531" ht="13.5" customHeight="1" x14ac:dyDescent="0.15"/>
    <row r="152533" ht="13.5" customHeight="1" x14ac:dyDescent="0.15"/>
    <row r="152535" ht="13.5" customHeight="1" x14ac:dyDescent="0.15"/>
    <row r="152537" ht="13.5" customHeight="1" x14ac:dyDescent="0.15"/>
    <row r="152539" ht="13.5" customHeight="1" x14ac:dyDescent="0.15"/>
    <row r="152541" ht="13.5" customHeight="1" x14ac:dyDescent="0.15"/>
    <row r="152543" ht="13.5" customHeight="1" x14ac:dyDescent="0.15"/>
    <row r="152545" ht="13.5" customHeight="1" x14ac:dyDescent="0.15"/>
    <row r="152547" ht="13.5" customHeight="1" x14ac:dyDescent="0.15"/>
    <row r="152549" ht="13.5" customHeight="1" x14ac:dyDescent="0.15"/>
    <row r="152551" ht="13.5" customHeight="1" x14ac:dyDescent="0.15"/>
    <row r="152553" ht="13.5" customHeight="1" x14ac:dyDescent="0.15"/>
    <row r="152555" ht="13.5" customHeight="1" x14ac:dyDescent="0.15"/>
    <row r="152557" ht="13.5" customHeight="1" x14ac:dyDescent="0.15"/>
    <row r="152559" ht="13.5" customHeight="1" x14ac:dyDescent="0.15"/>
    <row r="152561" ht="13.5" customHeight="1" x14ac:dyDescent="0.15"/>
    <row r="152563" ht="13.5" customHeight="1" x14ac:dyDescent="0.15"/>
    <row r="152565" ht="13.5" customHeight="1" x14ac:dyDescent="0.15"/>
    <row r="152567" ht="13.5" customHeight="1" x14ac:dyDescent="0.15"/>
    <row r="152569" ht="13.5" customHeight="1" x14ac:dyDescent="0.15"/>
    <row r="152571" ht="13.5" customHeight="1" x14ac:dyDescent="0.15"/>
    <row r="152573" ht="13.5" customHeight="1" x14ac:dyDescent="0.15"/>
    <row r="152575" ht="13.5" customHeight="1" x14ac:dyDescent="0.15"/>
    <row r="152577" ht="13.5" customHeight="1" x14ac:dyDescent="0.15"/>
    <row r="152579" ht="13.5" customHeight="1" x14ac:dyDescent="0.15"/>
    <row r="152581" ht="13.5" customHeight="1" x14ac:dyDescent="0.15"/>
    <row r="152583" ht="13.5" customHeight="1" x14ac:dyDescent="0.15"/>
    <row r="152585" ht="13.5" customHeight="1" x14ac:dyDescent="0.15"/>
    <row r="152587" ht="13.5" customHeight="1" x14ac:dyDescent="0.15"/>
    <row r="152589" ht="13.5" customHeight="1" x14ac:dyDescent="0.15"/>
    <row r="152591" ht="13.5" customHeight="1" x14ac:dyDescent="0.15"/>
    <row r="152593" ht="13.5" customHeight="1" x14ac:dyDescent="0.15"/>
    <row r="152595" ht="13.5" customHeight="1" x14ac:dyDescent="0.15"/>
    <row r="152597" ht="13.5" customHeight="1" x14ac:dyDescent="0.15"/>
    <row r="152599" ht="13.5" customHeight="1" x14ac:dyDescent="0.15"/>
    <row r="152601" ht="13.5" customHeight="1" x14ac:dyDescent="0.15"/>
    <row r="152603" ht="13.5" customHeight="1" x14ac:dyDescent="0.15"/>
    <row r="152605" ht="13.5" customHeight="1" x14ac:dyDescent="0.15"/>
    <row r="152607" ht="13.5" customHeight="1" x14ac:dyDescent="0.15"/>
    <row r="152609" ht="13.5" customHeight="1" x14ac:dyDescent="0.15"/>
    <row r="152611" ht="13.5" customHeight="1" x14ac:dyDescent="0.15"/>
    <row r="152613" ht="13.5" customHeight="1" x14ac:dyDescent="0.15"/>
    <row r="152615" ht="13.5" customHeight="1" x14ac:dyDescent="0.15"/>
    <row r="152617" ht="13.5" customHeight="1" x14ac:dyDescent="0.15"/>
    <row r="152619" ht="13.5" customHeight="1" x14ac:dyDescent="0.15"/>
    <row r="152621" ht="13.5" customHeight="1" x14ac:dyDescent="0.15"/>
    <row r="152623" ht="13.5" customHeight="1" x14ac:dyDescent="0.15"/>
    <row r="152625" ht="13.5" customHeight="1" x14ac:dyDescent="0.15"/>
    <row r="152627" ht="13.5" customHeight="1" x14ac:dyDescent="0.15"/>
    <row r="152629" ht="13.5" customHeight="1" x14ac:dyDescent="0.15"/>
    <row r="152631" ht="13.5" customHeight="1" x14ac:dyDescent="0.15"/>
    <row r="152633" ht="13.5" customHeight="1" x14ac:dyDescent="0.15"/>
    <row r="152635" ht="13.5" customHeight="1" x14ac:dyDescent="0.15"/>
    <row r="152637" ht="13.5" customHeight="1" x14ac:dyDescent="0.15"/>
    <row r="152639" ht="13.5" customHeight="1" x14ac:dyDescent="0.15"/>
    <row r="152641" ht="13.5" customHeight="1" x14ac:dyDescent="0.15"/>
    <row r="152643" ht="13.5" customHeight="1" x14ac:dyDescent="0.15"/>
    <row r="152645" ht="13.5" customHeight="1" x14ac:dyDescent="0.15"/>
    <row r="152647" ht="13.5" customHeight="1" x14ac:dyDescent="0.15"/>
    <row r="152649" ht="13.5" customHeight="1" x14ac:dyDescent="0.15"/>
    <row r="152651" ht="13.5" customHeight="1" x14ac:dyDescent="0.15"/>
    <row r="152653" ht="13.5" customHeight="1" x14ac:dyDescent="0.15"/>
    <row r="152655" ht="13.5" customHeight="1" x14ac:dyDescent="0.15"/>
    <row r="152657" ht="13.5" customHeight="1" x14ac:dyDescent="0.15"/>
    <row r="152659" ht="13.5" customHeight="1" x14ac:dyDescent="0.15"/>
    <row r="152661" ht="13.5" customHeight="1" x14ac:dyDescent="0.15"/>
    <row r="152663" ht="13.5" customHeight="1" x14ac:dyDescent="0.15"/>
    <row r="152665" ht="13.5" customHeight="1" x14ac:dyDescent="0.15"/>
    <row r="152667" ht="13.5" customHeight="1" x14ac:dyDescent="0.15"/>
    <row r="152669" ht="13.5" customHeight="1" x14ac:dyDescent="0.15"/>
    <row r="152671" ht="13.5" customHeight="1" x14ac:dyDescent="0.15"/>
    <row r="152673" ht="13.5" customHeight="1" x14ac:dyDescent="0.15"/>
    <row r="152675" ht="13.5" customHeight="1" x14ac:dyDescent="0.15"/>
    <row r="152677" ht="13.5" customHeight="1" x14ac:dyDescent="0.15"/>
    <row r="152679" ht="13.5" customHeight="1" x14ac:dyDescent="0.15"/>
    <row r="152681" ht="13.5" customHeight="1" x14ac:dyDescent="0.15"/>
    <row r="152683" ht="13.5" customHeight="1" x14ac:dyDescent="0.15"/>
    <row r="152685" ht="13.5" customHeight="1" x14ac:dyDescent="0.15"/>
    <row r="152687" ht="13.5" customHeight="1" x14ac:dyDescent="0.15"/>
    <row r="152689" ht="13.5" customHeight="1" x14ac:dyDescent="0.15"/>
    <row r="152691" ht="13.5" customHeight="1" x14ac:dyDescent="0.15"/>
    <row r="152693" ht="13.5" customHeight="1" x14ac:dyDescent="0.15"/>
    <row r="152695" ht="13.5" customHeight="1" x14ac:dyDescent="0.15"/>
    <row r="152697" ht="13.5" customHeight="1" x14ac:dyDescent="0.15"/>
    <row r="152699" ht="13.5" customHeight="1" x14ac:dyDescent="0.15"/>
    <row r="152701" ht="13.5" customHeight="1" x14ac:dyDescent="0.15"/>
    <row r="152703" ht="13.5" customHeight="1" x14ac:dyDescent="0.15"/>
    <row r="152705" ht="13.5" customHeight="1" x14ac:dyDescent="0.15"/>
    <row r="152707" ht="13.5" customHeight="1" x14ac:dyDescent="0.15"/>
    <row r="152709" ht="13.5" customHeight="1" x14ac:dyDescent="0.15"/>
    <row r="152711" ht="13.5" customHeight="1" x14ac:dyDescent="0.15"/>
    <row r="152713" ht="13.5" customHeight="1" x14ac:dyDescent="0.15"/>
    <row r="152715" ht="13.5" customHeight="1" x14ac:dyDescent="0.15"/>
    <row r="152717" ht="13.5" customHeight="1" x14ac:dyDescent="0.15"/>
    <row r="152719" ht="13.5" customHeight="1" x14ac:dyDescent="0.15"/>
    <row r="152721" ht="13.5" customHeight="1" x14ac:dyDescent="0.15"/>
    <row r="152723" ht="13.5" customHeight="1" x14ac:dyDescent="0.15"/>
    <row r="152725" ht="13.5" customHeight="1" x14ac:dyDescent="0.15"/>
    <row r="152727" ht="13.5" customHeight="1" x14ac:dyDescent="0.15"/>
    <row r="152729" ht="13.5" customHeight="1" x14ac:dyDescent="0.15"/>
    <row r="152731" ht="13.5" customHeight="1" x14ac:dyDescent="0.15"/>
    <row r="152733" ht="13.5" customHeight="1" x14ac:dyDescent="0.15"/>
    <row r="152735" ht="13.5" customHeight="1" x14ac:dyDescent="0.15"/>
    <row r="152737" ht="13.5" customHeight="1" x14ac:dyDescent="0.15"/>
    <row r="152739" ht="13.5" customHeight="1" x14ac:dyDescent="0.15"/>
    <row r="152741" ht="13.5" customHeight="1" x14ac:dyDescent="0.15"/>
    <row r="152743" ht="13.5" customHeight="1" x14ac:dyDescent="0.15"/>
    <row r="152745" ht="13.5" customHeight="1" x14ac:dyDescent="0.15"/>
    <row r="152747" ht="13.5" customHeight="1" x14ac:dyDescent="0.15"/>
    <row r="152749" ht="13.5" customHeight="1" x14ac:dyDescent="0.15"/>
    <row r="152751" ht="13.5" customHeight="1" x14ac:dyDescent="0.15"/>
    <row r="152753" ht="13.5" customHeight="1" x14ac:dyDescent="0.15"/>
    <row r="152755" ht="13.5" customHeight="1" x14ac:dyDescent="0.15"/>
    <row r="152757" ht="13.5" customHeight="1" x14ac:dyDescent="0.15"/>
    <row r="152759" ht="13.5" customHeight="1" x14ac:dyDescent="0.15"/>
    <row r="152761" ht="13.5" customHeight="1" x14ac:dyDescent="0.15"/>
    <row r="152763" ht="13.5" customHeight="1" x14ac:dyDescent="0.15"/>
    <row r="152765" ht="13.5" customHeight="1" x14ac:dyDescent="0.15"/>
    <row r="152767" ht="13.5" customHeight="1" x14ac:dyDescent="0.15"/>
    <row r="152769" ht="13.5" customHeight="1" x14ac:dyDescent="0.15"/>
    <row r="152771" ht="13.5" customHeight="1" x14ac:dyDescent="0.15"/>
    <row r="152773" ht="13.5" customHeight="1" x14ac:dyDescent="0.15"/>
    <row r="152775" ht="13.5" customHeight="1" x14ac:dyDescent="0.15"/>
    <row r="152777" ht="13.5" customHeight="1" x14ac:dyDescent="0.15"/>
    <row r="152779" ht="13.5" customHeight="1" x14ac:dyDescent="0.15"/>
    <row r="152781" ht="13.5" customHeight="1" x14ac:dyDescent="0.15"/>
    <row r="152783" ht="13.5" customHeight="1" x14ac:dyDescent="0.15"/>
    <row r="152785" ht="13.5" customHeight="1" x14ac:dyDescent="0.15"/>
    <row r="152787" ht="13.5" customHeight="1" x14ac:dyDescent="0.15"/>
    <row r="152789" ht="13.5" customHeight="1" x14ac:dyDescent="0.15"/>
    <row r="152791" ht="13.5" customHeight="1" x14ac:dyDescent="0.15"/>
    <row r="152793" ht="13.5" customHeight="1" x14ac:dyDescent="0.15"/>
    <row r="152795" ht="13.5" customHeight="1" x14ac:dyDescent="0.15"/>
    <row r="152797" ht="13.5" customHeight="1" x14ac:dyDescent="0.15"/>
    <row r="152799" ht="13.5" customHeight="1" x14ac:dyDescent="0.15"/>
    <row r="152801" ht="13.5" customHeight="1" x14ac:dyDescent="0.15"/>
    <row r="152803" ht="13.5" customHeight="1" x14ac:dyDescent="0.15"/>
    <row r="152805" ht="13.5" customHeight="1" x14ac:dyDescent="0.15"/>
    <row r="152807" ht="13.5" customHeight="1" x14ac:dyDescent="0.15"/>
    <row r="152809" ht="13.5" customHeight="1" x14ac:dyDescent="0.15"/>
    <row r="152811" ht="13.5" customHeight="1" x14ac:dyDescent="0.15"/>
    <row r="152813" ht="13.5" customHeight="1" x14ac:dyDescent="0.15"/>
    <row r="152815" ht="13.5" customHeight="1" x14ac:dyDescent="0.15"/>
    <row r="152817" ht="13.5" customHeight="1" x14ac:dyDescent="0.15"/>
    <row r="152819" ht="13.5" customHeight="1" x14ac:dyDescent="0.15"/>
    <row r="152821" ht="13.5" customHeight="1" x14ac:dyDescent="0.15"/>
    <row r="152823" ht="13.5" customHeight="1" x14ac:dyDescent="0.15"/>
    <row r="152825" ht="13.5" customHeight="1" x14ac:dyDescent="0.15"/>
    <row r="152827" ht="13.5" customHeight="1" x14ac:dyDescent="0.15"/>
    <row r="152829" ht="13.5" customHeight="1" x14ac:dyDescent="0.15"/>
    <row r="152831" ht="13.5" customHeight="1" x14ac:dyDescent="0.15"/>
    <row r="152833" ht="13.5" customHeight="1" x14ac:dyDescent="0.15"/>
    <row r="152835" ht="13.5" customHeight="1" x14ac:dyDescent="0.15"/>
    <row r="152837" ht="13.5" customHeight="1" x14ac:dyDescent="0.15"/>
    <row r="152839" ht="13.5" customHeight="1" x14ac:dyDescent="0.15"/>
    <row r="152841" ht="13.5" customHeight="1" x14ac:dyDescent="0.15"/>
    <row r="152843" ht="13.5" customHeight="1" x14ac:dyDescent="0.15"/>
    <row r="152845" ht="13.5" customHeight="1" x14ac:dyDescent="0.15"/>
    <row r="152847" ht="13.5" customHeight="1" x14ac:dyDescent="0.15"/>
    <row r="152849" ht="13.5" customHeight="1" x14ac:dyDescent="0.15"/>
    <row r="152851" ht="13.5" customHeight="1" x14ac:dyDescent="0.15"/>
    <row r="152853" ht="13.5" customHeight="1" x14ac:dyDescent="0.15"/>
    <row r="152855" ht="13.5" customHeight="1" x14ac:dyDescent="0.15"/>
    <row r="152857" ht="13.5" customHeight="1" x14ac:dyDescent="0.15"/>
    <row r="152859" ht="13.5" customHeight="1" x14ac:dyDescent="0.15"/>
    <row r="152861" ht="13.5" customHeight="1" x14ac:dyDescent="0.15"/>
    <row r="152863" ht="13.5" customHeight="1" x14ac:dyDescent="0.15"/>
    <row r="152865" ht="13.5" customHeight="1" x14ac:dyDescent="0.15"/>
    <row r="152867" ht="13.5" customHeight="1" x14ac:dyDescent="0.15"/>
    <row r="152869" ht="13.5" customHeight="1" x14ac:dyDescent="0.15"/>
    <row r="152871" ht="13.5" customHeight="1" x14ac:dyDescent="0.15"/>
    <row r="152873" ht="13.5" customHeight="1" x14ac:dyDescent="0.15"/>
    <row r="152875" ht="13.5" customHeight="1" x14ac:dyDescent="0.15"/>
    <row r="152877" ht="13.5" customHeight="1" x14ac:dyDescent="0.15"/>
    <row r="152879" ht="13.5" customHeight="1" x14ac:dyDescent="0.15"/>
    <row r="152881" ht="13.5" customHeight="1" x14ac:dyDescent="0.15"/>
    <row r="152883" ht="13.5" customHeight="1" x14ac:dyDescent="0.15"/>
    <row r="152885" ht="13.5" customHeight="1" x14ac:dyDescent="0.15"/>
    <row r="152887" ht="13.5" customHeight="1" x14ac:dyDescent="0.15"/>
    <row r="152889" ht="13.5" customHeight="1" x14ac:dyDescent="0.15"/>
    <row r="152891" ht="13.5" customHeight="1" x14ac:dyDescent="0.15"/>
    <row r="152893" ht="13.5" customHeight="1" x14ac:dyDescent="0.15"/>
    <row r="152895" ht="13.5" customHeight="1" x14ac:dyDescent="0.15"/>
    <row r="152897" ht="13.5" customHeight="1" x14ac:dyDescent="0.15"/>
    <row r="152899" ht="13.5" customHeight="1" x14ac:dyDescent="0.15"/>
    <row r="152901" ht="13.5" customHeight="1" x14ac:dyDescent="0.15"/>
    <row r="152903" ht="13.5" customHeight="1" x14ac:dyDescent="0.15"/>
    <row r="152905" ht="13.5" customHeight="1" x14ac:dyDescent="0.15"/>
    <row r="152907" ht="13.5" customHeight="1" x14ac:dyDescent="0.15"/>
    <row r="152909" ht="13.5" customHeight="1" x14ac:dyDescent="0.15"/>
    <row r="152911" ht="13.5" customHeight="1" x14ac:dyDescent="0.15"/>
    <row r="152913" ht="13.5" customHeight="1" x14ac:dyDescent="0.15"/>
    <row r="152915" ht="13.5" customHeight="1" x14ac:dyDescent="0.15"/>
    <row r="152917" ht="13.5" customHeight="1" x14ac:dyDescent="0.15"/>
    <row r="152919" ht="13.5" customHeight="1" x14ac:dyDescent="0.15"/>
    <row r="152921" ht="13.5" customHeight="1" x14ac:dyDescent="0.15"/>
    <row r="152923" ht="13.5" customHeight="1" x14ac:dyDescent="0.15"/>
    <row r="152925" ht="13.5" customHeight="1" x14ac:dyDescent="0.15"/>
    <row r="152927" ht="13.5" customHeight="1" x14ac:dyDescent="0.15"/>
    <row r="152929" ht="13.5" customHeight="1" x14ac:dyDescent="0.15"/>
    <row r="152931" ht="13.5" customHeight="1" x14ac:dyDescent="0.15"/>
    <row r="152933" ht="13.5" customHeight="1" x14ac:dyDescent="0.15"/>
    <row r="152935" ht="13.5" customHeight="1" x14ac:dyDescent="0.15"/>
    <row r="152937" ht="13.5" customHeight="1" x14ac:dyDescent="0.15"/>
    <row r="152939" ht="13.5" customHeight="1" x14ac:dyDescent="0.15"/>
    <row r="152941" ht="13.5" customHeight="1" x14ac:dyDescent="0.15"/>
    <row r="152943" ht="13.5" customHeight="1" x14ac:dyDescent="0.15"/>
    <row r="152945" ht="13.5" customHeight="1" x14ac:dyDescent="0.15"/>
    <row r="152947" ht="13.5" customHeight="1" x14ac:dyDescent="0.15"/>
    <row r="152949" ht="13.5" customHeight="1" x14ac:dyDescent="0.15"/>
    <row r="152951" ht="13.5" customHeight="1" x14ac:dyDescent="0.15"/>
    <row r="152953" ht="13.5" customHeight="1" x14ac:dyDescent="0.15"/>
    <row r="152955" ht="13.5" customHeight="1" x14ac:dyDescent="0.15"/>
    <row r="152957" ht="13.5" customHeight="1" x14ac:dyDescent="0.15"/>
    <row r="152959" ht="13.5" customHeight="1" x14ac:dyDescent="0.15"/>
    <row r="152961" ht="13.5" customHeight="1" x14ac:dyDescent="0.15"/>
    <row r="152963" ht="13.5" customHeight="1" x14ac:dyDescent="0.15"/>
    <row r="152965" ht="13.5" customHeight="1" x14ac:dyDescent="0.15"/>
    <row r="152967" ht="13.5" customHeight="1" x14ac:dyDescent="0.15"/>
    <row r="152969" ht="13.5" customHeight="1" x14ac:dyDescent="0.15"/>
    <row r="152971" ht="13.5" customHeight="1" x14ac:dyDescent="0.15"/>
    <row r="152973" ht="13.5" customHeight="1" x14ac:dyDescent="0.15"/>
    <row r="152975" ht="13.5" customHeight="1" x14ac:dyDescent="0.15"/>
    <row r="152977" ht="13.5" customHeight="1" x14ac:dyDescent="0.15"/>
    <row r="152979" ht="13.5" customHeight="1" x14ac:dyDescent="0.15"/>
    <row r="152981" ht="13.5" customHeight="1" x14ac:dyDescent="0.15"/>
    <row r="152983" ht="13.5" customHeight="1" x14ac:dyDescent="0.15"/>
    <row r="152985" ht="13.5" customHeight="1" x14ac:dyDescent="0.15"/>
    <row r="152987" ht="13.5" customHeight="1" x14ac:dyDescent="0.15"/>
    <row r="152989" ht="13.5" customHeight="1" x14ac:dyDescent="0.15"/>
    <row r="152991" ht="13.5" customHeight="1" x14ac:dyDescent="0.15"/>
    <row r="152993" ht="13.5" customHeight="1" x14ac:dyDescent="0.15"/>
    <row r="152995" ht="13.5" customHeight="1" x14ac:dyDescent="0.15"/>
    <row r="152997" ht="13.5" customHeight="1" x14ac:dyDescent="0.15"/>
    <row r="152999" ht="13.5" customHeight="1" x14ac:dyDescent="0.15"/>
    <row r="153001" ht="13.5" customHeight="1" x14ac:dyDescent="0.15"/>
    <row r="153003" ht="13.5" customHeight="1" x14ac:dyDescent="0.15"/>
    <row r="153005" ht="13.5" customHeight="1" x14ac:dyDescent="0.15"/>
    <row r="153007" ht="13.5" customHeight="1" x14ac:dyDescent="0.15"/>
    <row r="153009" ht="13.5" customHeight="1" x14ac:dyDescent="0.15"/>
    <row r="153011" ht="13.5" customHeight="1" x14ac:dyDescent="0.15"/>
    <row r="153013" ht="13.5" customHeight="1" x14ac:dyDescent="0.15"/>
    <row r="153015" ht="13.5" customHeight="1" x14ac:dyDescent="0.15"/>
    <row r="153017" ht="13.5" customHeight="1" x14ac:dyDescent="0.15"/>
    <row r="153019" ht="13.5" customHeight="1" x14ac:dyDescent="0.15"/>
    <row r="153021" ht="13.5" customHeight="1" x14ac:dyDescent="0.15"/>
    <row r="153023" ht="13.5" customHeight="1" x14ac:dyDescent="0.15"/>
    <row r="153025" ht="13.5" customHeight="1" x14ac:dyDescent="0.15"/>
    <row r="153027" ht="13.5" customHeight="1" x14ac:dyDescent="0.15"/>
    <row r="153029" ht="13.5" customHeight="1" x14ac:dyDescent="0.15"/>
    <row r="153031" ht="13.5" customHeight="1" x14ac:dyDescent="0.15"/>
    <row r="153033" ht="13.5" customHeight="1" x14ac:dyDescent="0.15"/>
    <row r="153035" ht="13.5" customHeight="1" x14ac:dyDescent="0.15"/>
    <row r="153037" ht="13.5" customHeight="1" x14ac:dyDescent="0.15"/>
    <row r="153039" ht="13.5" customHeight="1" x14ac:dyDescent="0.15"/>
    <row r="153041" ht="13.5" customHeight="1" x14ac:dyDescent="0.15"/>
    <row r="153043" ht="13.5" customHeight="1" x14ac:dyDescent="0.15"/>
    <row r="153045" ht="13.5" customHeight="1" x14ac:dyDescent="0.15"/>
    <row r="153047" ht="13.5" customHeight="1" x14ac:dyDescent="0.15"/>
    <row r="153049" ht="13.5" customHeight="1" x14ac:dyDescent="0.15"/>
    <row r="153051" ht="13.5" customHeight="1" x14ac:dyDescent="0.15"/>
    <row r="153053" ht="13.5" customHeight="1" x14ac:dyDescent="0.15"/>
    <row r="153055" ht="13.5" customHeight="1" x14ac:dyDescent="0.15"/>
    <row r="153057" ht="13.5" customHeight="1" x14ac:dyDescent="0.15"/>
    <row r="153059" ht="13.5" customHeight="1" x14ac:dyDescent="0.15"/>
    <row r="153061" ht="13.5" customHeight="1" x14ac:dyDescent="0.15"/>
    <row r="153063" ht="13.5" customHeight="1" x14ac:dyDescent="0.15"/>
    <row r="153065" ht="13.5" customHeight="1" x14ac:dyDescent="0.15"/>
    <row r="153067" ht="13.5" customHeight="1" x14ac:dyDescent="0.15"/>
    <row r="153069" ht="13.5" customHeight="1" x14ac:dyDescent="0.15"/>
    <row r="153071" ht="13.5" customHeight="1" x14ac:dyDescent="0.15"/>
    <row r="153073" ht="13.5" customHeight="1" x14ac:dyDescent="0.15"/>
    <row r="153075" ht="13.5" customHeight="1" x14ac:dyDescent="0.15"/>
    <row r="153077" ht="13.5" customHeight="1" x14ac:dyDescent="0.15"/>
    <row r="153079" ht="13.5" customHeight="1" x14ac:dyDescent="0.15"/>
    <row r="153081" ht="13.5" customHeight="1" x14ac:dyDescent="0.15"/>
    <row r="153083" ht="13.5" customHeight="1" x14ac:dyDescent="0.15"/>
    <row r="153085" ht="13.5" customHeight="1" x14ac:dyDescent="0.15"/>
    <row r="153087" ht="13.5" customHeight="1" x14ac:dyDescent="0.15"/>
    <row r="153089" ht="13.5" customHeight="1" x14ac:dyDescent="0.15"/>
    <row r="153091" ht="13.5" customHeight="1" x14ac:dyDescent="0.15"/>
    <row r="153093" ht="13.5" customHeight="1" x14ac:dyDescent="0.15"/>
    <row r="153095" ht="13.5" customHeight="1" x14ac:dyDescent="0.15"/>
    <row r="153097" ht="13.5" customHeight="1" x14ac:dyDescent="0.15"/>
    <row r="153099" ht="13.5" customHeight="1" x14ac:dyDescent="0.15"/>
    <row r="153101" ht="13.5" customHeight="1" x14ac:dyDescent="0.15"/>
    <row r="153103" ht="13.5" customHeight="1" x14ac:dyDescent="0.15"/>
    <row r="153105" ht="13.5" customHeight="1" x14ac:dyDescent="0.15"/>
    <row r="153107" ht="13.5" customHeight="1" x14ac:dyDescent="0.15"/>
    <row r="153109" ht="13.5" customHeight="1" x14ac:dyDescent="0.15"/>
    <row r="153111" ht="13.5" customHeight="1" x14ac:dyDescent="0.15"/>
    <row r="153113" ht="13.5" customHeight="1" x14ac:dyDescent="0.15"/>
    <row r="153115" ht="13.5" customHeight="1" x14ac:dyDescent="0.15"/>
    <row r="153117" ht="13.5" customHeight="1" x14ac:dyDescent="0.15"/>
    <row r="153119" ht="13.5" customHeight="1" x14ac:dyDescent="0.15"/>
    <row r="153121" ht="13.5" customHeight="1" x14ac:dyDescent="0.15"/>
    <row r="153123" ht="13.5" customHeight="1" x14ac:dyDescent="0.15"/>
    <row r="153125" ht="13.5" customHeight="1" x14ac:dyDescent="0.15"/>
    <row r="153127" ht="13.5" customHeight="1" x14ac:dyDescent="0.15"/>
    <row r="153129" ht="13.5" customHeight="1" x14ac:dyDescent="0.15"/>
    <row r="153131" ht="13.5" customHeight="1" x14ac:dyDescent="0.15"/>
    <row r="153133" ht="13.5" customHeight="1" x14ac:dyDescent="0.15"/>
    <row r="153135" ht="13.5" customHeight="1" x14ac:dyDescent="0.15"/>
    <row r="153137" ht="13.5" customHeight="1" x14ac:dyDescent="0.15"/>
    <row r="153139" ht="13.5" customHeight="1" x14ac:dyDescent="0.15"/>
    <row r="153141" ht="13.5" customHeight="1" x14ac:dyDescent="0.15"/>
    <row r="153143" ht="13.5" customHeight="1" x14ac:dyDescent="0.15"/>
    <row r="153145" ht="13.5" customHeight="1" x14ac:dyDescent="0.15"/>
    <row r="153147" ht="13.5" customHeight="1" x14ac:dyDescent="0.15"/>
    <row r="153149" ht="13.5" customHeight="1" x14ac:dyDescent="0.15"/>
    <row r="153151" ht="13.5" customHeight="1" x14ac:dyDescent="0.15"/>
    <row r="153153" ht="13.5" customHeight="1" x14ac:dyDescent="0.15"/>
    <row r="153155" ht="13.5" customHeight="1" x14ac:dyDescent="0.15"/>
    <row r="153157" ht="13.5" customHeight="1" x14ac:dyDescent="0.15"/>
    <row r="153159" ht="13.5" customHeight="1" x14ac:dyDescent="0.15"/>
    <row r="153161" ht="13.5" customHeight="1" x14ac:dyDescent="0.15"/>
    <row r="153163" ht="13.5" customHeight="1" x14ac:dyDescent="0.15"/>
    <row r="153165" ht="13.5" customHeight="1" x14ac:dyDescent="0.15"/>
    <row r="153167" ht="13.5" customHeight="1" x14ac:dyDescent="0.15"/>
    <row r="153169" ht="13.5" customHeight="1" x14ac:dyDescent="0.15"/>
    <row r="153171" ht="13.5" customHeight="1" x14ac:dyDescent="0.15"/>
    <row r="153173" ht="13.5" customHeight="1" x14ac:dyDescent="0.15"/>
    <row r="153175" ht="13.5" customHeight="1" x14ac:dyDescent="0.15"/>
    <row r="153177" ht="13.5" customHeight="1" x14ac:dyDescent="0.15"/>
    <row r="153179" ht="13.5" customHeight="1" x14ac:dyDescent="0.15"/>
    <row r="153181" ht="13.5" customHeight="1" x14ac:dyDescent="0.15"/>
    <row r="153183" ht="13.5" customHeight="1" x14ac:dyDescent="0.15"/>
    <row r="153185" ht="13.5" customHeight="1" x14ac:dyDescent="0.15"/>
    <row r="153187" ht="13.5" customHeight="1" x14ac:dyDescent="0.15"/>
    <row r="153189" ht="13.5" customHeight="1" x14ac:dyDescent="0.15"/>
    <row r="153191" ht="13.5" customHeight="1" x14ac:dyDescent="0.15"/>
    <row r="153193" ht="13.5" customHeight="1" x14ac:dyDescent="0.15"/>
    <row r="153195" ht="13.5" customHeight="1" x14ac:dyDescent="0.15"/>
    <row r="153197" ht="13.5" customHeight="1" x14ac:dyDescent="0.15"/>
    <row r="153199" ht="13.5" customHeight="1" x14ac:dyDescent="0.15"/>
    <row r="153201" ht="13.5" customHeight="1" x14ac:dyDescent="0.15"/>
    <row r="153203" ht="13.5" customHeight="1" x14ac:dyDescent="0.15"/>
    <row r="153205" ht="13.5" customHeight="1" x14ac:dyDescent="0.15"/>
    <row r="153207" ht="13.5" customHeight="1" x14ac:dyDescent="0.15"/>
    <row r="153209" ht="13.5" customHeight="1" x14ac:dyDescent="0.15"/>
    <row r="153211" ht="13.5" customHeight="1" x14ac:dyDescent="0.15"/>
    <row r="153213" ht="13.5" customHeight="1" x14ac:dyDescent="0.15"/>
    <row r="153215" ht="13.5" customHeight="1" x14ac:dyDescent="0.15"/>
    <row r="153217" ht="13.5" customHeight="1" x14ac:dyDescent="0.15"/>
    <row r="153219" ht="13.5" customHeight="1" x14ac:dyDescent="0.15"/>
    <row r="153221" ht="13.5" customHeight="1" x14ac:dyDescent="0.15"/>
    <row r="153223" ht="13.5" customHeight="1" x14ac:dyDescent="0.15"/>
    <row r="153225" ht="13.5" customHeight="1" x14ac:dyDescent="0.15"/>
    <row r="153227" ht="13.5" customHeight="1" x14ac:dyDescent="0.15"/>
    <row r="153229" ht="13.5" customHeight="1" x14ac:dyDescent="0.15"/>
    <row r="153231" ht="13.5" customHeight="1" x14ac:dyDescent="0.15"/>
    <row r="153233" ht="13.5" customHeight="1" x14ac:dyDescent="0.15"/>
    <row r="153235" ht="13.5" customHeight="1" x14ac:dyDescent="0.15"/>
    <row r="153237" ht="13.5" customHeight="1" x14ac:dyDescent="0.15"/>
    <row r="153239" ht="13.5" customHeight="1" x14ac:dyDescent="0.15"/>
    <row r="153241" ht="13.5" customHeight="1" x14ac:dyDescent="0.15"/>
    <row r="153243" ht="13.5" customHeight="1" x14ac:dyDescent="0.15"/>
    <row r="153245" ht="13.5" customHeight="1" x14ac:dyDescent="0.15"/>
    <row r="153247" ht="13.5" customHeight="1" x14ac:dyDescent="0.15"/>
    <row r="153249" ht="13.5" customHeight="1" x14ac:dyDescent="0.15"/>
    <row r="153251" ht="13.5" customHeight="1" x14ac:dyDescent="0.15"/>
    <row r="153253" ht="13.5" customHeight="1" x14ac:dyDescent="0.15"/>
    <row r="153255" ht="13.5" customHeight="1" x14ac:dyDescent="0.15"/>
    <row r="153257" ht="13.5" customHeight="1" x14ac:dyDescent="0.15"/>
    <row r="153259" ht="13.5" customHeight="1" x14ac:dyDescent="0.15"/>
    <row r="153261" ht="13.5" customHeight="1" x14ac:dyDescent="0.15"/>
    <row r="153263" ht="13.5" customHeight="1" x14ac:dyDescent="0.15"/>
    <row r="153265" ht="13.5" customHeight="1" x14ac:dyDescent="0.15"/>
    <row r="153267" ht="13.5" customHeight="1" x14ac:dyDescent="0.15"/>
    <row r="153269" ht="13.5" customHeight="1" x14ac:dyDescent="0.15"/>
    <row r="153271" ht="13.5" customHeight="1" x14ac:dyDescent="0.15"/>
    <row r="153273" ht="13.5" customHeight="1" x14ac:dyDescent="0.15"/>
    <row r="153275" ht="13.5" customHeight="1" x14ac:dyDescent="0.15"/>
    <row r="153277" ht="13.5" customHeight="1" x14ac:dyDescent="0.15"/>
    <row r="153279" ht="13.5" customHeight="1" x14ac:dyDescent="0.15"/>
    <row r="153281" ht="13.5" customHeight="1" x14ac:dyDescent="0.15"/>
    <row r="153283" ht="13.5" customHeight="1" x14ac:dyDescent="0.15"/>
    <row r="153285" ht="13.5" customHeight="1" x14ac:dyDescent="0.15"/>
    <row r="153287" ht="13.5" customHeight="1" x14ac:dyDescent="0.15"/>
    <row r="153289" ht="13.5" customHeight="1" x14ac:dyDescent="0.15"/>
    <row r="153291" ht="13.5" customHeight="1" x14ac:dyDescent="0.15"/>
    <row r="153293" ht="13.5" customHeight="1" x14ac:dyDescent="0.15"/>
    <row r="153295" ht="13.5" customHeight="1" x14ac:dyDescent="0.15"/>
    <row r="153297" ht="13.5" customHeight="1" x14ac:dyDescent="0.15"/>
    <row r="153299" ht="13.5" customHeight="1" x14ac:dyDescent="0.15"/>
    <row r="153301" ht="13.5" customHeight="1" x14ac:dyDescent="0.15"/>
    <row r="153303" ht="13.5" customHeight="1" x14ac:dyDescent="0.15"/>
    <row r="153305" ht="13.5" customHeight="1" x14ac:dyDescent="0.15"/>
    <row r="153307" ht="13.5" customHeight="1" x14ac:dyDescent="0.15"/>
    <row r="153309" ht="13.5" customHeight="1" x14ac:dyDescent="0.15"/>
    <row r="153311" ht="13.5" customHeight="1" x14ac:dyDescent="0.15"/>
    <row r="153313" ht="13.5" customHeight="1" x14ac:dyDescent="0.15"/>
    <row r="153315" ht="13.5" customHeight="1" x14ac:dyDescent="0.15"/>
    <row r="153317" ht="13.5" customHeight="1" x14ac:dyDescent="0.15"/>
    <row r="153319" ht="13.5" customHeight="1" x14ac:dyDescent="0.15"/>
    <row r="153321" ht="13.5" customHeight="1" x14ac:dyDescent="0.15"/>
    <row r="153323" ht="13.5" customHeight="1" x14ac:dyDescent="0.15"/>
    <row r="153325" ht="13.5" customHeight="1" x14ac:dyDescent="0.15"/>
    <row r="153327" ht="13.5" customHeight="1" x14ac:dyDescent="0.15"/>
    <row r="153329" ht="13.5" customHeight="1" x14ac:dyDescent="0.15"/>
    <row r="153331" ht="13.5" customHeight="1" x14ac:dyDescent="0.15"/>
    <row r="153333" ht="13.5" customHeight="1" x14ac:dyDescent="0.15"/>
    <row r="153335" ht="13.5" customHeight="1" x14ac:dyDescent="0.15"/>
    <row r="153337" ht="13.5" customHeight="1" x14ac:dyDescent="0.15"/>
    <row r="153339" ht="13.5" customHeight="1" x14ac:dyDescent="0.15"/>
    <row r="153341" ht="13.5" customHeight="1" x14ac:dyDescent="0.15"/>
    <row r="153343" ht="13.5" customHeight="1" x14ac:dyDescent="0.15"/>
    <row r="153345" ht="13.5" customHeight="1" x14ac:dyDescent="0.15"/>
    <row r="153347" ht="13.5" customHeight="1" x14ac:dyDescent="0.15"/>
    <row r="153349" ht="13.5" customHeight="1" x14ac:dyDescent="0.15"/>
    <row r="153351" ht="13.5" customHeight="1" x14ac:dyDescent="0.15"/>
    <row r="153353" ht="13.5" customHeight="1" x14ac:dyDescent="0.15"/>
    <row r="153355" ht="13.5" customHeight="1" x14ac:dyDescent="0.15"/>
    <row r="153357" ht="13.5" customHeight="1" x14ac:dyDescent="0.15"/>
    <row r="153359" ht="13.5" customHeight="1" x14ac:dyDescent="0.15"/>
    <row r="153361" ht="13.5" customHeight="1" x14ac:dyDescent="0.15"/>
    <row r="153363" ht="13.5" customHeight="1" x14ac:dyDescent="0.15"/>
    <row r="153365" ht="13.5" customHeight="1" x14ac:dyDescent="0.15"/>
    <row r="153367" ht="13.5" customHeight="1" x14ac:dyDescent="0.15"/>
    <row r="153369" ht="13.5" customHeight="1" x14ac:dyDescent="0.15"/>
    <row r="153371" ht="13.5" customHeight="1" x14ac:dyDescent="0.15"/>
    <row r="153373" ht="13.5" customHeight="1" x14ac:dyDescent="0.15"/>
    <row r="153375" ht="13.5" customHeight="1" x14ac:dyDescent="0.15"/>
    <row r="153377" ht="13.5" customHeight="1" x14ac:dyDescent="0.15"/>
    <row r="153379" ht="13.5" customHeight="1" x14ac:dyDescent="0.15"/>
    <row r="153381" ht="13.5" customHeight="1" x14ac:dyDescent="0.15"/>
    <row r="153383" ht="13.5" customHeight="1" x14ac:dyDescent="0.15"/>
    <row r="153385" ht="13.5" customHeight="1" x14ac:dyDescent="0.15"/>
    <row r="153387" ht="13.5" customHeight="1" x14ac:dyDescent="0.15"/>
    <row r="153389" ht="13.5" customHeight="1" x14ac:dyDescent="0.15"/>
    <row r="153391" ht="13.5" customHeight="1" x14ac:dyDescent="0.15"/>
    <row r="153393" ht="13.5" customHeight="1" x14ac:dyDescent="0.15"/>
    <row r="153395" ht="13.5" customHeight="1" x14ac:dyDescent="0.15"/>
    <row r="153397" ht="13.5" customHeight="1" x14ac:dyDescent="0.15"/>
    <row r="153399" ht="13.5" customHeight="1" x14ac:dyDescent="0.15"/>
    <row r="153401" ht="13.5" customHeight="1" x14ac:dyDescent="0.15"/>
    <row r="153403" ht="13.5" customHeight="1" x14ac:dyDescent="0.15"/>
    <row r="153405" ht="13.5" customHeight="1" x14ac:dyDescent="0.15"/>
    <row r="153407" ht="13.5" customHeight="1" x14ac:dyDescent="0.15"/>
    <row r="153409" ht="13.5" customHeight="1" x14ac:dyDescent="0.15"/>
    <row r="153411" ht="13.5" customHeight="1" x14ac:dyDescent="0.15"/>
    <row r="153413" ht="13.5" customHeight="1" x14ac:dyDescent="0.15"/>
    <row r="153415" ht="13.5" customHeight="1" x14ac:dyDescent="0.15"/>
    <row r="153417" ht="13.5" customHeight="1" x14ac:dyDescent="0.15"/>
    <row r="153419" ht="13.5" customHeight="1" x14ac:dyDescent="0.15"/>
    <row r="153421" ht="13.5" customHeight="1" x14ac:dyDescent="0.15"/>
    <row r="153423" ht="13.5" customHeight="1" x14ac:dyDescent="0.15"/>
    <row r="153425" ht="13.5" customHeight="1" x14ac:dyDescent="0.15"/>
    <row r="153427" ht="13.5" customHeight="1" x14ac:dyDescent="0.15"/>
    <row r="153429" ht="13.5" customHeight="1" x14ac:dyDescent="0.15"/>
    <row r="153431" ht="13.5" customHeight="1" x14ac:dyDescent="0.15"/>
    <row r="153433" ht="13.5" customHeight="1" x14ac:dyDescent="0.15"/>
    <row r="153435" ht="13.5" customHeight="1" x14ac:dyDescent="0.15"/>
    <row r="153437" ht="13.5" customHeight="1" x14ac:dyDescent="0.15"/>
    <row r="153439" ht="13.5" customHeight="1" x14ac:dyDescent="0.15"/>
    <row r="153441" ht="13.5" customHeight="1" x14ac:dyDescent="0.15"/>
    <row r="153443" ht="13.5" customHeight="1" x14ac:dyDescent="0.15"/>
    <row r="153445" ht="13.5" customHeight="1" x14ac:dyDescent="0.15"/>
    <row r="153447" ht="13.5" customHeight="1" x14ac:dyDescent="0.15"/>
    <row r="153449" ht="13.5" customHeight="1" x14ac:dyDescent="0.15"/>
    <row r="153451" ht="13.5" customHeight="1" x14ac:dyDescent="0.15"/>
    <row r="153453" ht="13.5" customHeight="1" x14ac:dyDescent="0.15"/>
    <row r="153455" ht="13.5" customHeight="1" x14ac:dyDescent="0.15"/>
    <row r="153457" ht="13.5" customHeight="1" x14ac:dyDescent="0.15"/>
    <row r="153459" ht="13.5" customHeight="1" x14ac:dyDescent="0.15"/>
    <row r="153461" ht="13.5" customHeight="1" x14ac:dyDescent="0.15"/>
    <row r="153463" ht="13.5" customHeight="1" x14ac:dyDescent="0.15"/>
    <row r="153465" ht="13.5" customHeight="1" x14ac:dyDescent="0.15"/>
    <row r="153467" ht="13.5" customHeight="1" x14ac:dyDescent="0.15"/>
    <row r="153469" ht="13.5" customHeight="1" x14ac:dyDescent="0.15"/>
    <row r="153471" ht="13.5" customHeight="1" x14ac:dyDescent="0.15"/>
    <row r="153473" ht="13.5" customHeight="1" x14ac:dyDescent="0.15"/>
    <row r="153475" ht="13.5" customHeight="1" x14ac:dyDescent="0.15"/>
    <row r="153477" ht="13.5" customHeight="1" x14ac:dyDescent="0.15"/>
    <row r="153479" ht="13.5" customHeight="1" x14ac:dyDescent="0.15"/>
    <row r="153481" ht="13.5" customHeight="1" x14ac:dyDescent="0.15"/>
    <row r="153483" ht="13.5" customHeight="1" x14ac:dyDescent="0.15"/>
    <row r="153485" ht="13.5" customHeight="1" x14ac:dyDescent="0.15"/>
    <row r="153487" ht="13.5" customHeight="1" x14ac:dyDescent="0.15"/>
    <row r="153489" ht="13.5" customHeight="1" x14ac:dyDescent="0.15"/>
    <row r="153491" ht="13.5" customHeight="1" x14ac:dyDescent="0.15"/>
    <row r="153493" ht="13.5" customHeight="1" x14ac:dyDescent="0.15"/>
    <row r="153495" ht="13.5" customHeight="1" x14ac:dyDescent="0.15"/>
    <row r="153497" ht="13.5" customHeight="1" x14ac:dyDescent="0.15"/>
    <row r="153499" ht="13.5" customHeight="1" x14ac:dyDescent="0.15"/>
    <row r="153501" ht="13.5" customHeight="1" x14ac:dyDescent="0.15"/>
    <row r="153503" ht="13.5" customHeight="1" x14ac:dyDescent="0.15"/>
    <row r="153505" ht="13.5" customHeight="1" x14ac:dyDescent="0.15"/>
    <row r="153507" ht="13.5" customHeight="1" x14ac:dyDescent="0.15"/>
    <row r="153509" ht="13.5" customHeight="1" x14ac:dyDescent="0.15"/>
    <row r="153511" ht="13.5" customHeight="1" x14ac:dyDescent="0.15"/>
    <row r="153513" ht="13.5" customHeight="1" x14ac:dyDescent="0.15"/>
    <row r="153515" ht="13.5" customHeight="1" x14ac:dyDescent="0.15"/>
    <row r="153517" ht="13.5" customHeight="1" x14ac:dyDescent="0.15"/>
    <row r="153519" ht="13.5" customHeight="1" x14ac:dyDescent="0.15"/>
    <row r="153521" ht="13.5" customHeight="1" x14ac:dyDescent="0.15"/>
    <row r="153523" ht="13.5" customHeight="1" x14ac:dyDescent="0.15"/>
    <row r="153525" ht="13.5" customHeight="1" x14ac:dyDescent="0.15"/>
    <row r="153527" ht="13.5" customHeight="1" x14ac:dyDescent="0.15"/>
    <row r="153529" ht="13.5" customHeight="1" x14ac:dyDescent="0.15"/>
    <row r="153531" ht="13.5" customHeight="1" x14ac:dyDescent="0.15"/>
    <row r="153533" ht="13.5" customHeight="1" x14ac:dyDescent="0.15"/>
    <row r="153535" ht="13.5" customHeight="1" x14ac:dyDescent="0.15"/>
    <row r="153537" ht="13.5" customHeight="1" x14ac:dyDescent="0.15"/>
    <row r="153539" ht="13.5" customHeight="1" x14ac:dyDescent="0.15"/>
    <row r="153541" ht="13.5" customHeight="1" x14ac:dyDescent="0.15"/>
    <row r="153543" ht="13.5" customHeight="1" x14ac:dyDescent="0.15"/>
    <row r="153545" ht="13.5" customHeight="1" x14ac:dyDescent="0.15"/>
    <row r="153547" ht="13.5" customHeight="1" x14ac:dyDescent="0.15"/>
    <row r="153549" ht="13.5" customHeight="1" x14ac:dyDescent="0.15"/>
    <row r="153551" ht="13.5" customHeight="1" x14ac:dyDescent="0.15"/>
    <row r="153553" ht="13.5" customHeight="1" x14ac:dyDescent="0.15"/>
    <row r="153555" ht="13.5" customHeight="1" x14ac:dyDescent="0.15"/>
    <row r="153557" ht="13.5" customHeight="1" x14ac:dyDescent="0.15"/>
    <row r="153559" ht="13.5" customHeight="1" x14ac:dyDescent="0.15"/>
    <row r="153561" ht="13.5" customHeight="1" x14ac:dyDescent="0.15"/>
    <row r="153563" ht="13.5" customHeight="1" x14ac:dyDescent="0.15"/>
    <row r="153565" ht="13.5" customHeight="1" x14ac:dyDescent="0.15"/>
    <row r="153567" ht="13.5" customHeight="1" x14ac:dyDescent="0.15"/>
    <row r="153569" ht="13.5" customHeight="1" x14ac:dyDescent="0.15"/>
    <row r="153571" ht="13.5" customHeight="1" x14ac:dyDescent="0.15"/>
    <row r="153573" ht="13.5" customHeight="1" x14ac:dyDescent="0.15"/>
    <row r="153575" ht="13.5" customHeight="1" x14ac:dyDescent="0.15"/>
    <row r="153577" ht="13.5" customHeight="1" x14ac:dyDescent="0.15"/>
    <row r="153579" ht="13.5" customHeight="1" x14ac:dyDescent="0.15"/>
    <row r="153581" ht="13.5" customHeight="1" x14ac:dyDescent="0.15"/>
    <row r="153583" ht="13.5" customHeight="1" x14ac:dyDescent="0.15"/>
    <row r="153585" ht="13.5" customHeight="1" x14ac:dyDescent="0.15"/>
    <row r="153587" ht="13.5" customHeight="1" x14ac:dyDescent="0.15"/>
    <row r="153589" ht="13.5" customHeight="1" x14ac:dyDescent="0.15"/>
    <row r="153591" ht="13.5" customHeight="1" x14ac:dyDescent="0.15"/>
    <row r="153593" ht="13.5" customHeight="1" x14ac:dyDescent="0.15"/>
    <row r="153595" ht="13.5" customHeight="1" x14ac:dyDescent="0.15"/>
    <row r="153597" ht="13.5" customHeight="1" x14ac:dyDescent="0.15"/>
    <row r="153599" ht="13.5" customHeight="1" x14ac:dyDescent="0.15"/>
    <row r="153601" ht="13.5" customHeight="1" x14ac:dyDescent="0.15"/>
    <row r="153603" ht="13.5" customHeight="1" x14ac:dyDescent="0.15"/>
    <row r="153605" ht="13.5" customHeight="1" x14ac:dyDescent="0.15"/>
    <row r="153607" ht="13.5" customHeight="1" x14ac:dyDescent="0.15"/>
    <row r="153609" ht="13.5" customHeight="1" x14ac:dyDescent="0.15"/>
    <row r="153611" ht="13.5" customHeight="1" x14ac:dyDescent="0.15"/>
    <row r="153613" ht="13.5" customHeight="1" x14ac:dyDescent="0.15"/>
    <row r="153615" ht="13.5" customHeight="1" x14ac:dyDescent="0.15"/>
    <row r="153617" ht="13.5" customHeight="1" x14ac:dyDescent="0.15"/>
    <row r="153619" ht="13.5" customHeight="1" x14ac:dyDescent="0.15"/>
    <row r="153621" ht="13.5" customHeight="1" x14ac:dyDescent="0.15"/>
    <row r="153623" ht="13.5" customHeight="1" x14ac:dyDescent="0.15"/>
    <row r="153625" ht="13.5" customHeight="1" x14ac:dyDescent="0.15"/>
    <row r="153627" ht="13.5" customHeight="1" x14ac:dyDescent="0.15"/>
    <row r="153629" ht="13.5" customHeight="1" x14ac:dyDescent="0.15"/>
    <row r="153631" ht="13.5" customHeight="1" x14ac:dyDescent="0.15"/>
    <row r="153633" ht="13.5" customHeight="1" x14ac:dyDescent="0.15"/>
    <row r="153635" ht="13.5" customHeight="1" x14ac:dyDescent="0.15"/>
    <row r="153637" ht="13.5" customHeight="1" x14ac:dyDescent="0.15"/>
    <row r="153639" ht="13.5" customHeight="1" x14ac:dyDescent="0.15"/>
    <row r="153641" ht="13.5" customHeight="1" x14ac:dyDescent="0.15"/>
    <row r="153643" ht="13.5" customHeight="1" x14ac:dyDescent="0.15"/>
    <row r="153645" ht="13.5" customHeight="1" x14ac:dyDescent="0.15"/>
    <row r="153647" ht="13.5" customHeight="1" x14ac:dyDescent="0.15"/>
    <row r="153649" ht="13.5" customHeight="1" x14ac:dyDescent="0.15"/>
    <row r="153651" ht="13.5" customHeight="1" x14ac:dyDescent="0.15"/>
    <row r="153653" ht="13.5" customHeight="1" x14ac:dyDescent="0.15"/>
    <row r="153655" ht="13.5" customHeight="1" x14ac:dyDescent="0.15"/>
    <row r="153657" ht="13.5" customHeight="1" x14ac:dyDescent="0.15"/>
    <row r="153659" ht="13.5" customHeight="1" x14ac:dyDescent="0.15"/>
    <row r="153661" ht="13.5" customHeight="1" x14ac:dyDescent="0.15"/>
    <row r="153663" ht="13.5" customHeight="1" x14ac:dyDescent="0.15"/>
    <row r="153665" ht="13.5" customHeight="1" x14ac:dyDescent="0.15"/>
    <row r="153667" ht="13.5" customHeight="1" x14ac:dyDescent="0.15"/>
    <row r="153669" ht="13.5" customHeight="1" x14ac:dyDescent="0.15"/>
    <row r="153671" ht="13.5" customHeight="1" x14ac:dyDescent="0.15"/>
    <row r="153673" ht="13.5" customHeight="1" x14ac:dyDescent="0.15"/>
    <row r="153675" ht="13.5" customHeight="1" x14ac:dyDescent="0.15"/>
    <row r="153677" ht="13.5" customHeight="1" x14ac:dyDescent="0.15"/>
    <row r="153679" ht="13.5" customHeight="1" x14ac:dyDescent="0.15"/>
    <row r="153681" ht="13.5" customHeight="1" x14ac:dyDescent="0.15"/>
    <row r="153683" ht="13.5" customHeight="1" x14ac:dyDescent="0.15"/>
    <row r="153685" ht="13.5" customHeight="1" x14ac:dyDescent="0.15"/>
    <row r="153687" ht="13.5" customHeight="1" x14ac:dyDescent="0.15"/>
    <row r="153689" ht="13.5" customHeight="1" x14ac:dyDescent="0.15"/>
    <row r="153691" ht="13.5" customHeight="1" x14ac:dyDescent="0.15"/>
    <row r="153693" ht="13.5" customHeight="1" x14ac:dyDescent="0.15"/>
    <row r="153695" ht="13.5" customHeight="1" x14ac:dyDescent="0.15"/>
    <row r="153697" ht="13.5" customHeight="1" x14ac:dyDescent="0.15"/>
    <row r="153699" ht="13.5" customHeight="1" x14ac:dyDescent="0.15"/>
    <row r="153701" ht="13.5" customHeight="1" x14ac:dyDescent="0.15"/>
    <row r="153703" ht="13.5" customHeight="1" x14ac:dyDescent="0.15"/>
    <row r="153705" ht="13.5" customHeight="1" x14ac:dyDescent="0.15"/>
    <row r="153707" ht="13.5" customHeight="1" x14ac:dyDescent="0.15"/>
    <row r="153709" ht="13.5" customHeight="1" x14ac:dyDescent="0.15"/>
    <row r="153711" ht="13.5" customHeight="1" x14ac:dyDescent="0.15"/>
    <row r="153713" ht="13.5" customHeight="1" x14ac:dyDescent="0.15"/>
    <row r="153715" ht="13.5" customHeight="1" x14ac:dyDescent="0.15"/>
    <row r="153717" ht="13.5" customHeight="1" x14ac:dyDescent="0.15"/>
    <row r="153719" ht="13.5" customHeight="1" x14ac:dyDescent="0.15"/>
    <row r="153721" ht="13.5" customHeight="1" x14ac:dyDescent="0.15"/>
    <row r="153723" ht="13.5" customHeight="1" x14ac:dyDescent="0.15"/>
    <row r="153725" ht="13.5" customHeight="1" x14ac:dyDescent="0.15"/>
    <row r="153727" ht="13.5" customHeight="1" x14ac:dyDescent="0.15"/>
    <row r="153729" ht="13.5" customHeight="1" x14ac:dyDescent="0.15"/>
    <row r="153731" ht="13.5" customHeight="1" x14ac:dyDescent="0.15"/>
    <row r="153733" ht="13.5" customHeight="1" x14ac:dyDescent="0.15"/>
    <row r="153735" ht="13.5" customHeight="1" x14ac:dyDescent="0.15"/>
    <row r="153737" ht="13.5" customHeight="1" x14ac:dyDescent="0.15"/>
    <row r="153739" ht="13.5" customHeight="1" x14ac:dyDescent="0.15"/>
    <row r="153741" ht="13.5" customHeight="1" x14ac:dyDescent="0.15"/>
    <row r="153743" ht="13.5" customHeight="1" x14ac:dyDescent="0.15"/>
    <row r="153745" ht="13.5" customHeight="1" x14ac:dyDescent="0.15"/>
    <row r="153747" ht="13.5" customHeight="1" x14ac:dyDescent="0.15"/>
    <row r="153749" ht="13.5" customHeight="1" x14ac:dyDescent="0.15"/>
    <row r="153751" ht="13.5" customHeight="1" x14ac:dyDescent="0.15"/>
    <row r="153753" ht="13.5" customHeight="1" x14ac:dyDescent="0.15"/>
    <row r="153755" ht="13.5" customHeight="1" x14ac:dyDescent="0.15"/>
    <row r="153757" ht="13.5" customHeight="1" x14ac:dyDescent="0.15"/>
    <row r="153759" ht="13.5" customHeight="1" x14ac:dyDescent="0.15"/>
    <row r="153761" ht="13.5" customHeight="1" x14ac:dyDescent="0.15"/>
    <row r="153763" ht="13.5" customHeight="1" x14ac:dyDescent="0.15"/>
    <row r="153765" ht="13.5" customHeight="1" x14ac:dyDescent="0.15"/>
    <row r="153767" ht="13.5" customHeight="1" x14ac:dyDescent="0.15"/>
    <row r="153769" ht="13.5" customHeight="1" x14ac:dyDescent="0.15"/>
    <row r="153771" ht="13.5" customHeight="1" x14ac:dyDescent="0.15"/>
    <row r="153773" ht="13.5" customHeight="1" x14ac:dyDescent="0.15"/>
    <row r="153775" ht="13.5" customHeight="1" x14ac:dyDescent="0.15"/>
    <row r="153777" ht="13.5" customHeight="1" x14ac:dyDescent="0.15"/>
    <row r="153779" ht="13.5" customHeight="1" x14ac:dyDescent="0.15"/>
    <row r="153781" ht="13.5" customHeight="1" x14ac:dyDescent="0.15"/>
    <row r="153783" ht="13.5" customHeight="1" x14ac:dyDescent="0.15"/>
    <row r="153785" ht="13.5" customHeight="1" x14ac:dyDescent="0.15"/>
    <row r="153787" ht="13.5" customHeight="1" x14ac:dyDescent="0.15"/>
    <row r="153789" ht="13.5" customHeight="1" x14ac:dyDescent="0.15"/>
    <row r="153791" ht="13.5" customHeight="1" x14ac:dyDescent="0.15"/>
    <row r="153793" ht="13.5" customHeight="1" x14ac:dyDescent="0.15"/>
    <row r="153795" ht="13.5" customHeight="1" x14ac:dyDescent="0.15"/>
    <row r="153797" ht="13.5" customHeight="1" x14ac:dyDescent="0.15"/>
    <row r="153799" ht="13.5" customHeight="1" x14ac:dyDescent="0.15"/>
    <row r="153801" ht="13.5" customHeight="1" x14ac:dyDescent="0.15"/>
    <row r="153803" ht="13.5" customHeight="1" x14ac:dyDescent="0.15"/>
    <row r="153805" ht="13.5" customHeight="1" x14ac:dyDescent="0.15"/>
    <row r="153807" ht="13.5" customHeight="1" x14ac:dyDescent="0.15"/>
    <row r="153809" ht="13.5" customHeight="1" x14ac:dyDescent="0.15"/>
    <row r="153811" ht="13.5" customHeight="1" x14ac:dyDescent="0.15"/>
    <row r="153813" ht="13.5" customHeight="1" x14ac:dyDescent="0.15"/>
    <row r="153815" ht="13.5" customHeight="1" x14ac:dyDescent="0.15"/>
    <row r="153817" ht="13.5" customHeight="1" x14ac:dyDescent="0.15"/>
    <row r="153819" ht="13.5" customHeight="1" x14ac:dyDescent="0.15"/>
    <row r="153821" ht="13.5" customHeight="1" x14ac:dyDescent="0.15"/>
    <row r="153823" ht="13.5" customHeight="1" x14ac:dyDescent="0.15"/>
    <row r="153825" ht="13.5" customHeight="1" x14ac:dyDescent="0.15"/>
    <row r="153827" ht="13.5" customHeight="1" x14ac:dyDescent="0.15"/>
    <row r="153829" ht="13.5" customHeight="1" x14ac:dyDescent="0.15"/>
    <row r="153831" ht="13.5" customHeight="1" x14ac:dyDescent="0.15"/>
    <row r="153833" ht="13.5" customHeight="1" x14ac:dyDescent="0.15"/>
    <row r="153835" ht="13.5" customHeight="1" x14ac:dyDescent="0.15"/>
    <row r="153837" ht="13.5" customHeight="1" x14ac:dyDescent="0.15"/>
    <row r="153839" ht="13.5" customHeight="1" x14ac:dyDescent="0.15"/>
    <row r="153841" ht="13.5" customHeight="1" x14ac:dyDescent="0.15"/>
    <row r="153843" ht="13.5" customHeight="1" x14ac:dyDescent="0.15"/>
    <row r="153845" ht="13.5" customHeight="1" x14ac:dyDescent="0.15"/>
    <row r="153847" ht="13.5" customHeight="1" x14ac:dyDescent="0.15"/>
    <row r="153849" ht="13.5" customHeight="1" x14ac:dyDescent="0.15"/>
    <row r="153851" ht="13.5" customHeight="1" x14ac:dyDescent="0.15"/>
    <row r="153853" ht="13.5" customHeight="1" x14ac:dyDescent="0.15"/>
    <row r="153855" ht="13.5" customHeight="1" x14ac:dyDescent="0.15"/>
    <row r="153857" ht="13.5" customHeight="1" x14ac:dyDescent="0.15"/>
    <row r="153859" ht="13.5" customHeight="1" x14ac:dyDescent="0.15"/>
    <row r="153861" ht="13.5" customHeight="1" x14ac:dyDescent="0.15"/>
    <row r="153863" ht="13.5" customHeight="1" x14ac:dyDescent="0.15"/>
    <row r="153865" ht="13.5" customHeight="1" x14ac:dyDescent="0.15"/>
    <row r="153867" ht="13.5" customHeight="1" x14ac:dyDescent="0.15"/>
    <row r="153869" ht="13.5" customHeight="1" x14ac:dyDescent="0.15"/>
    <row r="153871" ht="13.5" customHeight="1" x14ac:dyDescent="0.15"/>
    <row r="153873" ht="13.5" customHeight="1" x14ac:dyDescent="0.15"/>
    <row r="153875" ht="13.5" customHeight="1" x14ac:dyDescent="0.15"/>
    <row r="153877" ht="13.5" customHeight="1" x14ac:dyDescent="0.15"/>
    <row r="153879" ht="13.5" customHeight="1" x14ac:dyDescent="0.15"/>
    <row r="153881" ht="13.5" customHeight="1" x14ac:dyDescent="0.15"/>
    <row r="153883" ht="13.5" customHeight="1" x14ac:dyDescent="0.15"/>
    <row r="153885" ht="13.5" customHeight="1" x14ac:dyDescent="0.15"/>
    <row r="153887" ht="13.5" customHeight="1" x14ac:dyDescent="0.15"/>
    <row r="153889" ht="13.5" customHeight="1" x14ac:dyDescent="0.15"/>
    <row r="153891" ht="13.5" customHeight="1" x14ac:dyDescent="0.15"/>
    <row r="153893" ht="13.5" customHeight="1" x14ac:dyDescent="0.15"/>
    <row r="153895" ht="13.5" customHeight="1" x14ac:dyDescent="0.15"/>
    <row r="153897" ht="13.5" customHeight="1" x14ac:dyDescent="0.15"/>
    <row r="153899" ht="13.5" customHeight="1" x14ac:dyDescent="0.15"/>
    <row r="153901" ht="13.5" customHeight="1" x14ac:dyDescent="0.15"/>
    <row r="153903" ht="13.5" customHeight="1" x14ac:dyDescent="0.15"/>
    <row r="153905" ht="13.5" customHeight="1" x14ac:dyDescent="0.15"/>
    <row r="153907" ht="13.5" customHeight="1" x14ac:dyDescent="0.15"/>
    <row r="153909" ht="13.5" customHeight="1" x14ac:dyDescent="0.15"/>
    <row r="153911" ht="13.5" customHeight="1" x14ac:dyDescent="0.15"/>
    <row r="153913" ht="13.5" customHeight="1" x14ac:dyDescent="0.15"/>
    <row r="153915" ht="13.5" customHeight="1" x14ac:dyDescent="0.15"/>
    <row r="153917" ht="13.5" customHeight="1" x14ac:dyDescent="0.15"/>
    <row r="153919" ht="13.5" customHeight="1" x14ac:dyDescent="0.15"/>
    <row r="153921" ht="13.5" customHeight="1" x14ac:dyDescent="0.15"/>
    <row r="153923" ht="13.5" customHeight="1" x14ac:dyDescent="0.15"/>
    <row r="153925" ht="13.5" customHeight="1" x14ac:dyDescent="0.15"/>
    <row r="153927" ht="13.5" customHeight="1" x14ac:dyDescent="0.15"/>
    <row r="153929" ht="13.5" customHeight="1" x14ac:dyDescent="0.15"/>
    <row r="153931" ht="13.5" customHeight="1" x14ac:dyDescent="0.15"/>
    <row r="153933" ht="13.5" customHeight="1" x14ac:dyDescent="0.15"/>
    <row r="153935" ht="13.5" customHeight="1" x14ac:dyDescent="0.15"/>
    <row r="153937" ht="13.5" customHeight="1" x14ac:dyDescent="0.15"/>
    <row r="153939" ht="13.5" customHeight="1" x14ac:dyDescent="0.15"/>
    <row r="153941" ht="13.5" customHeight="1" x14ac:dyDescent="0.15"/>
    <row r="153943" ht="13.5" customHeight="1" x14ac:dyDescent="0.15"/>
    <row r="153945" ht="13.5" customHeight="1" x14ac:dyDescent="0.15"/>
    <row r="153947" ht="13.5" customHeight="1" x14ac:dyDescent="0.15"/>
    <row r="153949" ht="13.5" customHeight="1" x14ac:dyDescent="0.15"/>
    <row r="153951" ht="13.5" customHeight="1" x14ac:dyDescent="0.15"/>
    <row r="153953" ht="13.5" customHeight="1" x14ac:dyDescent="0.15"/>
    <row r="153955" ht="13.5" customHeight="1" x14ac:dyDescent="0.15"/>
    <row r="153957" ht="13.5" customHeight="1" x14ac:dyDescent="0.15"/>
    <row r="153959" ht="13.5" customHeight="1" x14ac:dyDescent="0.15"/>
    <row r="153961" ht="13.5" customHeight="1" x14ac:dyDescent="0.15"/>
    <row r="153963" ht="13.5" customHeight="1" x14ac:dyDescent="0.15"/>
    <row r="153965" ht="13.5" customHeight="1" x14ac:dyDescent="0.15"/>
    <row r="153967" ht="13.5" customHeight="1" x14ac:dyDescent="0.15"/>
    <row r="153969" ht="13.5" customHeight="1" x14ac:dyDescent="0.15"/>
    <row r="153971" ht="13.5" customHeight="1" x14ac:dyDescent="0.15"/>
    <row r="153973" ht="13.5" customHeight="1" x14ac:dyDescent="0.15"/>
    <row r="153975" ht="13.5" customHeight="1" x14ac:dyDescent="0.15"/>
    <row r="153977" ht="13.5" customHeight="1" x14ac:dyDescent="0.15"/>
    <row r="153979" ht="13.5" customHeight="1" x14ac:dyDescent="0.15"/>
    <row r="153981" ht="13.5" customHeight="1" x14ac:dyDescent="0.15"/>
    <row r="153983" ht="13.5" customHeight="1" x14ac:dyDescent="0.15"/>
    <row r="153985" ht="13.5" customHeight="1" x14ac:dyDescent="0.15"/>
    <row r="153987" ht="13.5" customHeight="1" x14ac:dyDescent="0.15"/>
    <row r="153989" ht="13.5" customHeight="1" x14ac:dyDescent="0.15"/>
    <row r="153991" ht="13.5" customHeight="1" x14ac:dyDescent="0.15"/>
    <row r="153993" ht="13.5" customHeight="1" x14ac:dyDescent="0.15"/>
    <row r="153995" ht="13.5" customHeight="1" x14ac:dyDescent="0.15"/>
    <row r="153997" ht="13.5" customHeight="1" x14ac:dyDescent="0.15"/>
    <row r="153999" ht="13.5" customHeight="1" x14ac:dyDescent="0.15"/>
    <row r="154001" ht="13.5" customHeight="1" x14ac:dyDescent="0.15"/>
    <row r="154003" ht="13.5" customHeight="1" x14ac:dyDescent="0.15"/>
    <row r="154005" ht="13.5" customHeight="1" x14ac:dyDescent="0.15"/>
    <row r="154007" ht="13.5" customHeight="1" x14ac:dyDescent="0.15"/>
    <row r="154009" ht="13.5" customHeight="1" x14ac:dyDescent="0.15"/>
    <row r="154011" ht="13.5" customHeight="1" x14ac:dyDescent="0.15"/>
    <row r="154013" ht="13.5" customHeight="1" x14ac:dyDescent="0.15"/>
    <row r="154015" ht="13.5" customHeight="1" x14ac:dyDescent="0.15"/>
    <row r="154017" ht="13.5" customHeight="1" x14ac:dyDescent="0.15"/>
    <row r="154019" ht="13.5" customHeight="1" x14ac:dyDescent="0.15"/>
    <row r="154021" ht="13.5" customHeight="1" x14ac:dyDescent="0.15"/>
    <row r="154023" ht="13.5" customHeight="1" x14ac:dyDescent="0.15"/>
    <row r="154025" ht="13.5" customHeight="1" x14ac:dyDescent="0.15"/>
    <row r="154027" ht="13.5" customHeight="1" x14ac:dyDescent="0.15"/>
    <row r="154029" ht="13.5" customHeight="1" x14ac:dyDescent="0.15"/>
    <row r="154031" ht="13.5" customHeight="1" x14ac:dyDescent="0.15"/>
    <row r="154033" ht="13.5" customHeight="1" x14ac:dyDescent="0.15"/>
    <row r="154035" ht="13.5" customHeight="1" x14ac:dyDescent="0.15"/>
    <row r="154037" ht="13.5" customHeight="1" x14ac:dyDescent="0.15"/>
    <row r="154039" ht="13.5" customHeight="1" x14ac:dyDescent="0.15"/>
    <row r="154041" ht="13.5" customHeight="1" x14ac:dyDescent="0.15"/>
    <row r="154043" ht="13.5" customHeight="1" x14ac:dyDescent="0.15"/>
    <row r="154045" ht="13.5" customHeight="1" x14ac:dyDescent="0.15"/>
    <row r="154047" ht="13.5" customHeight="1" x14ac:dyDescent="0.15"/>
    <row r="154049" ht="13.5" customHeight="1" x14ac:dyDescent="0.15"/>
    <row r="154051" ht="13.5" customHeight="1" x14ac:dyDescent="0.15"/>
    <row r="154053" ht="13.5" customHeight="1" x14ac:dyDescent="0.15"/>
    <row r="154055" ht="13.5" customHeight="1" x14ac:dyDescent="0.15"/>
    <row r="154057" ht="13.5" customHeight="1" x14ac:dyDescent="0.15"/>
    <row r="154059" ht="13.5" customHeight="1" x14ac:dyDescent="0.15"/>
    <row r="154061" ht="13.5" customHeight="1" x14ac:dyDescent="0.15"/>
    <row r="154063" ht="13.5" customHeight="1" x14ac:dyDescent="0.15"/>
    <row r="154065" ht="13.5" customHeight="1" x14ac:dyDescent="0.15"/>
    <row r="154067" ht="13.5" customHeight="1" x14ac:dyDescent="0.15"/>
    <row r="154069" ht="13.5" customHeight="1" x14ac:dyDescent="0.15"/>
    <row r="154071" ht="13.5" customHeight="1" x14ac:dyDescent="0.15"/>
    <row r="154073" ht="13.5" customHeight="1" x14ac:dyDescent="0.15"/>
    <row r="154075" ht="13.5" customHeight="1" x14ac:dyDescent="0.15"/>
    <row r="154077" ht="13.5" customHeight="1" x14ac:dyDescent="0.15"/>
    <row r="154079" ht="13.5" customHeight="1" x14ac:dyDescent="0.15"/>
    <row r="154081" ht="13.5" customHeight="1" x14ac:dyDescent="0.15"/>
    <row r="154083" ht="13.5" customHeight="1" x14ac:dyDescent="0.15"/>
    <row r="154085" ht="13.5" customHeight="1" x14ac:dyDescent="0.15"/>
    <row r="154087" ht="13.5" customHeight="1" x14ac:dyDescent="0.15"/>
    <row r="154089" ht="13.5" customHeight="1" x14ac:dyDescent="0.15"/>
    <row r="154091" ht="13.5" customHeight="1" x14ac:dyDescent="0.15"/>
    <row r="154093" ht="13.5" customHeight="1" x14ac:dyDescent="0.15"/>
    <row r="154095" ht="13.5" customHeight="1" x14ac:dyDescent="0.15"/>
    <row r="154097" ht="13.5" customHeight="1" x14ac:dyDescent="0.15"/>
    <row r="154099" ht="13.5" customHeight="1" x14ac:dyDescent="0.15"/>
    <row r="154101" ht="13.5" customHeight="1" x14ac:dyDescent="0.15"/>
    <row r="154103" ht="13.5" customHeight="1" x14ac:dyDescent="0.15"/>
    <row r="154105" ht="13.5" customHeight="1" x14ac:dyDescent="0.15"/>
    <row r="154107" ht="13.5" customHeight="1" x14ac:dyDescent="0.15"/>
    <row r="154109" ht="13.5" customHeight="1" x14ac:dyDescent="0.15"/>
    <row r="154111" ht="13.5" customHeight="1" x14ac:dyDescent="0.15"/>
    <row r="154113" ht="13.5" customHeight="1" x14ac:dyDescent="0.15"/>
    <row r="154115" ht="13.5" customHeight="1" x14ac:dyDescent="0.15"/>
    <row r="154117" ht="13.5" customHeight="1" x14ac:dyDescent="0.15"/>
    <row r="154119" ht="13.5" customHeight="1" x14ac:dyDescent="0.15"/>
    <row r="154121" ht="13.5" customHeight="1" x14ac:dyDescent="0.15"/>
    <row r="154123" ht="13.5" customHeight="1" x14ac:dyDescent="0.15"/>
    <row r="154125" ht="13.5" customHeight="1" x14ac:dyDescent="0.15"/>
    <row r="154127" ht="13.5" customHeight="1" x14ac:dyDescent="0.15"/>
    <row r="154129" ht="13.5" customHeight="1" x14ac:dyDescent="0.15"/>
    <row r="154131" ht="13.5" customHeight="1" x14ac:dyDescent="0.15"/>
    <row r="154133" ht="13.5" customHeight="1" x14ac:dyDescent="0.15"/>
    <row r="154135" ht="13.5" customHeight="1" x14ac:dyDescent="0.15"/>
    <row r="154137" ht="13.5" customHeight="1" x14ac:dyDescent="0.15"/>
    <row r="154139" ht="13.5" customHeight="1" x14ac:dyDescent="0.15"/>
    <row r="154141" ht="13.5" customHeight="1" x14ac:dyDescent="0.15"/>
    <row r="154143" ht="13.5" customHeight="1" x14ac:dyDescent="0.15"/>
    <row r="154145" ht="13.5" customHeight="1" x14ac:dyDescent="0.15"/>
    <row r="154147" ht="13.5" customHeight="1" x14ac:dyDescent="0.15"/>
    <row r="154149" ht="13.5" customHeight="1" x14ac:dyDescent="0.15"/>
    <row r="154151" ht="13.5" customHeight="1" x14ac:dyDescent="0.15"/>
    <row r="154153" ht="13.5" customHeight="1" x14ac:dyDescent="0.15"/>
    <row r="154155" ht="13.5" customHeight="1" x14ac:dyDescent="0.15"/>
    <row r="154157" ht="13.5" customHeight="1" x14ac:dyDescent="0.15"/>
    <row r="154159" ht="13.5" customHeight="1" x14ac:dyDescent="0.15"/>
    <row r="154161" ht="13.5" customHeight="1" x14ac:dyDescent="0.15"/>
    <row r="154163" ht="13.5" customHeight="1" x14ac:dyDescent="0.15"/>
    <row r="154165" ht="13.5" customHeight="1" x14ac:dyDescent="0.15"/>
    <row r="154167" ht="13.5" customHeight="1" x14ac:dyDescent="0.15"/>
    <row r="154169" ht="13.5" customHeight="1" x14ac:dyDescent="0.15"/>
    <row r="154171" ht="13.5" customHeight="1" x14ac:dyDescent="0.15"/>
    <row r="154173" ht="13.5" customHeight="1" x14ac:dyDescent="0.15"/>
    <row r="154175" ht="13.5" customHeight="1" x14ac:dyDescent="0.15"/>
    <row r="154177" ht="13.5" customHeight="1" x14ac:dyDescent="0.15"/>
    <row r="154179" ht="13.5" customHeight="1" x14ac:dyDescent="0.15"/>
    <row r="154181" ht="13.5" customHeight="1" x14ac:dyDescent="0.15"/>
    <row r="154183" ht="13.5" customHeight="1" x14ac:dyDescent="0.15"/>
    <row r="154185" ht="13.5" customHeight="1" x14ac:dyDescent="0.15"/>
    <row r="154187" ht="13.5" customHeight="1" x14ac:dyDescent="0.15"/>
    <row r="154189" ht="13.5" customHeight="1" x14ac:dyDescent="0.15"/>
    <row r="154191" ht="13.5" customHeight="1" x14ac:dyDescent="0.15"/>
    <row r="154193" ht="13.5" customHeight="1" x14ac:dyDescent="0.15"/>
    <row r="154195" ht="13.5" customHeight="1" x14ac:dyDescent="0.15"/>
    <row r="154197" ht="13.5" customHeight="1" x14ac:dyDescent="0.15"/>
    <row r="154199" ht="13.5" customHeight="1" x14ac:dyDescent="0.15"/>
    <row r="154201" ht="13.5" customHeight="1" x14ac:dyDescent="0.15"/>
    <row r="154203" ht="13.5" customHeight="1" x14ac:dyDescent="0.15"/>
    <row r="154205" ht="13.5" customHeight="1" x14ac:dyDescent="0.15"/>
    <row r="154207" ht="13.5" customHeight="1" x14ac:dyDescent="0.15"/>
    <row r="154209" ht="13.5" customHeight="1" x14ac:dyDescent="0.15"/>
    <row r="154211" ht="13.5" customHeight="1" x14ac:dyDescent="0.15"/>
    <row r="154213" ht="13.5" customHeight="1" x14ac:dyDescent="0.15"/>
    <row r="154215" ht="13.5" customHeight="1" x14ac:dyDescent="0.15"/>
    <row r="154217" ht="13.5" customHeight="1" x14ac:dyDescent="0.15"/>
    <row r="154219" ht="13.5" customHeight="1" x14ac:dyDescent="0.15"/>
    <row r="154221" ht="13.5" customHeight="1" x14ac:dyDescent="0.15"/>
    <row r="154223" ht="13.5" customHeight="1" x14ac:dyDescent="0.15"/>
    <row r="154225" ht="13.5" customHeight="1" x14ac:dyDescent="0.15"/>
    <row r="154227" ht="13.5" customHeight="1" x14ac:dyDescent="0.15"/>
    <row r="154229" ht="13.5" customHeight="1" x14ac:dyDescent="0.15"/>
    <row r="154231" ht="13.5" customHeight="1" x14ac:dyDescent="0.15"/>
    <row r="154233" ht="13.5" customHeight="1" x14ac:dyDescent="0.15"/>
    <row r="154235" ht="13.5" customHeight="1" x14ac:dyDescent="0.15"/>
    <row r="154237" ht="13.5" customHeight="1" x14ac:dyDescent="0.15"/>
    <row r="154239" ht="13.5" customHeight="1" x14ac:dyDescent="0.15"/>
    <row r="154241" ht="13.5" customHeight="1" x14ac:dyDescent="0.15"/>
    <row r="154243" ht="13.5" customHeight="1" x14ac:dyDescent="0.15"/>
    <row r="154245" ht="13.5" customHeight="1" x14ac:dyDescent="0.15"/>
    <row r="154247" ht="13.5" customHeight="1" x14ac:dyDescent="0.15"/>
    <row r="154249" ht="13.5" customHeight="1" x14ac:dyDescent="0.15"/>
    <row r="154251" ht="13.5" customHeight="1" x14ac:dyDescent="0.15"/>
    <row r="154253" ht="13.5" customHeight="1" x14ac:dyDescent="0.15"/>
    <row r="154255" ht="13.5" customHeight="1" x14ac:dyDescent="0.15"/>
    <row r="154257" ht="13.5" customHeight="1" x14ac:dyDescent="0.15"/>
    <row r="154259" ht="13.5" customHeight="1" x14ac:dyDescent="0.15"/>
    <row r="154261" ht="13.5" customHeight="1" x14ac:dyDescent="0.15"/>
    <row r="154263" ht="13.5" customHeight="1" x14ac:dyDescent="0.15"/>
    <row r="154265" ht="13.5" customHeight="1" x14ac:dyDescent="0.15"/>
    <row r="154267" ht="13.5" customHeight="1" x14ac:dyDescent="0.15"/>
    <row r="154269" ht="13.5" customHeight="1" x14ac:dyDescent="0.15"/>
    <row r="154271" ht="13.5" customHeight="1" x14ac:dyDescent="0.15"/>
    <row r="154273" ht="13.5" customHeight="1" x14ac:dyDescent="0.15"/>
    <row r="154275" ht="13.5" customHeight="1" x14ac:dyDescent="0.15"/>
    <row r="154277" ht="13.5" customHeight="1" x14ac:dyDescent="0.15"/>
    <row r="154279" ht="13.5" customHeight="1" x14ac:dyDescent="0.15"/>
    <row r="154281" ht="13.5" customHeight="1" x14ac:dyDescent="0.15"/>
    <row r="154283" ht="13.5" customHeight="1" x14ac:dyDescent="0.15"/>
    <row r="154285" ht="13.5" customHeight="1" x14ac:dyDescent="0.15"/>
    <row r="154287" ht="13.5" customHeight="1" x14ac:dyDescent="0.15"/>
    <row r="154289" ht="13.5" customHeight="1" x14ac:dyDescent="0.15"/>
    <row r="154291" ht="13.5" customHeight="1" x14ac:dyDescent="0.15"/>
    <row r="154293" ht="13.5" customHeight="1" x14ac:dyDescent="0.15"/>
    <row r="154295" ht="13.5" customHeight="1" x14ac:dyDescent="0.15"/>
    <row r="154297" ht="13.5" customHeight="1" x14ac:dyDescent="0.15"/>
    <row r="154299" ht="13.5" customHeight="1" x14ac:dyDescent="0.15"/>
    <row r="154301" ht="13.5" customHeight="1" x14ac:dyDescent="0.15"/>
    <row r="154303" ht="13.5" customHeight="1" x14ac:dyDescent="0.15"/>
    <row r="154305" ht="13.5" customHeight="1" x14ac:dyDescent="0.15"/>
    <row r="154307" ht="13.5" customHeight="1" x14ac:dyDescent="0.15"/>
    <row r="154309" ht="13.5" customHeight="1" x14ac:dyDescent="0.15"/>
    <row r="154311" ht="13.5" customHeight="1" x14ac:dyDescent="0.15"/>
    <row r="154313" ht="13.5" customHeight="1" x14ac:dyDescent="0.15"/>
    <row r="154315" ht="13.5" customHeight="1" x14ac:dyDescent="0.15"/>
    <row r="154317" ht="13.5" customHeight="1" x14ac:dyDescent="0.15"/>
    <row r="154319" ht="13.5" customHeight="1" x14ac:dyDescent="0.15"/>
    <row r="154321" ht="13.5" customHeight="1" x14ac:dyDescent="0.15"/>
    <row r="154323" ht="13.5" customHeight="1" x14ac:dyDescent="0.15"/>
    <row r="154325" ht="13.5" customHeight="1" x14ac:dyDescent="0.15"/>
    <row r="154327" ht="13.5" customHeight="1" x14ac:dyDescent="0.15"/>
    <row r="154329" ht="13.5" customHeight="1" x14ac:dyDescent="0.15"/>
    <row r="154331" ht="13.5" customHeight="1" x14ac:dyDescent="0.15"/>
    <row r="154333" ht="13.5" customHeight="1" x14ac:dyDescent="0.15"/>
    <row r="154335" ht="13.5" customHeight="1" x14ac:dyDescent="0.15"/>
    <row r="154337" ht="13.5" customHeight="1" x14ac:dyDescent="0.15"/>
    <row r="154339" ht="13.5" customHeight="1" x14ac:dyDescent="0.15"/>
    <row r="154341" ht="13.5" customHeight="1" x14ac:dyDescent="0.15"/>
    <row r="154343" ht="13.5" customHeight="1" x14ac:dyDescent="0.15"/>
    <row r="154345" ht="13.5" customHeight="1" x14ac:dyDescent="0.15"/>
    <row r="154347" ht="13.5" customHeight="1" x14ac:dyDescent="0.15"/>
    <row r="154349" ht="13.5" customHeight="1" x14ac:dyDescent="0.15"/>
    <row r="154351" ht="13.5" customHeight="1" x14ac:dyDescent="0.15"/>
    <row r="154353" ht="13.5" customHeight="1" x14ac:dyDescent="0.15"/>
    <row r="154355" ht="13.5" customHeight="1" x14ac:dyDescent="0.15"/>
    <row r="154357" ht="13.5" customHeight="1" x14ac:dyDescent="0.15"/>
    <row r="154359" ht="13.5" customHeight="1" x14ac:dyDescent="0.15"/>
    <row r="154361" ht="13.5" customHeight="1" x14ac:dyDescent="0.15"/>
    <row r="154363" ht="13.5" customHeight="1" x14ac:dyDescent="0.15"/>
    <row r="154365" ht="13.5" customHeight="1" x14ac:dyDescent="0.15"/>
    <row r="154367" ht="13.5" customHeight="1" x14ac:dyDescent="0.15"/>
    <row r="154369" ht="13.5" customHeight="1" x14ac:dyDescent="0.15"/>
    <row r="154371" ht="13.5" customHeight="1" x14ac:dyDescent="0.15"/>
    <row r="154373" ht="13.5" customHeight="1" x14ac:dyDescent="0.15"/>
    <row r="154375" ht="13.5" customHeight="1" x14ac:dyDescent="0.15"/>
    <row r="154377" ht="13.5" customHeight="1" x14ac:dyDescent="0.15"/>
    <row r="154379" ht="13.5" customHeight="1" x14ac:dyDescent="0.15"/>
    <row r="154381" ht="13.5" customHeight="1" x14ac:dyDescent="0.15"/>
    <row r="154383" ht="13.5" customHeight="1" x14ac:dyDescent="0.15"/>
    <row r="154385" ht="13.5" customHeight="1" x14ac:dyDescent="0.15"/>
    <row r="154387" ht="13.5" customHeight="1" x14ac:dyDescent="0.15"/>
    <row r="154389" ht="13.5" customHeight="1" x14ac:dyDescent="0.15"/>
    <row r="154391" ht="13.5" customHeight="1" x14ac:dyDescent="0.15"/>
    <row r="154393" ht="13.5" customHeight="1" x14ac:dyDescent="0.15"/>
    <row r="154395" ht="13.5" customHeight="1" x14ac:dyDescent="0.15"/>
    <row r="154397" ht="13.5" customHeight="1" x14ac:dyDescent="0.15"/>
    <row r="154399" ht="13.5" customHeight="1" x14ac:dyDescent="0.15"/>
    <row r="154401" ht="13.5" customHeight="1" x14ac:dyDescent="0.15"/>
    <row r="154403" ht="13.5" customHeight="1" x14ac:dyDescent="0.15"/>
    <row r="154405" ht="13.5" customHeight="1" x14ac:dyDescent="0.15"/>
    <row r="154407" ht="13.5" customHeight="1" x14ac:dyDescent="0.15"/>
    <row r="154409" ht="13.5" customHeight="1" x14ac:dyDescent="0.15"/>
    <row r="154411" ht="13.5" customHeight="1" x14ac:dyDescent="0.15"/>
    <row r="154413" ht="13.5" customHeight="1" x14ac:dyDescent="0.15"/>
    <row r="154415" ht="13.5" customHeight="1" x14ac:dyDescent="0.15"/>
    <row r="154417" ht="13.5" customHeight="1" x14ac:dyDescent="0.15"/>
    <row r="154419" ht="13.5" customHeight="1" x14ac:dyDescent="0.15"/>
    <row r="154421" ht="13.5" customHeight="1" x14ac:dyDescent="0.15"/>
    <row r="154423" ht="13.5" customHeight="1" x14ac:dyDescent="0.15"/>
    <row r="154425" ht="13.5" customHeight="1" x14ac:dyDescent="0.15"/>
    <row r="154427" ht="13.5" customHeight="1" x14ac:dyDescent="0.15"/>
    <row r="154429" ht="13.5" customHeight="1" x14ac:dyDescent="0.15"/>
    <row r="154431" ht="13.5" customHeight="1" x14ac:dyDescent="0.15"/>
    <row r="154433" ht="13.5" customHeight="1" x14ac:dyDescent="0.15"/>
    <row r="154435" ht="13.5" customHeight="1" x14ac:dyDescent="0.15"/>
    <row r="154437" ht="13.5" customHeight="1" x14ac:dyDescent="0.15"/>
    <row r="154439" ht="13.5" customHeight="1" x14ac:dyDescent="0.15"/>
    <row r="154441" ht="13.5" customHeight="1" x14ac:dyDescent="0.15"/>
    <row r="154443" ht="13.5" customHeight="1" x14ac:dyDescent="0.15"/>
    <row r="154445" ht="13.5" customHeight="1" x14ac:dyDescent="0.15"/>
    <row r="154447" ht="13.5" customHeight="1" x14ac:dyDescent="0.15"/>
    <row r="154449" ht="13.5" customHeight="1" x14ac:dyDescent="0.15"/>
    <row r="154451" ht="13.5" customHeight="1" x14ac:dyDescent="0.15"/>
    <row r="154453" ht="13.5" customHeight="1" x14ac:dyDescent="0.15"/>
    <row r="154455" ht="13.5" customHeight="1" x14ac:dyDescent="0.15"/>
    <row r="154457" ht="13.5" customHeight="1" x14ac:dyDescent="0.15"/>
    <row r="154459" ht="13.5" customHeight="1" x14ac:dyDescent="0.15"/>
    <row r="154461" ht="13.5" customHeight="1" x14ac:dyDescent="0.15"/>
    <row r="154463" ht="13.5" customHeight="1" x14ac:dyDescent="0.15"/>
    <row r="154465" ht="13.5" customHeight="1" x14ac:dyDescent="0.15"/>
    <row r="154467" ht="13.5" customHeight="1" x14ac:dyDescent="0.15"/>
    <row r="154469" ht="13.5" customHeight="1" x14ac:dyDescent="0.15"/>
    <row r="154471" ht="13.5" customHeight="1" x14ac:dyDescent="0.15"/>
    <row r="154473" ht="13.5" customHeight="1" x14ac:dyDescent="0.15"/>
    <row r="154475" ht="13.5" customHeight="1" x14ac:dyDescent="0.15"/>
    <row r="154477" ht="13.5" customHeight="1" x14ac:dyDescent="0.15"/>
    <row r="154479" ht="13.5" customHeight="1" x14ac:dyDescent="0.15"/>
    <row r="154481" ht="13.5" customHeight="1" x14ac:dyDescent="0.15"/>
    <row r="154483" ht="13.5" customHeight="1" x14ac:dyDescent="0.15"/>
    <row r="154485" ht="13.5" customHeight="1" x14ac:dyDescent="0.15"/>
    <row r="154487" ht="13.5" customHeight="1" x14ac:dyDescent="0.15"/>
    <row r="154489" ht="13.5" customHeight="1" x14ac:dyDescent="0.15"/>
    <row r="154491" ht="13.5" customHeight="1" x14ac:dyDescent="0.15"/>
    <row r="154493" ht="13.5" customHeight="1" x14ac:dyDescent="0.15"/>
    <row r="154495" ht="13.5" customHeight="1" x14ac:dyDescent="0.15"/>
    <row r="154497" ht="13.5" customHeight="1" x14ac:dyDescent="0.15"/>
    <row r="154499" ht="13.5" customHeight="1" x14ac:dyDescent="0.15"/>
    <row r="154501" ht="13.5" customHeight="1" x14ac:dyDescent="0.15"/>
    <row r="154503" ht="13.5" customHeight="1" x14ac:dyDescent="0.15"/>
    <row r="154505" ht="13.5" customHeight="1" x14ac:dyDescent="0.15"/>
    <row r="154507" ht="13.5" customHeight="1" x14ac:dyDescent="0.15"/>
    <row r="154509" ht="13.5" customHeight="1" x14ac:dyDescent="0.15"/>
    <row r="154511" ht="13.5" customHeight="1" x14ac:dyDescent="0.15"/>
    <row r="154513" ht="13.5" customHeight="1" x14ac:dyDescent="0.15"/>
    <row r="154515" ht="13.5" customHeight="1" x14ac:dyDescent="0.15"/>
    <row r="154517" ht="13.5" customHeight="1" x14ac:dyDescent="0.15"/>
    <row r="154519" ht="13.5" customHeight="1" x14ac:dyDescent="0.15"/>
    <row r="154521" ht="13.5" customHeight="1" x14ac:dyDescent="0.15"/>
    <row r="154523" ht="13.5" customHeight="1" x14ac:dyDescent="0.15"/>
    <row r="154525" ht="13.5" customHeight="1" x14ac:dyDescent="0.15"/>
    <row r="154527" ht="13.5" customHeight="1" x14ac:dyDescent="0.15"/>
    <row r="154529" ht="13.5" customHeight="1" x14ac:dyDescent="0.15"/>
    <row r="154531" ht="13.5" customHeight="1" x14ac:dyDescent="0.15"/>
    <row r="154533" ht="13.5" customHeight="1" x14ac:dyDescent="0.15"/>
    <row r="154535" ht="13.5" customHeight="1" x14ac:dyDescent="0.15"/>
    <row r="154537" ht="13.5" customHeight="1" x14ac:dyDescent="0.15"/>
    <row r="154539" ht="13.5" customHeight="1" x14ac:dyDescent="0.15"/>
    <row r="154541" ht="13.5" customHeight="1" x14ac:dyDescent="0.15"/>
    <row r="154543" ht="13.5" customHeight="1" x14ac:dyDescent="0.15"/>
    <row r="154545" ht="13.5" customHeight="1" x14ac:dyDescent="0.15"/>
    <row r="154547" ht="13.5" customHeight="1" x14ac:dyDescent="0.15"/>
    <row r="154549" ht="13.5" customHeight="1" x14ac:dyDescent="0.15"/>
    <row r="154551" ht="13.5" customHeight="1" x14ac:dyDescent="0.15"/>
    <row r="154553" ht="13.5" customHeight="1" x14ac:dyDescent="0.15"/>
    <row r="154555" ht="13.5" customHeight="1" x14ac:dyDescent="0.15"/>
    <row r="154557" ht="13.5" customHeight="1" x14ac:dyDescent="0.15"/>
    <row r="154559" ht="13.5" customHeight="1" x14ac:dyDescent="0.15"/>
    <row r="154561" ht="13.5" customHeight="1" x14ac:dyDescent="0.15"/>
    <row r="154563" ht="13.5" customHeight="1" x14ac:dyDescent="0.15"/>
    <row r="154565" ht="13.5" customHeight="1" x14ac:dyDescent="0.15"/>
    <row r="154567" ht="13.5" customHeight="1" x14ac:dyDescent="0.15"/>
    <row r="154569" ht="13.5" customHeight="1" x14ac:dyDescent="0.15"/>
    <row r="154571" ht="13.5" customHeight="1" x14ac:dyDescent="0.15"/>
    <row r="154573" ht="13.5" customHeight="1" x14ac:dyDescent="0.15"/>
    <row r="154575" ht="13.5" customHeight="1" x14ac:dyDescent="0.15"/>
    <row r="154577" ht="13.5" customHeight="1" x14ac:dyDescent="0.15"/>
    <row r="154579" ht="13.5" customHeight="1" x14ac:dyDescent="0.15"/>
    <row r="154581" ht="13.5" customHeight="1" x14ac:dyDescent="0.15"/>
    <row r="154583" ht="13.5" customHeight="1" x14ac:dyDescent="0.15"/>
    <row r="154585" ht="13.5" customHeight="1" x14ac:dyDescent="0.15"/>
    <row r="154587" ht="13.5" customHeight="1" x14ac:dyDescent="0.15"/>
    <row r="154589" ht="13.5" customHeight="1" x14ac:dyDescent="0.15"/>
    <row r="154591" ht="13.5" customHeight="1" x14ac:dyDescent="0.15"/>
    <row r="154593" ht="13.5" customHeight="1" x14ac:dyDescent="0.15"/>
    <row r="154595" ht="13.5" customHeight="1" x14ac:dyDescent="0.15"/>
    <row r="154597" ht="13.5" customHeight="1" x14ac:dyDescent="0.15"/>
    <row r="154599" ht="13.5" customHeight="1" x14ac:dyDescent="0.15"/>
    <row r="154601" ht="13.5" customHeight="1" x14ac:dyDescent="0.15"/>
    <row r="154603" ht="13.5" customHeight="1" x14ac:dyDescent="0.15"/>
    <row r="154605" ht="13.5" customHeight="1" x14ac:dyDescent="0.15"/>
    <row r="154607" ht="13.5" customHeight="1" x14ac:dyDescent="0.15"/>
    <row r="154609" ht="13.5" customHeight="1" x14ac:dyDescent="0.15"/>
    <row r="154611" ht="13.5" customHeight="1" x14ac:dyDescent="0.15"/>
    <row r="154613" ht="13.5" customHeight="1" x14ac:dyDescent="0.15"/>
    <row r="154615" ht="13.5" customHeight="1" x14ac:dyDescent="0.15"/>
    <row r="154617" ht="13.5" customHeight="1" x14ac:dyDescent="0.15"/>
    <row r="154619" ht="13.5" customHeight="1" x14ac:dyDescent="0.15"/>
    <row r="154621" ht="13.5" customHeight="1" x14ac:dyDescent="0.15"/>
    <row r="154623" ht="13.5" customHeight="1" x14ac:dyDescent="0.15"/>
    <row r="154625" ht="13.5" customHeight="1" x14ac:dyDescent="0.15"/>
    <row r="154627" ht="13.5" customHeight="1" x14ac:dyDescent="0.15"/>
    <row r="154629" ht="13.5" customHeight="1" x14ac:dyDescent="0.15"/>
    <row r="154631" ht="13.5" customHeight="1" x14ac:dyDescent="0.15"/>
    <row r="154633" ht="13.5" customHeight="1" x14ac:dyDescent="0.15"/>
    <row r="154635" ht="13.5" customHeight="1" x14ac:dyDescent="0.15"/>
    <row r="154637" ht="13.5" customHeight="1" x14ac:dyDescent="0.15"/>
    <row r="154639" ht="13.5" customHeight="1" x14ac:dyDescent="0.15"/>
    <row r="154641" ht="13.5" customHeight="1" x14ac:dyDescent="0.15"/>
    <row r="154643" ht="13.5" customHeight="1" x14ac:dyDescent="0.15"/>
    <row r="154645" ht="13.5" customHeight="1" x14ac:dyDescent="0.15"/>
    <row r="154647" ht="13.5" customHeight="1" x14ac:dyDescent="0.15"/>
    <row r="154649" ht="13.5" customHeight="1" x14ac:dyDescent="0.15"/>
    <row r="154651" ht="13.5" customHeight="1" x14ac:dyDescent="0.15"/>
    <row r="154653" ht="13.5" customHeight="1" x14ac:dyDescent="0.15"/>
    <row r="154655" ht="13.5" customHeight="1" x14ac:dyDescent="0.15"/>
    <row r="154657" ht="13.5" customHeight="1" x14ac:dyDescent="0.15"/>
    <row r="154659" ht="13.5" customHeight="1" x14ac:dyDescent="0.15"/>
    <row r="154661" ht="13.5" customHeight="1" x14ac:dyDescent="0.15"/>
    <row r="154663" ht="13.5" customHeight="1" x14ac:dyDescent="0.15"/>
    <row r="154665" ht="13.5" customHeight="1" x14ac:dyDescent="0.15"/>
    <row r="154667" ht="13.5" customHeight="1" x14ac:dyDescent="0.15"/>
    <row r="154669" ht="13.5" customHeight="1" x14ac:dyDescent="0.15"/>
    <row r="154671" ht="13.5" customHeight="1" x14ac:dyDescent="0.15"/>
    <row r="154673" ht="13.5" customHeight="1" x14ac:dyDescent="0.15"/>
    <row r="154675" ht="13.5" customHeight="1" x14ac:dyDescent="0.15"/>
    <row r="154677" ht="13.5" customHeight="1" x14ac:dyDescent="0.15"/>
    <row r="154679" ht="13.5" customHeight="1" x14ac:dyDescent="0.15"/>
    <row r="154681" ht="13.5" customHeight="1" x14ac:dyDescent="0.15"/>
    <row r="154683" ht="13.5" customHeight="1" x14ac:dyDescent="0.15"/>
    <row r="154685" ht="13.5" customHeight="1" x14ac:dyDescent="0.15"/>
    <row r="154687" ht="13.5" customHeight="1" x14ac:dyDescent="0.15"/>
    <row r="154689" ht="13.5" customHeight="1" x14ac:dyDescent="0.15"/>
    <row r="154691" ht="13.5" customHeight="1" x14ac:dyDescent="0.15"/>
    <row r="154693" ht="13.5" customHeight="1" x14ac:dyDescent="0.15"/>
    <row r="154695" ht="13.5" customHeight="1" x14ac:dyDescent="0.15"/>
    <row r="154697" ht="13.5" customHeight="1" x14ac:dyDescent="0.15"/>
    <row r="154699" ht="13.5" customHeight="1" x14ac:dyDescent="0.15"/>
    <row r="154701" ht="13.5" customHeight="1" x14ac:dyDescent="0.15"/>
    <row r="154703" ht="13.5" customHeight="1" x14ac:dyDescent="0.15"/>
    <row r="154705" ht="13.5" customHeight="1" x14ac:dyDescent="0.15"/>
    <row r="154707" ht="13.5" customHeight="1" x14ac:dyDescent="0.15"/>
    <row r="154709" ht="13.5" customHeight="1" x14ac:dyDescent="0.15"/>
    <row r="154711" ht="13.5" customHeight="1" x14ac:dyDescent="0.15"/>
    <row r="154713" ht="13.5" customHeight="1" x14ac:dyDescent="0.15"/>
    <row r="154715" ht="13.5" customHeight="1" x14ac:dyDescent="0.15"/>
    <row r="154717" ht="13.5" customHeight="1" x14ac:dyDescent="0.15"/>
    <row r="154719" ht="13.5" customHeight="1" x14ac:dyDescent="0.15"/>
    <row r="154721" ht="13.5" customHeight="1" x14ac:dyDescent="0.15"/>
    <row r="154723" ht="13.5" customHeight="1" x14ac:dyDescent="0.15"/>
    <row r="154725" ht="13.5" customHeight="1" x14ac:dyDescent="0.15"/>
    <row r="154727" ht="13.5" customHeight="1" x14ac:dyDescent="0.15"/>
    <row r="154729" ht="13.5" customHeight="1" x14ac:dyDescent="0.15"/>
    <row r="154731" ht="13.5" customHeight="1" x14ac:dyDescent="0.15"/>
    <row r="154733" ht="13.5" customHeight="1" x14ac:dyDescent="0.15"/>
    <row r="154735" ht="13.5" customHeight="1" x14ac:dyDescent="0.15"/>
    <row r="154737" ht="13.5" customHeight="1" x14ac:dyDescent="0.15"/>
    <row r="154739" ht="13.5" customHeight="1" x14ac:dyDescent="0.15"/>
    <row r="154741" ht="13.5" customHeight="1" x14ac:dyDescent="0.15"/>
    <row r="154743" ht="13.5" customHeight="1" x14ac:dyDescent="0.15"/>
    <row r="154745" ht="13.5" customHeight="1" x14ac:dyDescent="0.15"/>
    <row r="154747" ht="13.5" customHeight="1" x14ac:dyDescent="0.15"/>
    <row r="154749" ht="13.5" customHeight="1" x14ac:dyDescent="0.15"/>
    <row r="154751" ht="13.5" customHeight="1" x14ac:dyDescent="0.15"/>
    <row r="154753" ht="13.5" customHeight="1" x14ac:dyDescent="0.15"/>
    <row r="154755" ht="13.5" customHeight="1" x14ac:dyDescent="0.15"/>
    <row r="154757" ht="13.5" customHeight="1" x14ac:dyDescent="0.15"/>
    <row r="154759" ht="13.5" customHeight="1" x14ac:dyDescent="0.15"/>
    <row r="154761" ht="13.5" customHeight="1" x14ac:dyDescent="0.15"/>
    <row r="154763" ht="13.5" customHeight="1" x14ac:dyDescent="0.15"/>
    <row r="154765" ht="13.5" customHeight="1" x14ac:dyDescent="0.15"/>
    <row r="154767" ht="13.5" customHeight="1" x14ac:dyDescent="0.15"/>
    <row r="154769" ht="13.5" customHeight="1" x14ac:dyDescent="0.15"/>
    <row r="154771" ht="13.5" customHeight="1" x14ac:dyDescent="0.15"/>
    <row r="154773" ht="13.5" customHeight="1" x14ac:dyDescent="0.15"/>
    <row r="154775" ht="13.5" customHeight="1" x14ac:dyDescent="0.15"/>
    <row r="154777" ht="13.5" customHeight="1" x14ac:dyDescent="0.15"/>
    <row r="154779" ht="13.5" customHeight="1" x14ac:dyDescent="0.15"/>
    <row r="154781" ht="13.5" customHeight="1" x14ac:dyDescent="0.15"/>
    <row r="154783" ht="13.5" customHeight="1" x14ac:dyDescent="0.15"/>
    <row r="154785" ht="13.5" customHeight="1" x14ac:dyDescent="0.15"/>
    <row r="154787" ht="13.5" customHeight="1" x14ac:dyDescent="0.15"/>
    <row r="154789" ht="13.5" customHeight="1" x14ac:dyDescent="0.15"/>
    <row r="154791" ht="13.5" customHeight="1" x14ac:dyDescent="0.15"/>
    <row r="154793" ht="13.5" customHeight="1" x14ac:dyDescent="0.15"/>
    <row r="154795" ht="13.5" customHeight="1" x14ac:dyDescent="0.15"/>
    <row r="154797" ht="13.5" customHeight="1" x14ac:dyDescent="0.15"/>
    <row r="154799" ht="13.5" customHeight="1" x14ac:dyDescent="0.15"/>
    <row r="154801" ht="13.5" customHeight="1" x14ac:dyDescent="0.15"/>
    <row r="154803" ht="13.5" customHeight="1" x14ac:dyDescent="0.15"/>
    <row r="154805" ht="13.5" customHeight="1" x14ac:dyDescent="0.15"/>
    <row r="154807" ht="13.5" customHeight="1" x14ac:dyDescent="0.15"/>
    <row r="154809" ht="13.5" customHeight="1" x14ac:dyDescent="0.15"/>
    <row r="154811" ht="13.5" customHeight="1" x14ac:dyDescent="0.15"/>
    <row r="154813" ht="13.5" customHeight="1" x14ac:dyDescent="0.15"/>
    <row r="154815" ht="13.5" customHeight="1" x14ac:dyDescent="0.15"/>
    <row r="154817" ht="13.5" customHeight="1" x14ac:dyDescent="0.15"/>
    <row r="154819" ht="13.5" customHeight="1" x14ac:dyDescent="0.15"/>
    <row r="154821" ht="13.5" customHeight="1" x14ac:dyDescent="0.15"/>
    <row r="154823" ht="13.5" customHeight="1" x14ac:dyDescent="0.15"/>
    <row r="154825" ht="13.5" customHeight="1" x14ac:dyDescent="0.15"/>
    <row r="154827" ht="13.5" customHeight="1" x14ac:dyDescent="0.15"/>
    <row r="154829" ht="13.5" customHeight="1" x14ac:dyDescent="0.15"/>
    <row r="154831" ht="13.5" customHeight="1" x14ac:dyDescent="0.15"/>
    <row r="154833" ht="13.5" customHeight="1" x14ac:dyDescent="0.15"/>
    <row r="154835" ht="13.5" customHeight="1" x14ac:dyDescent="0.15"/>
    <row r="154837" ht="13.5" customHeight="1" x14ac:dyDescent="0.15"/>
    <row r="154839" ht="13.5" customHeight="1" x14ac:dyDescent="0.15"/>
    <row r="154841" ht="13.5" customHeight="1" x14ac:dyDescent="0.15"/>
    <row r="154843" ht="13.5" customHeight="1" x14ac:dyDescent="0.15"/>
    <row r="154845" ht="13.5" customHeight="1" x14ac:dyDescent="0.15"/>
    <row r="154847" ht="13.5" customHeight="1" x14ac:dyDescent="0.15"/>
    <row r="154849" ht="13.5" customHeight="1" x14ac:dyDescent="0.15"/>
    <row r="154851" ht="13.5" customHeight="1" x14ac:dyDescent="0.15"/>
    <row r="154853" ht="13.5" customHeight="1" x14ac:dyDescent="0.15"/>
    <row r="154855" ht="13.5" customHeight="1" x14ac:dyDescent="0.15"/>
    <row r="154857" ht="13.5" customHeight="1" x14ac:dyDescent="0.15"/>
    <row r="154859" ht="13.5" customHeight="1" x14ac:dyDescent="0.15"/>
    <row r="154861" ht="13.5" customHeight="1" x14ac:dyDescent="0.15"/>
    <row r="154863" ht="13.5" customHeight="1" x14ac:dyDescent="0.15"/>
    <row r="154865" ht="13.5" customHeight="1" x14ac:dyDescent="0.15"/>
    <row r="154867" ht="13.5" customHeight="1" x14ac:dyDescent="0.15"/>
    <row r="154869" ht="13.5" customHeight="1" x14ac:dyDescent="0.15"/>
    <row r="154871" ht="13.5" customHeight="1" x14ac:dyDescent="0.15"/>
    <row r="154873" ht="13.5" customHeight="1" x14ac:dyDescent="0.15"/>
    <row r="154875" ht="13.5" customHeight="1" x14ac:dyDescent="0.15"/>
    <row r="154877" ht="13.5" customHeight="1" x14ac:dyDescent="0.15"/>
    <row r="154879" ht="13.5" customHeight="1" x14ac:dyDescent="0.15"/>
    <row r="154881" ht="13.5" customHeight="1" x14ac:dyDescent="0.15"/>
    <row r="154883" ht="13.5" customHeight="1" x14ac:dyDescent="0.15"/>
    <row r="154885" ht="13.5" customHeight="1" x14ac:dyDescent="0.15"/>
    <row r="154887" ht="13.5" customHeight="1" x14ac:dyDescent="0.15"/>
    <row r="154889" ht="13.5" customHeight="1" x14ac:dyDescent="0.15"/>
    <row r="154891" ht="13.5" customHeight="1" x14ac:dyDescent="0.15"/>
    <row r="154893" ht="13.5" customHeight="1" x14ac:dyDescent="0.15"/>
    <row r="154895" ht="13.5" customHeight="1" x14ac:dyDescent="0.15"/>
    <row r="154897" ht="13.5" customHeight="1" x14ac:dyDescent="0.15"/>
    <row r="154899" ht="13.5" customHeight="1" x14ac:dyDescent="0.15"/>
    <row r="154901" ht="13.5" customHeight="1" x14ac:dyDescent="0.15"/>
    <row r="154903" ht="13.5" customHeight="1" x14ac:dyDescent="0.15"/>
    <row r="154905" ht="13.5" customHeight="1" x14ac:dyDescent="0.15"/>
    <row r="154907" ht="13.5" customHeight="1" x14ac:dyDescent="0.15"/>
    <row r="154909" ht="13.5" customHeight="1" x14ac:dyDescent="0.15"/>
    <row r="154911" ht="13.5" customHeight="1" x14ac:dyDescent="0.15"/>
    <row r="154913" ht="13.5" customHeight="1" x14ac:dyDescent="0.15"/>
    <row r="154915" ht="13.5" customHeight="1" x14ac:dyDescent="0.15"/>
    <row r="154917" ht="13.5" customHeight="1" x14ac:dyDescent="0.15"/>
    <row r="154919" ht="13.5" customHeight="1" x14ac:dyDescent="0.15"/>
    <row r="154921" ht="13.5" customHeight="1" x14ac:dyDescent="0.15"/>
    <row r="154923" ht="13.5" customHeight="1" x14ac:dyDescent="0.15"/>
    <row r="154925" ht="13.5" customHeight="1" x14ac:dyDescent="0.15"/>
    <row r="154927" ht="13.5" customHeight="1" x14ac:dyDescent="0.15"/>
    <row r="154929" ht="13.5" customHeight="1" x14ac:dyDescent="0.15"/>
    <row r="154931" ht="13.5" customHeight="1" x14ac:dyDescent="0.15"/>
    <row r="154933" ht="13.5" customHeight="1" x14ac:dyDescent="0.15"/>
    <row r="154935" ht="13.5" customHeight="1" x14ac:dyDescent="0.15"/>
    <row r="154937" ht="13.5" customHeight="1" x14ac:dyDescent="0.15"/>
    <row r="154939" ht="13.5" customHeight="1" x14ac:dyDescent="0.15"/>
    <row r="154941" ht="13.5" customHeight="1" x14ac:dyDescent="0.15"/>
    <row r="154943" ht="13.5" customHeight="1" x14ac:dyDescent="0.15"/>
    <row r="154945" ht="13.5" customHeight="1" x14ac:dyDescent="0.15"/>
    <row r="154947" ht="13.5" customHeight="1" x14ac:dyDescent="0.15"/>
    <row r="154949" ht="13.5" customHeight="1" x14ac:dyDescent="0.15"/>
    <row r="154951" ht="13.5" customHeight="1" x14ac:dyDescent="0.15"/>
    <row r="154953" ht="13.5" customHeight="1" x14ac:dyDescent="0.15"/>
    <row r="154955" ht="13.5" customHeight="1" x14ac:dyDescent="0.15"/>
    <row r="154957" ht="13.5" customHeight="1" x14ac:dyDescent="0.15"/>
    <row r="154959" ht="13.5" customHeight="1" x14ac:dyDescent="0.15"/>
    <row r="154961" ht="13.5" customHeight="1" x14ac:dyDescent="0.15"/>
    <row r="154963" ht="13.5" customHeight="1" x14ac:dyDescent="0.15"/>
    <row r="154965" ht="13.5" customHeight="1" x14ac:dyDescent="0.15"/>
    <row r="154967" ht="13.5" customHeight="1" x14ac:dyDescent="0.15"/>
    <row r="154969" ht="13.5" customHeight="1" x14ac:dyDescent="0.15"/>
    <row r="154971" ht="13.5" customHeight="1" x14ac:dyDescent="0.15"/>
    <row r="154973" ht="13.5" customHeight="1" x14ac:dyDescent="0.15"/>
    <row r="154975" ht="13.5" customHeight="1" x14ac:dyDescent="0.15"/>
    <row r="154977" ht="13.5" customHeight="1" x14ac:dyDescent="0.15"/>
    <row r="154979" ht="13.5" customHeight="1" x14ac:dyDescent="0.15"/>
    <row r="154981" ht="13.5" customHeight="1" x14ac:dyDescent="0.15"/>
    <row r="154983" ht="13.5" customHeight="1" x14ac:dyDescent="0.15"/>
    <row r="154985" ht="13.5" customHeight="1" x14ac:dyDescent="0.15"/>
    <row r="154987" ht="13.5" customHeight="1" x14ac:dyDescent="0.15"/>
    <row r="154989" ht="13.5" customHeight="1" x14ac:dyDescent="0.15"/>
    <row r="154991" ht="13.5" customHeight="1" x14ac:dyDescent="0.15"/>
    <row r="154993" ht="13.5" customHeight="1" x14ac:dyDescent="0.15"/>
    <row r="154995" ht="13.5" customHeight="1" x14ac:dyDescent="0.15"/>
    <row r="154997" ht="13.5" customHeight="1" x14ac:dyDescent="0.15"/>
    <row r="154999" ht="13.5" customHeight="1" x14ac:dyDescent="0.15"/>
    <row r="155001" ht="13.5" customHeight="1" x14ac:dyDescent="0.15"/>
    <row r="155003" ht="13.5" customHeight="1" x14ac:dyDescent="0.15"/>
    <row r="155005" ht="13.5" customHeight="1" x14ac:dyDescent="0.15"/>
    <row r="155007" ht="13.5" customHeight="1" x14ac:dyDescent="0.15"/>
    <row r="155009" ht="13.5" customHeight="1" x14ac:dyDescent="0.15"/>
    <row r="155011" ht="13.5" customHeight="1" x14ac:dyDescent="0.15"/>
    <row r="155013" ht="13.5" customHeight="1" x14ac:dyDescent="0.15"/>
    <row r="155015" ht="13.5" customHeight="1" x14ac:dyDescent="0.15"/>
    <row r="155017" ht="13.5" customHeight="1" x14ac:dyDescent="0.15"/>
    <row r="155019" ht="13.5" customHeight="1" x14ac:dyDescent="0.15"/>
    <row r="155021" ht="13.5" customHeight="1" x14ac:dyDescent="0.15"/>
    <row r="155023" ht="13.5" customHeight="1" x14ac:dyDescent="0.15"/>
    <row r="155025" ht="13.5" customHeight="1" x14ac:dyDescent="0.15"/>
    <row r="155027" ht="13.5" customHeight="1" x14ac:dyDescent="0.15"/>
    <row r="155029" ht="13.5" customHeight="1" x14ac:dyDescent="0.15"/>
    <row r="155031" ht="13.5" customHeight="1" x14ac:dyDescent="0.15"/>
    <row r="155033" ht="13.5" customHeight="1" x14ac:dyDescent="0.15"/>
    <row r="155035" ht="13.5" customHeight="1" x14ac:dyDescent="0.15"/>
    <row r="155037" ht="13.5" customHeight="1" x14ac:dyDescent="0.15"/>
    <row r="155039" ht="13.5" customHeight="1" x14ac:dyDescent="0.15"/>
    <row r="155041" ht="13.5" customHeight="1" x14ac:dyDescent="0.15"/>
    <row r="155043" ht="13.5" customHeight="1" x14ac:dyDescent="0.15"/>
    <row r="155045" ht="13.5" customHeight="1" x14ac:dyDescent="0.15"/>
    <row r="155047" ht="13.5" customHeight="1" x14ac:dyDescent="0.15"/>
    <row r="155049" ht="13.5" customHeight="1" x14ac:dyDescent="0.15"/>
    <row r="155051" ht="13.5" customHeight="1" x14ac:dyDescent="0.15"/>
    <row r="155053" ht="13.5" customHeight="1" x14ac:dyDescent="0.15"/>
    <row r="155055" ht="13.5" customHeight="1" x14ac:dyDescent="0.15"/>
    <row r="155057" ht="13.5" customHeight="1" x14ac:dyDescent="0.15"/>
    <row r="155059" ht="13.5" customHeight="1" x14ac:dyDescent="0.15"/>
    <row r="155061" ht="13.5" customHeight="1" x14ac:dyDescent="0.15"/>
    <row r="155063" ht="13.5" customHeight="1" x14ac:dyDescent="0.15"/>
    <row r="155065" ht="13.5" customHeight="1" x14ac:dyDescent="0.15"/>
    <row r="155067" ht="13.5" customHeight="1" x14ac:dyDescent="0.15"/>
    <row r="155069" ht="13.5" customHeight="1" x14ac:dyDescent="0.15"/>
    <row r="155071" ht="13.5" customHeight="1" x14ac:dyDescent="0.15"/>
    <row r="155073" ht="13.5" customHeight="1" x14ac:dyDescent="0.15"/>
    <row r="155075" ht="13.5" customHeight="1" x14ac:dyDescent="0.15"/>
    <row r="155077" ht="13.5" customHeight="1" x14ac:dyDescent="0.15"/>
    <row r="155079" ht="13.5" customHeight="1" x14ac:dyDescent="0.15"/>
    <row r="155081" ht="13.5" customHeight="1" x14ac:dyDescent="0.15"/>
    <row r="155083" ht="13.5" customHeight="1" x14ac:dyDescent="0.15"/>
    <row r="155085" ht="13.5" customHeight="1" x14ac:dyDescent="0.15"/>
    <row r="155087" ht="13.5" customHeight="1" x14ac:dyDescent="0.15"/>
    <row r="155089" ht="13.5" customHeight="1" x14ac:dyDescent="0.15"/>
    <row r="155091" ht="13.5" customHeight="1" x14ac:dyDescent="0.15"/>
    <row r="155093" ht="13.5" customHeight="1" x14ac:dyDescent="0.15"/>
    <row r="155095" ht="13.5" customHeight="1" x14ac:dyDescent="0.15"/>
    <row r="155097" ht="13.5" customHeight="1" x14ac:dyDescent="0.15"/>
    <row r="155099" ht="13.5" customHeight="1" x14ac:dyDescent="0.15"/>
    <row r="155101" ht="13.5" customHeight="1" x14ac:dyDescent="0.15"/>
    <row r="155103" ht="13.5" customHeight="1" x14ac:dyDescent="0.15"/>
    <row r="155105" ht="13.5" customHeight="1" x14ac:dyDescent="0.15"/>
    <row r="155107" ht="13.5" customHeight="1" x14ac:dyDescent="0.15"/>
    <row r="155109" ht="13.5" customHeight="1" x14ac:dyDescent="0.15"/>
    <row r="155111" ht="13.5" customHeight="1" x14ac:dyDescent="0.15"/>
    <row r="155113" ht="13.5" customHeight="1" x14ac:dyDescent="0.15"/>
    <row r="155115" ht="13.5" customHeight="1" x14ac:dyDescent="0.15"/>
    <row r="155117" ht="13.5" customHeight="1" x14ac:dyDescent="0.15"/>
    <row r="155119" ht="13.5" customHeight="1" x14ac:dyDescent="0.15"/>
    <row r="155121" ht="13.5" customHeight="1" x14ac:dyDescent="0.15"/>
    <row r="155123" ht="13.5" customHeight="1" x14ac:dyDescent="0.15"/>
    <row r="155125" ht="13.5" customHeight="1" x14ac:dyDescent="0.15"/>
    <row r="155127" ht="13.5" customHeight="1" x14ac:dyDescent="0.15"/>
    <row r="155129" ht="13.5" customHeight="1" x14ac:dyDescent="0.15"/>
    <row r="155131" ht="13.5" customHeight="1" x14ac:dyDescent="0.15"/>
    <row r="155133" ht="13.5" customHeight="1" x14ac:dyDescent="0.15"/>
    <row r="155135" ht="13.5" customHeight="1" x14ac:dyDescent="0.15"/>
    <row r="155137" ht="13.5" customHeight="1" x14ac:dyDescent="0.15"/>
    <row r="155139" ht="13.5" customHeight="1" x14ac:dyDescent="0.15"/>
    <row r="155141" ht="13.5" customHeight="1" x14ac:dyDescent="0.15"/>
    <row r="155143" ht="13.5" customHeight="1" x14ac:dyDescent="0.15"/>
    <row r="155145" ht="13.5" customHeight="1" x14ac:dyDescent="0.15"/>
    <row r="155147" ht="13.5" customHeight="1" x14ac:dyDescent="0.15"/>
    <row r="155149" ht="13.5" customHeight="1" x14ac:dyDescent="0.15"/>
    <row r="155151" ht="13.5" customHeight="1" x14ac:dyDescent="0.15"/>
    <row r="155153" ht="13.5" customHeight="1" x14ac:dyDescent="0.15"/>
    <row r="155155" ht="13.5" customHeight="1" x14ac:dyDescent="0.15"/>
    <row r="155157" ht="13.5" customHeight="1" x14ac:dyDescent="0.15"/>
    <row r="155159" ht="13.5" customHeight="1" x14ac:dyDescent="0.15"/>
    <row r="155161" ht="13.5" customHeight="1" x14ac:dyDescent="0.15"/>
    <row r="155163" ht="13.5" customHeight="1" x14ac:dyDescent="0.15"/>
    <row r="155165" ht="13.5" customHeight="1" x14ac:dyDescent="0.15"/>
    <row r="155167" ht="13.5" customHeight="1" x14ac:dyDescent="0.15"/>
    <row r="155169" ht="13.5" customHeight="1" x14ac:dyDescent="0.15"/>
    <row r="155171" ht="13.5" customHeight="1" x14ac:dyDescent="0.15"/>
    <row r="155173" ht="13.5" customHeight="1" x14ac:dyDescent="0.15"/>
    <row r="155175" ht="13.5" customHeight="1" x14ac:dyDescent="0.15"/>
    <row r="155177" ht="13.5" customHeight="1" x14ac:dyDescent="0.15"/>
    <row r="155179" ht="13.5" customHeight="1" x14ac:dyDescent="0.15"/>
    <row r="155181" ht="13.5" customHeight="1" x14ac:dyDescent="0.15"/>
    <row r="155183" ht="13.5" customHeight="1" x14ac:dyDescent="0.15"/>
    <row r="155185" ht="13.5" customHeight="1" x14ac:dyDescent="0.15"/>
    <row r="155187" ht="13.5" customHeight="1" x14ac:dyDescent="0.15"/>
    <row r="155189" ht="13.5" customHeight="1" x14ac:dyDescent="0.15"/>
    <row r="155191" ht="13.5" customHeight="1" x14ac:dyDescent="0.15"/>
    <row r="155193" ht="13.5" customHeight="1" x14ac:dyDescent="0.15"/>
    <row r="155195" ht="13.5" customHeight="1" x14ac:dyDescent="0.15"/>
    <row r="155197" ht="13.5" customHeight="1" x14ac:dyDescent="0.15"/>
    <row r="155199" ht="13.5" customHeight="1" x14ac:dyDescent="0.15"/>
    <row r="155201" ht="13.5" customHeight="1" x14ac:dyDescent="0.15"/>
    <row r="155203" ht="13.5" customHeight="1" x14ac:dyDescent="0.15"/>
    <row r="155205" ht="13.5" customHeight="1" x14ac:dyDescent="0.15"/>
    <row r="155207" ht="13.5" customHeight="1" x14ac:dyDescent="0.15"/>
    <row r="155209" ht="13.5" customHeight="1" x14ac:dyDescent="0.15"/>
    <row r="155211" ht="13.5" customHeight="1" x14ac:dyDescent="0.15"/>
    <row r="155213" ht="13.5" customHeight="1" x14ac:dyDescent="0.15"/>
    <row r="155215" ht="13.5" customHeight="1" x14ac:dyDescent="0.15"/>
    <row r="155217" ht="13.5" customHeight="1" x14ac:dyDescent="0.15"/>
    <row r="155219" ht="13.5" customHeight="1" x14ac:dyDescent="0.15"/>
    <row r="155221" ht="13.5" customHeight="1" x14ac:dyDescent="0.15"/>
    <row r="155223" ht="13.5" customHeight="1" x14ac:dyDescent="0.15"/>
    <row r="155225" ht="13.5" customHeight="1" x14ac:dyDescent="0.15"/>
    <row r="155227" ht="13.5" customHeight="1" x14ac:dyDescent="0.15"/>
    <row r="155229" ht="13.5" customHeight="1" x14ac:dyDescent="0.15"/>
    <row r="155231" ht="13.5" customHeight="1" x14ac:dyDescent="0.15"/>
    <row r="155233" ht="13.5" customHeight="1" x14ac:dyDescent="0.15"/>
    <row r="155235" ht="13.5" customHeight="1" x14ac:dyDescent="0.15"/>
    <row r="155237" ht="13.5" customHeight="1" x14ac:dyDescent="0.15"/>
    <row r="155239" ht="13.5" customHeight="1" x14ac:dyDescent="0.15"/>
    <row r="155241" ht="13.5" customHeight="1" x14ac:dyDescent="0.15"/>
    <row r="155243" ht="13.5" customHeight="1" x14ac:dyDescent="0.15"/>
    <row r="155245" ht="13.5" customHeight="1" x14ac:dyDescent="0.15"/>
    <row r="155247" ht="13.5" customHeight="1" x14ac:dyDescent="0.15"/>
    <row r="155249" ht="13.5" customHeight="1" x14ac:dyDescent="0.15"/>
    <row r="155251" ht="13.5" customHeight="1" x14ac:dyDescent="0.15"/>
    <row r="155253" ht="13.5" customHeight="1" x14ac:dyDescent="0.15"/>
    <row r="155255" ht="13.5" customHeight="1" x14ac:dyDescent="0.15"/>
    <row r="155257" ht="13.5" customHeight="1" x14ac:dyDescent="0.15"/>
    <row r="155259" ht="13.5" customHeight="1" x14ac:dyDescent="0.15"/>
    <row r="155261" ht="13.5" customHeight="1" x14ac:dyDescent="0.15"/>
    <row r="155263" ht="13.5" customHeight="1" x14ac:dyDescent="0.15"/>
    <row r="155265" ht="13.5" customHeight="1" x14ac:dyDescent="0.15"/>
    <row r="155267" ht="13.5" customHeight="1" x14ac:dyDescent="0.15"/>
    <row r="155269" ht="13.5" customHeight="1" x14ac:dyDescent="0.15"/>
    <row r="155271" ht="13.5" customHeight="1" x14ac:dyDescent="0.15"/>
    <row r="155273" ht="13.5" customHeight="1" x14ac:dyDescent="0.15"/>
    <row r="155275" ht="13.5" customHeight="1" x14ac:dyDescent="0.15"/>
    <row r="155277" ht="13.5" customHeight="1" x14ac:dyDescent="0.15"/>
    <row r="155279" ht="13.5" customHeight="1" x14ac:dyDescent="0.15"/>
    <row r="155281" ht="13.5" customHeight="1" x14ac:dyDescent="0.15"/>
    <row r="155283" ht="13.5" customHeight="1" x14ac:dyDescent="0.15"/>
    <row r="155285" ht="13.5" customHeight="1" x14ac:dyDescent="0.15"/>
    <row r="155287" ht="13.5" customHeight="1" x14ac:dyDescent="0.15"/>
    <row r="155289" ht="13.5" customHeight="1" x14ac:dyDescent="0.15"/>
    <row r="155291" ht="13.5" customHeight="1" x14ac:dyDescent="0.15"/>
    <row r="155293" ht="13.5" customHeight="1" x14ac:dyDescent="0.15"/>
    <row r="155295" ht="13.5" customHeight="1" x14ac:dyDescent="0.15"/>
    <row r="155297" ht="13.5" customHeight="1" x14ac:dyDescent="0.15"/>
    <row r="155299" ht="13.5" customHeight="1" x14ac:dyDescent="0.15"/>
    <row r="155301" ht="13.5" customHeight="1" x14ac:dyDescent="0.15"/>
    <row r="155303" ht="13.5" customHeight="1" x14ac:dyDescent="0.15"/>
    <row r="155305" ht="13.5" customHeight="1" x14ac:dyDescent="0.15"/>
    <row r="155307" ht="13.5" customHeight="1" x14ac:dyDescent="0.15"/>
    <row r="155309" ht="13.5" customHeight="1" x14ac:dyDescent="0.15"/>
    <row r="155311" ht="13.5" customHeight="1" x14ac:dyDescent="0.15"/>
    <row r="155313" ht="13.5" customHeight="1" x14ac:dyDescent="0.15"/>
    <row r="155315" ht="13.5" customHeight="1" x14ac:dyDescent="0.15"/>
    <row r="155317" ht="13.5" customHeight="1" x14ac:dyDescent="0.15"/>
    <row r="155319" ht="13.5" customHeight="1" x14ac:dyDescent="0.15"/>
    <row r="155321" ht="13.5" customHeight="1" x14ac:dyDescent="0.15"/>
    <row r="155323" ht="13.5" customHeight="1" x14ac:dyDescent="0.15"/>
    <row r="155325" ht="13.5" customHeight="1" x14ac:dyDescent="0.15"/>
    <row r="155327" ht="13.5" customHeight="1" x14ac:dyDescent="0.15"/>
    <row r="155329" ht="13.5" customHeight="1" x14ac:dyDescent="0.15"/>
    <row r="155331" ht="13.5" customHeight="1" x14ac:dyDescent="0.15"/>
    <row r="155333" ht="13.5" customHeight="1" x14ac:dyDescent="0.15"/>
    <row r="155335" ht="13.5" customHeight="1" x14ac:dyDescent="0.15"/>
    <row r="155337" ht="13.5" customHeight="1" x14ac:dyDescent="0.15"/>
    <row r="155339" ht="13.5" customHeight="1" x14ac:dyDescent="0.15"/>
    <row r="155341" ht="13.5" customHeight="1" x14ac:dyDescent="0.15"/>
    <row r="155343" ht="13.5" customHeight="1" x14ac:dyDescent="0.15"/>
    <row r="155345" ht="13.5" customHeight="1" x14ac:dyDescent="0.15"/>
    <row r="155347" ht="13.5" customHeight="1" x14ac:dyDescent="0.15"/>
    <row r="155349" ht="13.5" customHeight="1" x14ac:dyDescent="0.15"/>
    <row r="155351" ht="13.5" customHeight="1" x14ac:dyDescent="0.15"/>
    <row r="155353" ht="13.5" customHeight="1" x14ac:dyDescent="0.15"/>
    <row r="155355" ht="13.5" customHeight="1" x14ac:dyDescent="0.15"/>
    <row r="155357" ht="13.5" customHeight="1" x14ac:dyDescent="0.15"/>
    <row r="155359" ht="13.5" customHeight="1" x14ac:dyDescent="0.15"/>
    <row r="155361" ht="13.5" customHeight="1" x14ac:dyDescent="0.15"/>
    <row r="155363" ht="13.5" customHeight="1" x14ac:dyDescent="0.15"/>
    <row r="155365" ht="13.5" customHeight="1" x14ac:dyDescent="0.15"/>
    <row r="155367" ht="13.5" customHeight="1" x14ac:dyDescent="0.15"/>
    <row r="155369" ht="13.5" customHeight="1" x14ac:dyDescent="0.15"/>
    <row r="155371" ht="13.5" customHeight="1" x14ac:dyDescent="0.15"/>
    <row r="155373" ht="13.5" customHeight="1" x14ac:dyDescent="0.15"/>
    <row r="155375" ht="13.5" customHeight="1" x14ac:dyDescent="0.15"/>
    <row r="155377" ht="13.5" customHeight="1" x14ac:dyDescent="0.15"/>
    <row r="155379" ht="13.5" customHeight="1" x14ac:dyDescent="0.15"/>
    <row r="155381" ht="13.5" customHeight="1" x14ac:dyDescent="0.15"/>
    <row r="155383" ht="13.5" customHeight="1" x14ac:dyDescent="0.15"/>
    <row r="155385" ht="13.5" customHeight="1" x14ac:dyDescent="0.15"/>
    <row r="155387" ht="13.5" customHeight="1" x14ac:dyDescent="0.15"/>
    <row r="155389" ht="13.5" customHeight="1" x14ac:dyDescent="0.15"/>
    <row r="155391" ht="13.5" customHeight="1" x14ac:dyDescent="0.15"/>
    <row r="155393" ht="13.5" customHeight="1" x14ac:dyDescent="0.15"/>
    <row r="155395" ht="13.5" customHeight="1" x14ac:dyDescent="0.15"/>
    <row r="155397" ht="13.5" customHeight="1" x14ac:dyDescent="0.15"/>
    <row r="155399" ht="13.5" customHeight="1" x14ac:dyDescent="0.15"/>
    <row r="155401" ht="13.5" customHeight="1" x14ac:dyDescent="0.15"/>
    <row r="155403" ht="13.5" customHeight="1" x14ac:dyDescent="0.15"/>
    <row r="155405" ht="13.5" customHeight="1" x14ac:dyDescent="0.15"/>
    <row r="155407" ht="13.5" customHeight="1" x14ac:dyDescent="0.15"/>
    <row r="155409" ht="13.5" customHeight="1" x14ac:dyDescent="0.15"/>
    <row r="155411" ht="13.5" customHeight="1" x14ac:dyDescent="0.15"/>
    <row r="155413" ht="13.5" customHeight="1" x14ac:dyDescent="0.15"/>
    <row r="155415" ht="13.5" customHeight="1" x14ac:dyDescent="0.15"/>
    <row r="155417" ht="13.5" customHeight="1" x14ac:dyDescent="0.15"/>
    <row r="155419" ht="13.5" customHeight="1" x14ac:dyDescent="0.15"/>
    <row r="155421" ht="13.5" customHeight="1" x14ac:dyDescent="0.15"/>
    <row r="155423" ht="13.5" customHeight="1" x14ac:dyDescent="0.15"/>
    <row r="155425" ht="13.5" customHeight="1" x14ac:dyDescent="0.15"/>
    <row r="155427" ht="13.5" customHeight="1" x14ac:dyDescent="0.15"/>
    <row r="155429" ht="13.5" customHeight="1" x14ac:dyDescent="0.15"/>
    <row r="155431" ht="13.5" customHeight="1" x14ac:dyDescent="0.15"/>
    <row r="155433" ht="13.5" customHeight="1" x14ac:dyDescent="0.15"/>
    <row r="155435" ht="13.5" customHeight="1" x14ac:dyDescent="0.15"/>
    <row r="155437" ht="13.5" customHeight="1" x14ac:dyDescent="0.15"/>
    <row r="155439" ht="13.5" customHeight="1" x14ac:dyDescent="0.15"/>
    <row r="155441" ht="13.5" customHeight="1" x14ac:dyDescent="0.15"/>
    <row r="155443" ht="13.5" customHeight="1" x14ac:dyDescent="0.15"/>
    <row r="155445" ht="13.5" customHeight="1" x14ac:dyDescent="0.15"/>
    <row r="155447" ht="13.5" customHeight="1" x14ac:dyDescent="0.15"/>
    <row r="155449" ht="13.5" customHeight="1" x14ac:dyDescent="0.15"/>
    <row r="155451" ht="13.5" customHeight="1" x14ac:dyDescent="0.15"/>
    <row r="155453" ht="13.5" customHeight="1" x14ac:dyDescent="0.15"/>
    <row r="155455" ht="13.5" customHeight="1" x14ac:dyDescent="0.15"/>
    <row r="155457" ht="13.5" customHeight="1" x14ac:dyDescent="0.15"/>
    <row r="155459" ht="13.5" customHeight="1" x14ac:dyDescent="0.15"/>
    <row r="155461" ht="13.5" customHeight="1" x14ac:dyDescent="0.15"/>
    <row r="155463" ht="13.5" customHeight="1" x14ac:dyDescent="0.15"/>
    <row r="155465" ht="13.5" customHeight="1" x14ac:dyDescent="0.15"/>
    <row r="155467" ht="13.5" customHeight="1" x14ac:dyDescent="0.15"/>
    <row r="155469" ht="13.5" customHeight="1" x14ac:dyDescent="0.15"/>
    <row r="155471" ht="13.5" customHeight="1" x14ac:dyDescent="0.15"/>
    <row r="155473" ht="13.5" customHeight="1" x14ac:dyDescent="0.15"/>
    <row r="155475" ht="13.5" customHeight="1" x14ac:dyDescent="0.15"/>
    <row r="155477" ht="13.5" customHeight="1" x14ac:dyDescent="0.15"/>
    <row r="155479" ht="13.5" customHeight="1" x14ac:dyDescent="0.15"/>
    <row r="155481" ht="13.5" customHeight="1" x14ac:dyDescent="0.15"/>
    <row r="155483" ht="13.5" customHeight="1" x14ac:dyDescent="0.15"/>
    <row r="155485" ht="13.5" customHeight="1" x14ac:dyDescent="0.15"/>
    <row r="155487" ht="13.5" customHeight="1" x14ac:dyDescent="0.15"/>
    <row r="155489" ht="13.5" customHeight="1" x14ac:dyDescent="0.15"/>
    <row r="155491" ht="13.5" customHeight="1" x14ac:dyDescent="0.15"/>
    <row r="155493" ht="13.5" customHeight="1" x14ac:dyDescent="0.15"/>
    <row r="155495" ht="13.5" customHeight="1" x14ac:dyDescent="0.15"/>
    <row r="155497" ht="13.5" customHeight="1" x14ac:dyDescent="0.15"/>
    <row r="155499" ht="13.5" customHeight="1" x14ac:dyDescent="0.15"/>
    <row r="155501" ht="13.5" customHeight="1" x14ac:dyDescent="0.15"/>
    <row r="155503" ht="13.5" customHeight="1" x14ac:dyDescent="0.15"/>
    <row r="155505" ht="13.5" customHeight="1" x14ac:dyDescent="0.15"/>
    <row r="155507" ht="13.5" customHeight="1" x14ac:dyDescent="0.15"/>
    <row r="155509" ht="13.5" customHeight="1" x14ac:dyDescent="0.15"/>
    <row r="155511" ht="13.5" customHeight="1" x14ac:dyDescent="0.15"/>
    <row r="155513" ht="13.5" customHeight="1" x14ac:dyDescent="0.15"/>
    <row r="155515" ht="13.5" customHeight="1" x14ac:dyDescent="0.15"/>
    <row r="155517" ht="13.5" customHeight="1" x14ac:dyDescent="0.15"/>
    <row r="155519" ht="13.5" customHeight="1" x14ac:dyDescent="0.15"/>
    <row r="155521" ht="13.5" customHeight="1" x14ac:dyDescent="0.15"/>
    <row r="155523" ht="13.5" customHeight="1" x14ac:dyDescent="0.15"/>
    <row r="155525" ht="13.5" customHeight="1" x14ac:dyDescent="0.15"/>
    <row r="155527" ht="13.5" customHeight="1" x14ac:dyDescent="0.15"/>
    <row r="155529" ht="13.5" customHeight="1" x14ac:dyDescent="0.15"/>
    <row r="155531" ht="13.5" customHeight="1" x14ac:dyDescent="0.15"/>
    <row r="155533" ht="13.5" customHeight="1" x14ac:dyDescent="0.15"/>
    <row r="155535" ht="13.5" customHeight="1" x14ac:dyDescent="0.15"/>
    <row r="155537" ht="13.5" customHeight="1" x14ac:dyDescent="0.15"/>
    <row r="155539" ht="13.5" customHeight="1" x14ac:dyDescent="0.15"/>
    <row r="155541" ht="13.5" customHeight="1" x14ac:dyDescent="0.15"/>
    <row r="155543" ht="13.5" customHeight="1" x14ac:dyDescent="0.15"/>
    <row r="155545" ht="13.5" customHeight="1" x14ac:dyDescent="0.15"/>
    <row r="155547" ht="13.5" customHeight="1" x14ac:dyDescent="0.15"/>
    <row r="155549" ht="13.5" customHeight="1" x14ac:dyDescent="0.15"/>
    <row r="155551" ht="13.5" customHeight="1" x14ac:dyDescent="0.15"/>
    <row r="155553" ht="13.5" customHeight="1" x14ac:dyDescent="0.15"/>
    <row r="155555" ht="13.5" customHeight="1" x14ac:dyDescent="0.15"/>
    <row r="155557" ht="13.5" customHeight="1" x14ac:dyDescent="0.15"/>
    <row r="155559" ht="13.5" customHeight="1" x14ac:dyDescent="0.15"/>
    <row r="155561" ht="13.5" customHeight="1" x14ac:dyDescent="0.15"/>
    <row r="155563" ht="13.5" customHeight="1" x14ac:dyDescent="0.15"/>
    <row r="155565" ht="13.5" customHeight="1" x14ac:dyDescent="0.15"/>
    <row r="155567" ht="13.5" customHeight="1" x14ac:dyDescent="0.15"/>
    <row r="155569" ht="13.5" customHeight="1" x14ac:dyDescent="0.15"/>
    <row r="155571" ht="13.5" customHeight="1" x14ac:dyDescent="0.15"/>
    <row r="155573" ht="13.5" customHeight="1" x14ac:dyDescent="0.15"/>
    <row r="155575" ht="13.5" customHeight="1" x14ac:dyDescent="0.15"/>
    <row r="155577" ht="13.5" customHeight="1" x14ac:dyDescent="0.15"/>
    <row r="155579" ht="13.5" customHeight="1" x14ac:dyDescent="0.15"/>
    <row r="155581" ht="13.5" customHeight="1" x14ac:dyDescent="0.15"/>
    <row r="155583" ht="13.5" customHeight="1" x14ac:dyDescent="0.15"/>
    <row r="155585" ht="13.5" customHeight="1" x14ac:dyDescent="0.15"/>
    <row r="155587" ht="13.5" customHeight="1" x14ac:dyDescent="0.15"/>
    <row r="155589" ht="13.5" customHeight="1" x14ac:dyDescent="0.15"/>
    <row r="155591" ht="13.5" customHeight="1" x14ac:dyDescent="0.15"/>
    <row r="155593" ht="13.5" customHeight="1" x14ac:dyDescent="0.15"/>
    <row r="155595" ht="13.5" customHeight="1" x14ac:dyDescent="0.15"/>
    <row r="155597" ht="13.5" customHeight="1" x14ac:dyDescent="0.15"/>
    <row r="155599" ht="13.5" customHeight="1" x14ac:dyDescent="0.15"/>
    <row r="155601" ht="13.5" customHeight="1" x14ac:dyDescent="0.15"/>
    <row r="155603" ht="13.5" customHeight="1" x14ac:dyDescent="0.15"/>
    <row r="155605" ht="13.5" customHeight="1" x14ac:dyDescent="0.15"/>
    <row r="155607" ht="13.5" customHeight="1" x14ac:dyDescent="0.15"/>
    <row r="155609" ht="13.5" customHeight="1" x14ac:dyDescent="0.15"/>
    <row r="155611" ht="13.5" customHeight="1" x14ac:dyDescent="0.15"/>
    <row r="155613" ht="13.5" customHeight="1" x14ac:dyDescent="0.15"/>
    <row r="155615" ht="13.5" customHeight="1" x14ac:dyDescent="0.15"/>
    <row r="155617" ht="13.5" customHeight="1" x14ac:dyDescent="0.15"/>
    <row r="155619" ht="13.5" customHeight="1" x14ac:dyDescent="0.15"/>
    <row r="155621" ht="13.5" customHeight="1" x14ac:dyDescent="0.15"/>
    <row r="155623" ht="13.5" customHeight="1" x14ac:dyDescent="0.15"/>
    <row r="155625" ht="13.5" customHeight="1" x14ac:dyDescent="0.15"/>
    <row r="155627" ht="13.5" customHeight="1" x14ac:dyDescent="0.15"/>
    <row r="155629" ht="13.5" customHeight="1" x14ac:dyDescent="0.15"/>
    <row r="155631" ht="13.5" customHeight="1" x14ac:dyDescent="0.15"/>
    <row r="155633" ht="13.5" customHeight="1" x14ac:dyDescent="0.15"/>
    <row r="155635" ht="13.5" customHeight="1" x14ac:dyDescent="0.15"/>
    <row r="155637" ht="13.5" customHeight="1" x14ac:dyDescent="0.15"/>
    <row r="155639" ht="13.5" customHeight="1" x14ac:dyDescent="0.15"/>
    <row r="155641" ht="13.5" customHeight="1" x14ac:dyDescent="0.15"/>
    <row r="155643" ht="13.5" customHeight="1" x14ac:dyDescent="0.15"/>
    <row r="155645" ht="13.5" customHeight="1" x14ac:dyDescent="0.15"/>
    <row r="155647" ht="13.5" customHeight="1" x14ac:dyDescent="0.15"/>
    <row r="155649" ht="13.5" customHeight="1" x14ac:dyDescent="0.15"/>
    <row r="155651" ht="13.5" customHeight="1" x14ac:dyDescent="0.15"/>
    <row r="155653" ht="13.5" customHeight="1" x14ac:dyDescent="0.15"/>
    <row r="155655" ht="13.5" customHeight="1" x14ac:dyDescent="0.15"/>
    <row r="155657" ht="13.5" customHeight="1" x14ac:dyDescent="0.15"/>
    <row r="155659" ht="13.5" customHeight="1" x14ac:dyDescent="0.15"/>
    <row r="155661" ht="13.5" customHeight="1" x14ac:dyDescent="0.15"/>
    <row r="155663" ht="13.5" customHeight="1" x14ac:dyDescent="0.15"/>
    <row r="155665" ht="13.5" customHeight="1" x14ac:dyDescent="0.15"/>
    <row r="155667" ht="13.5" customHeight="1" x14ac:dyDescent="0.15"/>
    <row r="155669" ht="13.5" customHeight="1" x14ac:dyDescent="0.15"/>
    <row r="155671" ht="13.5" customHeight="1" x14ac:dyDescent="0.15"/>
    <row r="155673" ht="13.5" customHeight="1" x14ac:dyDescent="0.15"/>
    <row r="155675" ht="13.5" customHeight="1" x14ac:dyDescent="0.15"/>
    <row r="155677" ht="13.5" customHeight="1" x14ac:dyDescent="0.15"/>
    <row r="155679" ht="13.5" customHeight="1" x14ac:dyDescent="0.15"/>
    <row r="155681" ht="13.5" customHeight="1" x14ac:dyDescent="0.15"/>
    <row r="155683" ht="13.5" customHeight="1" x14ac:dyDescent="0.15"/>
    <row r="155685" ht="13.5" customHeight="1" x14ac:dyDescent="0.15"/>
    <row r="155687" ht="13.5" customHeight="1" x14ac:dyDescent="0.15"/>
    <row r="155689" ht="13.5" customHeight="1" x14ac:dyDescent="0.15"/>
    <row r="155691" ht="13.5" customHeight="1" x14ac:dyDescent="0.15"/>
    <row r="155693" ht="13.5" customHeight="1" x14ac:dyDescent="0.15"/>
    <row r="155695" ht="13.5" customHeight="1" x14ac:dyDescent="0.15"/>
    <row r="155697" ht="13.5" customHeight="1" x14ac:dyDescent="0.15"/>
    <row r="155699" ht="13.5" customHeight="1" x14ac:dyDescent="0.15"/>
    <row r="155701" ht="13.5" customHeight="1" x14ac:dyDescent="0.15"/>
    <row r="155703" ht="13.5" customHeight="1" x14ac:dyDescent="0.15"/>
    <row r="155705" ht="13.5" customHeight="1" x14ac:dyDescent="0.15"/>
    <row r="155707" ht="13.5" customHeight="1" x14ac:dyDescent="0.15"/>
    <row r="155709" ht="13.5" customHeight="1" x14ac:dyDescent="0.15"/>
    <row r="155711" ht="13.5" customHeight="1" x14ac:dyDescent="0.15"/>
    <row r="155713" ht="13.5" customHeight="1" x14ac:dyDescent="0.15"/>
    <row r="155715" ht="13.5" customHeight="1" x14ac:dyDescent="0.15"/>
    <row r="155717" ht="13.5" customHeight="1" x14ac:dyDescent="0.15"/>
    <row r="155719" ht="13.5" customHeight="1" x14ac:dyDescent="0.15"/>
    <row r="155721" ht="13.5" customHeight="1" x14ac:dyDescent="0.15"/>
    <row r="155723" ht="13.5" customHeight="1" x14ac:dyDescent="0.15"/>
    <row r="155725" ht="13.5" customHeight="1" x14ac:dyDescent="0.15"/>
    <row r="155727" ht="13.5" customHeight="1" x14ac:dyDescent="0.15"/>
    <row r="155729" ht="13.5" customHeight="1" x14ac:dyDescent="0.15"/>
    <row r="155731" ht="13.5" customHeight="1" x14ac:dyDescent="0.15"/>
    <row r="155733" ht="13.5" customHeight="1" x14ac:dyDescent="0.15"/>
    <row r="155735" ht="13.5" customHeight="1" x14ac:dyDescent="0.15"/>
    <row r="155737" ht="13.5" customHeight="1" x14ac:dyDescent="0.15"/>
    <row r="155739" ht="13.5" customHeight="1" x14ac:dyDescent="0.15"/>
    <row r="155741" ht="13.5" customHeight="1" x14ac:dyDescent="0.15"/>
    <row r="155743" ht="13.5" customHeight="1" x14ac:dyDescent="0.15"/>
    <row r="155745" ht="13.5" customHeight="1" x14ac:dyDescent="0.15"/>
    <row r="155747" ht="13.5" customHeight="1" x14ac:dyDescent="0.15"/>
    <row r="155749" ht="13.5" customHeight="1" x14ac:dyDescent="0.15"/>
    <row r="155751" ht="13.5" customHeight="1" x14ac:dyDescent="0.15"/>
    <row r="155753" ht="13.5" customHeight="1" x14ac:dyDescent="0.15"/>
    <row r="155755" ht="13.5" customHeight="1" x14ac:dyDescent="0.15"/>
    <row r="155757" ht="13.5" customHeight="1" x14ac:dyDescent="0.15"/>
    <row r="155759" ht="13.5" customHeight="1" x14ac:dyDescent="0.15"/>
    <row r="155761" ht="13.5" customHeight="1" x14ac:dyDescent="0.15"/>
    <row r="155763" ht="13.5" customHeight="1" x14ac:dyDescent="0.15"/>
    <row r="155765" ht="13.5" customHeight="1" x14ac:dyDescent="0.15"/>
    <row r="155767" ht="13.5" customHeight="1" x14ac:dyDescent="0.15"/>
    <row r="155769" ht="13.5" customHeight="1" x14ac:dyDescent="0.15"/>
    <row r="155771" ht="13.5" customHeight="1" x14ac:dyDescent="0.15"/>
    <row r="155773" ht="13.5" customHeight="1" x14ac:dyDescent="0.15"/>
    <row r="155775" ht="13.5" customHeight="1" x14ac:dyDescent="0.15"/>
    <row r="155777" ht="13.5" customHeight="1" x14ac:dyDescent="0.15"/>
    <row r="155779" ht="13.5" customHeight="1" x14ac:dyDescent="0.15"/>
    <row r="155781" ht="13.5" customHeight="1" x14ac:dyDescent="0.15"/>
    <row r="155783" ht="13.5" customHeight="1" x14ac:dyDescent="0.15"/>
    <row r="155785" ht="13.5" customHeight="1" x14ac:dyDescent="0.15"/>
    <row r="155787" ht="13.5" customHeight="1" x14ac:dyDescent="0.15"/>
    <row r="155789" ht="13.5" customHeight="1" x14ac:dyDescent="0.15"/>
    <row r="155791" ht="13.5" customHeight="1" x14ac:dyDescent="0.15"/>
    <row r="155793" ht="13.5" customHeight="1" x14ac:dyDescent="0.15"/>
    <row r="155795" ht="13.5" customHeight="1" x14ac:dyDescent="0.15"/>
    <row r="155797" ht="13.5" customHeight="1" x14ac:dyDescent="0.15"/>
    <row r="155799" ht="13.5" customHeight="1" x14ac:dyDescent="0.15"/>
    <row r="155801" ht="13.5" customHeight="1" x14ac:dyDescent="0.15"/>
    <row r="155803" ht="13.5" customHeight="1" x14ac:dyDescent="0.15"/>
    <row r="155805" ht="13.5" customHeight="1" x14ac:dyDescent="0.15"/>
    <row r="155807" ht="13.5" customHeight="1" x14ac:dyDescent="0.15"/>
    <row r="155809" ht="13.5" customHeight="1" x14ac:dyDescent="0.15"/>
    <row r="155811" ht="13.5" customHeight="1" x14ac:dyDescent="0.15"/>
    <row r="155813" ht="13.5" customHeight="1" x14ac:dyDescent="0.15"/>
    <row r="155815" ht="13.5" customHeight="1" x14ac:dyDescent="0.15"/>
    <row r="155817" ht="13.5" customHeight="1" x14ac:dyDescent="0.15"/>
    <row r="155819" ht="13.5" customHeight="1" x14ac:dyDescent="0.15"/>
    <row r="155821" ht="13.5" customHeight="1" x14ac:dyDescent="0.15"/>
    <row r="155823" ht="13.5" customHeight="1" x14ac:dyDescent="0.15"/>
    <row r="155825" ht="13.5" customHeight="1" x14ac:dyDescent="0.15"/>
    <row r="155827" ht="13.5" customHeight="1" x14ac:dyDescent="0.15"/>
    <row r="155829" ht="13.5" customHeight="1" x14ac:dyDescent="0.15"/>
    <row r="155831" ht="13.5" customHeight="1" x14ac:dyDescent="0.15"/>
    <row r="155833" ht="13.5" customHeight="1" x14ac:dyDescent="0.15"/>
    <row r="155835" ht="13.5" customHeight="1" x14ac:dyDescent="0.15"/>
    <row r="155837" ht="13.5" customHeight="1" x14ac:dyDescent="0.15"/>
    <row r="155839" ht="13.5" customHeight="1" x14ac:dyDescent="0.15"/>
    <row r="155841" ht="13.5" customHeight="1" x14ac:dyDescent="0.15"/>
    <row r="155843" ht="13.5" customHeight="1" x14ac:dyDescent="0.15"/>
    <row r="155845" ht="13.5" customHeight="1" x14ac:dyDescent="0.15"/>
    <row r="155847" ht="13.5" customHeight="1" x14ac:dyDescent="0.15"/>
    <row r="155849" ht="13.5" customHeight="1" x14ac:dyDescent="0.15"/>
    <row r="155851" ht="13.5" customHeight="1" x14ac:dyDescent="0.15"/>
    <row r="155853" ht="13.5" customHeight="1" x14ac:dyDescent="0.15"/>
    <row r="155855" ht="13.5" customHeight="1" x14ac:dyDescent="0.15"/>
    <row r="155857" ht="13.5" customHeight="1" x14ac:dyDescent="0.15"/>
    <row r="155859" ht="13.5" customHeight="1" x14ac:dyDescent="0.15"/>
    <row r="155861" ht="13.5" customHeight="1" x14ac:dyDescent="0.15"/>
    <row r="155863" ht="13.5" customHeight="1" x14ac:dyDescent="0.15"/>
    <row r="155865" ht="13.5" customHeight="1" x14ac:dyDescent="0.15"/>
    <row r="155867" ht="13.5" customHeight="1" x14ac:dyDescent="0.15"/>
    <row r="155869" ht="13.5" customHeight="1" x14ac:dyDescent="0.15"/>
    <row r="155871" ht="13.5" customHeight="1" x14ac:dyDescent="0.15"/>
    <row r="155873" ht="13.5" customHeight="1" x14ac:dyDescent="0.15"/>
    <row r="155875" ht="13.5" customHeight="1" x14ac:dyDescent="0.15"/>
    <row r="155877" ht="13.5" customHeight="1" x14ac:dyDescent="0.15"/>
    <row r="155879" ht="13.5" customHeight="1" x14ac:dyDescent="0.15"/>
    <row r="155881" ht="13.5" customHeight="1" x14ac:dyDescent="0.15"/>
    <row r="155883" ht="13.5" customHeight="1" x14ac:dyDescent="0.15"/>
    <row r="155885" ht="13.5" customHeight="1" x14ac:dyDescent="0.15"/>
    <row r="155887" ht="13.5" customHeight="1" x14ac:dyDescent="0.15"/>
    <row r="155889" ht="13.5" customHeight="1" x14ac:dyDescent="0.15"/>
    <row r="155891" ht="13.5" customHeight="1" x14ac:dyDescent="0.15"/>
    <row r="155893" ht="13.5" customHeight="1" x14ac:dyDescent="0.15"/>
    <row r="155895" ht="13.5" customHeight="1" x14ac:dyDescent="0.15"/>
    <row r="155897" ht="13.5" customHeight="1" x14ac:dyDescent="0.15"/>
    <row r="155899" ht="13.5" customHeight="1" x14ac:dyDescent="0.15"/>
    <row r="155901" ht="13.5" customHeight="1" x14ac:dyDescent="0.15"/>
    <row r="155903" ht="13.5" customHeight="1" x14ac:dyDescent="0.15"/>
    <row r="155905" ht="13.5" customHeight="1" x14ac:dyDescent="0.15"/>
    <row r="155907" ht="13.5" customHeight="1" x14ac:dyDescent="0.15"/>
    <row r="155909" ht="13.5" customHeight="1" x14ac:dyDescent="0.15"/>
    <row r="155911" ht="13.5" customHeight="1" x14ac:dyDescent="0.15"/>
    <row r="155913" ht="13.5" customHeight="1" x14ac:dyDescent="0.15"/>
    <row r="155915" ht="13.5" customHeight="1" x14ac:dyDescent="0.15"/>
    <row r="155917" ht="13.5" customHeight="1" x14ac:dyDescent="0.15"/>
    <row r="155919" ht="13.5" customHeight="1" x14ac:dyDescent="0.15"/>
    <row r="155921" ht="13.5" customHeight="1" x14ac:dyDescent="0.15"/>
    <row r="155923" ht="13.5" customHeight="1" x14ac:dyDescent="0.15"/>
    <row r="155925" ht="13.5" customHeight="1" x14ac:dyDescent="0.15"/>
    <row r="155927" ht="13.5" customHeight="1" x14ac:dyDescent="0.15"/>
    <row r="155929" ht="13.5" customHeight="1" x14ac:dyDescent="0.15"/>
    <row r="155931" ht="13.5" customHeight="1" x14ac:dyDescent="0.15"/>
    <row r="155933" ht="13.5" customHeight="1" x14ac:dyDescent="0.15"/>
    <row r="155935" ht="13.5" customHeight="1" x14ac:dyDescent="0.15"/>
    <row r="155937" ht="13.5" customHeight="1" x14ac:dyDescent="0.15"/>
    <row r="155939" ht="13.5" customHeight="1" x14ac:dyDescent="0.15"/>
    <row r="155941" ht="13.5" customHeight="1" x14ac:dyDescent="0.15"/>
    <row r="155943" ht="13.5" customHeight="1" x14ac:dyDescent="0.15"/>
    <row r="155945" ht="13.5" customHeight="1" x14ac:dyDescent="0.15"/>
    <row r="155947" ht="13.5" customHeight="1" x14ac:dyDescent="0.15"/>
    <row r="155949" ht="13.5" customHeight="1" x14ac:dyDescent="0.15"/>
    <row r="155951" ht="13.5" customHeight="1" x14ac:dyDescent="0.15"/>
    <row r="155953" ht="13.5" customHeight="1" x14ac:dyDescent="0.15"/>
    <row r="155955" ht="13.5" customHeight="1" x14ac:dyDescent="0.15"/>
    <row r="155957" ht="13.5" customHeight="1" x14ac:dyDescent="0.15"/>
    <row r="155959" ht="13.5" customHeight="1" x14ac:dyDescent="0.15"/>
    <row r="155961" ht="13.5" customHeight="1" x14ac:dyDescent="0.15"/>
    <row r="155963" ht="13.5" customHeight="1" x14ac:dyDescent="0.15"/>
    <row r="155965" ht="13.5" customHeight="1" x14ac:dyDescent="0.15"/>
    <row r="155967" ht="13.5" customHeight="1" x14ac:dyDescent="0.15"/>
    <row r="155969" ht="13.5" customHeight="1" x14ac:dyDescent="0.15"/>
    <row r="155971" ht="13.5" customHeight="1" x14ac:dyDescent="0.15"/>
    <row r="155973" ht="13.5" customHeight="1" x14ac:dyDescent="0.15"/>
    <row r="155975" ht="13.5" customHeight="1" x14ac:dyDescent="0.15"/>
    <row r="155977" ht="13.5" customHeight="1" x14ac:dyDescent="0.15"/>
    <row r="155979" ht="13.5" customHeight="1" x14ac:dyDescent="0.15"/>
    <row r="155981" ht="13.5" customHeight="1" x14ac:dyDescent="0.15"/>
    <row r="155983" ht="13.5" customHeight="1" x14ac:dyDescent="0.15"/>
    <row r="155985" ht="13.5" customHeight="1" x14ac:dyDescent="0.15"/>
    <row r="155987" ht="13.5" customHeight="1" x14ac:dyDescent="0.15"/>
    <row r="155989" ht="13.5" customHeight="1" x14ac:dyDescent="0.15"/>
    <row r="155991" ht="13.5" customHeight="1" x14ac:dyDescent="0.15"/>
    <row r="155993" ht="13.5" customHeight="1" x14ac:dyDescent="0.15"/>
    <row r="155995" ht="13.5" customHeight="1" x14ac:dyDescent="0.15"/>
    <row r="155997" ht="13.5" customHeight="1" x14ac:dyDescent="0.15"/>
    <row r="155999" ht="13.5" customHeight="1" x14ac:dyDescent="0.15"/>
    <row r="156001" ht="13.5" customHeight="1" x14ac:dyDescent="0.15"/>
    <row r="156003" ht="13.5" customHeight="1" x14ac:dyDescent="0.15"/>
    <row r="156005" ht="13.5" customHeight="1" x14ac:dyDescent="0.15"/>
    <row r="156007" ht="13.5" customHeight="1" x14ac:dyDescent="0.15"/>
    <row r="156009" ht="13.5" customHeight="1" x14ac:dyDescent="0.15"/>
    <row r="156011" ht="13.5" customHeight="1" x14ac:dyDescent="0.15"/>
    <row r="156013" ht="13.5" customHeight="1" x14ac:dyDescent="0.15"/>
    <row r="156015" ht="13.5" customHeight="1" x14ac:dyDescent="0.15"/>
    <row r="156017" ht="13.5" customHeight="1" x14ac:dyDescent="0.15"/>
    <row r="156019" ht="13.5" customHeight="1" x14ac:dyDescent="0.15"/>
    <row r="156021" ht="13.5" customHeight="1" x14ac:dyDescent="0.15"/>
    <row r="156023" ht="13.5" customHeight="1" x14ac:dyDescent="0.15"/>
    <row r="156025" ht="13.5" customHeight="1" x14ac:dyDescent="0.15"/>
    <row r="156027" ht="13.5" customHeight="1" x14ac:dyDescent="0.15"/>
    <row r="156029" ht="13.5" customHeight="1" x14ac:dyDescent="0.15"/>
    <row r="156031" ht="13.5" customHeight="1" x14ac:dyDescent="0.15"/>
    <row r="156033" ht="13.5" customHeight="1" x14ac:dyDescent="0.15"/>
    <row r="156035" ht="13.5" customHeight="1" x14ac:dyDescent="0.15"/>
    <row r="156037" ht="13.5" customHeight="1" x14ac:dyDescent="0.15"/>
    <row r="156039" ht="13.5" customHeight="1" x14ac:dyDescent="0.15"/>
    <row r="156041" ht="13.5" customHeight="1" x14ac:dyDescent="0.15"/>
    <row r="156043" ht="13.5" customHeight="1" x14ac:dyDescent="0.15"/>
    <row r="156045" ht="13.5" customHeight="1" x14ac:dyDescent="0.15"/>
    <row r="156047" ht="13.5" customHeight="1" x14ac:dyDescent="0.15"/>
    <row r="156049" ht="13.5" customHeight="1" x14ac:dyDescent="0.15"/>
    <row r="156051" ht="13.5" customHeight="1" x14ac:dyDescent="0.15"/>
    <row r="156053" ht="13.5" customHeight="1" x14ac:dyDescent="0.15"/>
    <row r="156055" ht="13.5" customHeight="1" x14ac:dyDescent="0.15"/>
    <row r="156057" ht="13.5" customHeight="1" x14ac:dyDescent="0.15"/>
    <row r="156059" ht="13.5" customHeight="1" x14ac:dyDescent="0.15"/>
    <row r="156061" ht="13.5" customHeight="1" x14ac:dyDescent="0.15"/>
    <row r="156063" ht="13.5" customHeight="1" x14ac:dyDescent="0.15"/>
    <row r="156065" ht="13.5" customHeight="1" x14ac:dyDescent="0.15"/>
    <row r="156067" ht="13.5" customHeight="1" x14ac:dyDescent="0.15"/>
    <row r="156069" ht="13.5" customHeight="1" x14ac:dyDescent="0.15"/>
    <row r="156071" ht="13.5" customHeight="1" x14ac:dyDescent="0.15"/>
    <row r="156073" ht="13.5" customHeight="1" x14ac:dyDescent="0.15"/>
    <row r="156075" ht="13.5" customHeight="1" x14ac:dyDescent="0.15"/>
    <row r="156077" ht="13.5" customHeight="1" x14ac:dyDescent="0.15"/>
    <row r="156079" ht="13.5" customHeight="1" x14ac:dyDescent="0.15"/>
    <row r="156081" ht="13.5" customHeight="1" x14ac:dyDescent="0.15"/>
    <row r="156083" ht="13.5" customHeight="1" x14ac:dyDescent="0.15"/>
    <row r="156085" ht="13.5" customHeight="1" x14ac:dyDescent="0.15"/>
    <row r="156087" ht="13.5" customHeight="1" x14ac:dyDescent="0.15"/>
    <row r="156089" ht="13.5" customHeight="1" x14ac:dyDescent="0.15"/>
    <row r="156091" ht="13.5" customHeight="1" x14ac:dyDescent="0.15"/>
    <row r="156093" ht="13.5" customHeight="1" x14ac:dyDescent="0.15"/>
    <row r="156095" ht="13.5" customHeight="1" x14ac:dyDescent="0.15"/>
    <row r="156097" ht="13.5" customHeight="1" x14ac:dyDescent="0.15"/>
    <row r="156099" ht="13.5" customHeight="1" x14ac:dyDescent="0.15"/>
    <row r="156101" ht="13.5" customHeight="1" x14ac:dyDescent="0.15"/>
    <row r="156103" ht="13.5" customHeight="1" x14ac:dyDescent="0.15"/>
    <row r="156105" ht="13.5" customHeight="1" x14ac:dyDescent="0.15"/>
    <row r="156107" ht="13.5" customHeight="1" x14ac:dyDescent="0.15"/>
    <row r="156109" ht="13.5" customHeight="1" x14ac:dyDescent="0.15"/>
    <row r="156111" ht="13.5" customHeight="1" x14ac:dyDescent="0.15"/>
    <row r="156113" ht="13.5" customHeight="1" x14ac:dyDescent="0.15"/>
    <row r="156115" ht="13.5" customHeight="1" x14ac:dyDescent="0.15"/>
    <row r="156117" ht="13.5" customHeight="1" x14ac:dyDescent="0.15"/>
    <row r="156119" ht="13.5" customHeight="1" x14ac:dyDescent="0.15"/>
    <row r="156121" ht="13.5" customHeight="1" x14ac:dyDescent="0.15"/>
    <row r="156123" ht="13.5" customHeight="1" x14ac:dyDescent="0.15"/>
    <row r="156125" ht="13.5" customHeight="1" x14ac:dyDescent="0.15"/>
    <row r="156127" ht="13.5" customHeight="1" x14ac:dyDescent="0.15"/>
    <row r="156129" ht="13.5" customHeight="1" x14ac:dyDescent="0.15"/>
    <row r="156131" ht="13.5" customHeight="1" x14ac:dyDescent="0.15"/>
    <row r="156133" ht="13.5" customHeight="1" x14ac:dyDescent="0.15"/>
    <row r="156135" ht="13.5" customHeight="1" x14ac:dyDescent="0.15"/>
    <row r="156137" ht="13.5" customHeight="1" x14ac:dyDescent="0.15"/>
    <row r="156139" ht="13.5" customHeight="1" x14ac:dyDescent="0.15"/>
    <row r="156141" ht="13.5" customHeight="1" x14ac:dyDescent="0.15"/>
    <row r="156143" ht="13.5" customHeight="1" x14ac:dyDescent="0.15"/>
    <row r="156145" ht="13.5" customHeight="1" x14ac:dyDescent="0.15"/>
    <row r="156147" ht="13.5" customHeight="1" x14ac:dyDescent="0.15"/>
    <row r="156149" ht="13.5" customHeight="1" x14ac:dyDescent="0.15"/>
    <row r="156151" ht="13.5" customHeight="1" x14ac:dyDescent="0.15"/>
    <row r="156153" ht="13.5" customHeight="1" x14ac:dyDescent="0.15"/>
    <row r="156155" ht="13.5" customHeight="1" x14ac:dyDescent="0.15"/>
    <row r="156157" ht="13.5" customHeight="1" x14ac:dyDescent="0.15"/>
    <row r="156159" ht="13.5" customHeight="1" x14ac:dyDescent="0.15"/>
    <row r="156161" ht="13.5" customHeight="1" x14ac:dyDescent="0.15"/>
    <row r="156163" ht="13.5" customHeight="1" x14ac:dyDescent="0.15"/>
    <row r="156165" ht="13.5" customHeight="1" x14ac:dyDescent="0.15"/>
    <row r="156167" ht="13.5" customHeight="1" x14ac:dyDescent="0.15"/>
    <row r="156169" ht="13.5" customHeight="1" x14ac:dyDescent="0.15"/>
    <row r="156171" ht="13.5" customHeight="1" x14ac:dyDescent="0.15"/>
    <row r="156173" ht="13.5" customHeight="1" x14ac:dyDescent="0.15"/>
    <row r="156175" ht="13.5" customHeight="1" x14ac:dyDescent="0.15"/>
    <row r="156177" ht="13.5" customHeight="1" x14ac:dyDescent="0.15"/>
    <row r="156179" ht="13.5" customHeight="1" x14ac:dyDescent="0.15"/>
    <row r="156181" ht="13.5" customHeight="1" x14ac:dyDescent="0.15"/>
    <row r="156183" ht="13.5" customHeight="1" x14ac:dyDescent="0.15"/>
    <row r="156185" ht="13.5" customHeight="1" x14ac:dyDescent="0.15"/>
    <row r="156187" ht="13.5" customHeight="1" x14ac:dyDescent="0.15"/>
    <row r="156189" ht="13.5" customHeight="1" x14ac:dyDescent="0.15"/>
    <row r="156191" ht="13.5" customHeight="1" x14ac:dyDescent="0.15"/>
    <row r="156193" ht="13.5" customHeight="1" x14ac:dyDescent="0.15"/>
    <row r="156195" ht="13.5" customHeight="1" x14ac:dyDescent="0.15"/>
    <row r="156197" ht="13.5" customHeight="1" x14ac:dyDescent="0.15"/>
    <row r="156199" ht="13.5" customHeight="1" x14ac:dyDescent="0.15"/>
    <row r="156201" ht="13.5" customHeight="1" x14ac:dyDescent="0.15"/>
    <row r="156203" ht="13.5" customHeight="1" x14ac:dyDescent="0.15"/>
    <row r="156205" ht="13.5" customHeight="1" x14ac:dyDescent="0.15"/>
    <row r="156207" ht="13.5" customHeight="1" x14ac:dyDescent="0.15"/>
    <row r="156209" ht="13.5" customHeight="1" x14ac:dyDescent="0.15"/>
    <row r="156211" ht="13.5" customHeight="1" x14ac:dyDescent="0.15"/>
    <row r="156213" ht="13.5" customHeight="1" x14ac:dyDescent="0.15"/>
    <row r="156215" ht="13.5" customHeight="1" x14ac:dyDescent="0.15"/>
    <row r="156217" ht="13.5" customHeight="1" x14ac:dyDescent="0.15"/>
    <row r="156219" ht="13.5" customHeight="1" x14ac:dyDescent="0.15"/>
    <row r="156221" ht="13.5" customHeight="1" x14ac:dyDescent="0.15"/>
    <row r="156223" ht="13.5" customHeight="1" x14ac:dyDescent="0.15"/>
    <row r="156225" ht="13.5" customHeight="1" x14ac:dyDescent="0.15"/>
    <row r="156227" ht="13.5" customHeight="1" x14ac:dyDescent="0.15"/>
    <row r="156229" ht="13.5" customHeight="1" x14ac:dyDescent="0.15"/>
    <row r="156231" ht="13.5" customHeight="1" x14ac:dyDescent="0.15"/>
    <row r="156233" ht="13.5" customHeight="1" x14ac:dyDescent="0.15"/>
    <row r="156235" ht="13.5" customHeight="1" x14ac:dyDescent="0.15"/>
    <row r="156237" ht="13.5" customHeight="1" x14ac:dyDescent="0.15"/>
    <row r="156239" ht="13.5" customHeight="1" x14ac:dyDescent="0.15"/>
    <row r="156241" ht="13.5" customHeight="1" x14ac:dyDescent="0.15"/>
    <row r="156243" ht="13.5" customHeight="1" x14ac:dyDescent="0.15"/>
    <row r="156245" ht="13.5" customHeight="1" x14ac:dyDescent="0.15"/>
    <row r="156247" ht="13.5" customHeight="1" x14ac:dyDescent="0.15"/>
    <row r="156249" ht="13.5" customHeight="1" x14ac:dyDescent="0.15"/>
    <row r="156251" ht="13.5" customHeight="1" x14ac:dyDescent="0.15"/>
    <row r="156253" ht="13.5" customHeight="1" x14ac:dyDescent="0.15"/>
    <row r="156255" ht="13.5" customHeight="1" x14ac:dyDescent="0.15"/>
    <row r="156257" ht="13.5" customHeight="1" x14ac:dyDescent="0.15"/>
    <row r="156259" ht="13.5" customHeight="1" x14ac:dyDescent="0.15"/>
    <row r="156261" ht="13.5" customHeight="1" x14ac:dyDescent="0.15"/>
    <row r="156263" ht="13.5" customHeight="1" x14ac:dyDescent="0.15"/>
    <row r="156265" ht="13.5" customHeight="1" x14ac:dyDescent="0.15"/>
    <row r="156267" ht="13.5" customHeight="1" x14ac:dyDescent="0.15"/>
    <row r="156269" ht="13.5" customHeight="1" x14ac:dyDescent="0.15"/>
    <row r="156271" ht="13.5" customHeight="1" x14ac:dyDescent="0.15"/>
    <row r="156273" ht="13.5" customHeight="1" x14ac:dyDescent="0.15"/>
    <row r="156275" ht="13.5" customHeight="1" x14ac:dyDescent="0.15"/>
    <row r="156277" ht="13.5" customHeight="1" x14ac:dyDescent="0.15"/>
    <row r="156279" ht="13.5" customHeight="1" x14ac:dyDescent="0.15"/>
    <row r="156281" ht="13.5" customHeight="1" x14ac:dyDescent="0.15"/>
    <row r="156283" ht="13.5" customHeight="1" x14ac:dyDescent="0.15"/>
    <row r="156285" ht="13.5" customHeight="1" x14ac:dyDescent="0.15"/>
    <row r="156287" ht="13.5" customHeight="1" x14ac:dyDescent="0.15"/>
    <row r="156289" ht="13.5" customHeight="1" x14ac:dyDescent="0.15"/>
    <row r="156291" ht="13.5" customHeight="1" x14ac:dyDescent="0.15"/>
    <row r="156293" ht="13.5" customHeight="1" x14ac:dyDescent="0.15"/>
    <row r="156295" ht="13.5" customHeight="1" x14ac:dyDescent="0.15"/>
    <row r="156297" ht="13.5" customHeight="1" x14ac:dyDescent="0.15"/>
    <row r="156299" ht="13.5" customHeight="1" x14ac:dyDescent="0.15"/>
    <row r="156301" ht="13.5" customHeight="1" x14ac:dyDescent="0.15"/>
    <row r="156303" ht="13.5" customHeight="1" x14ac:dyDescent="0.15"/>
    <row r="156305" ht="13.5" customHeight="1" x14ac:dyDescent="0.15"/>
    <row r="156307" ht="13.5" customHeight="1" x14ac:dyDescent="0.15"/>
    <row r="156309" ht="13.5" customHeight="1" x14ac:dyDescent="0.15"/>
    <row r="156311" ht="13.5" customHeight="1" x14ac:dyDescent="0.15"/>
    <row r="156313" ht="13.5" customHeight="1" x14ac:dyDescent="0.15"/>
    <row r="156315" ht="13.5" customHeight="1" x14ac:dyDescent="0.15"/>
    <row r="156317" ht="13.5" customHeight="1" x14ac:dyDescent="0.15"/>
    <row r="156319" ht="13.5" customHeight="1" x14ac:dyDescent="0.15"/>
    <row r="156321" ht="13.5" customHeight="1" x14ac:dyDescent="0.15"/>
    <row r="156323" ht="13.5" customHeight="1" x14ac:dyDescent="0.15"/>
    <row r="156325" ht="13.5" customHeight="1" x14ac:dyDescent="0.15"/>
    <row r="156327" ht="13.5" customHeight="1" x14ac:dyDescent="0.15"/>
    <row r="156329" ht="13.5" customHeight="1" x14ac:dyDescent="0.15"/>
    <row r="156331" ht="13.5" customHeight="1" x14ac:dyDescent="0.15"/>
    <row r="156333" ht="13.5" customHeight="1" x14ac:dyDescent="0.15"/>
    <row r="156335" ht="13.5" customHeight="1" x14ac:dyDescent="0.15"/>
    <row r="156337" ht="13.5" customHeight="1" x14ac:dyDescent="0.15"/>
    <row r="156339" ht="13.5" customHeight="1" x14ac:dyDescent="0.15"/>
    <row r="156341" ht="13.5" customHeight="1" x14ac:dyDescent="0.15"/>
    <row r="156343" ht="13.5" customHeight="1" x14ac:dyDescent="0.15"/>
    <row r="156345" ht="13.5" customHeight="1" x14ac:dyDescent="0.15"/>
    <row r="156347" ht="13.5" customHeight="1" x14ac:dyDescent="0.15"/>
    <row r="156349" ht="13.5" customHeight="1" x14ac:dyDescent="0.15"/>
    <row r="156351" ht="13.5" customHeight="1" x14ac:dyDescent="0.15"/>
    <row r="156353" ht="13.5" customHeight="1" x14ac:dyDescent="0.15"/>
    <row r="156355" ht="13.5" customHeight="1" x14ac:dyDescent="0.15"/>
    <row r="156357" ht="13.5" customHeight="1" x14ac:dyDescent="0.15"/>
    <row r="156359" ht="13.5" customHeight="1" x14ac:dyDescent="0.15"/>
    <row r="156361" ht="13.5" customHeight="1" x14ac:dyDescent="0.15"/>
    <row r="156363" ht="13.5" customHeight="1" x14ac:dyDescent="0.15"/>
    <row r="156365" ht="13.5" customHeight="1" x14ac:dyDescent="0.15"/>
    <row r="156367" ht="13.5" customHeight="1" x14ac:dyDescent="0.15"/>
    <row r="156369" ht="13.5" customHeight="1" x14ac:dyDescent="0.15"/>
    <row r="156371" ht="13.5" customHeight="1" x14ac:dyDescent="0.15"/>
    <row r="156373" ht="13.5" customHeight="1" x14ac:dyDescent="0.15"/>
    <row r="156375" ht="13.5" customHeight="1" x14ac:dyDescent="0.15"/>
    <row r="156377" ht="13.5" customHeight="1" x14ac:dyDescent="0.15"/>
    <row r="156379" ht="13.5" customHeight="1" x14ac:dyDescent="0.15"/>
    <row r="156381" ht="13.5" customHeight="1" x14ac:dyDescent="0.15"/>
    <row r="156383" ht="13.5" customHeight="1" x14ac:dyDescent="0.15"/>
    <row r="156385" ht="13.5" customHeight="1" x14ac:dyDescent="0.15"/>
    <row r="156387" ht="13.5" customHeight="1" x14ac:dyDescent="0.15"/>
    <row r="156389" ht="13.5" customHeight="1" x14ac:dyDescent="0.15"/>
    <row r="156391" ht="13.5" customHeight="1" x14ac:dyDescent="0.15"/>
    <row r="156393" ht="13.5" customHeight="1" x14ac:dyDescent="0.15"/>
    <row r="156395" ht="13.5" customHeight="1" x14ac:dyDescent="0.15"/>
    <row r="156397" ht="13.5" customHeight="1" x14ac:dyDescent="0.15"/>
    <row r="156399" ht="13.5" customHeight="1" x14ac:dyDescent="0.15"/>
    <row r="156401" ht="13.5" customHeight="1" x14ac:dyDescent="0.15"/>
    <row r="156403" ht="13.5" customHeight="1" x14ac:dyDescent="0.15"/>
    <row r="156405" ht="13.5" customHeight="1" x14ac:dyDescent="0.15"/>
    <row r="156407" ht="13.5" customHeight="1" x14ac:dyDescent="0.15"/>
    <row r="156409" ht="13.5" customHeight="1" x14ac:dyDescent="0.15"/>
    <row r="156411" ht="13.5" customHeight="1" x14ac:dyDescent="0.15"/>
    <row r="156413" ht="13.5" customHeight="1" x14ac:dyDescent="0.15"/>
    <row r="156415" ht="13.5" customHeight="1" x14ac:dyDescent="0.15"/>
    <row r="156417" ht="13.5" customHeight="1" x14ac:dyDescent="0.15"/>
    <row r="156419" ht="13.5" customHeight="1" x14ac:dyDescent="0.15"/>
    <row r="156421" ht="13.5" customHeight="1" x14ac:dyDescent="0.15"/>
    <row r="156423" ht="13.5" customHeight="1" x14ac:dyDescent="0.15"/>
    <row r="156425" ht="13.5" customHeight="1" x14ac:dyDescent="0.15"/>
    <row r="156427" ht="13.5" customHeight="1" x14ac:dyDescent="0.15"/>
    <row r="156429" ht="13.5" customHeight="1" x14ac:dyDescent="0.15"/>
    <row r="156431" ht="13.5" customHeight="1" x14ac:dyDescent="0.15"/>
    <row r="156433" ht="13.5" customHeight="1" x14ac:dyDescent="0.15"/>
    <row r="156435" ht="13.5" customHeight="1" x14ac:dyDescent="0.15"/>
    <row r="156437" ht="13.5" customHeight="1" x14ac:dyDescent="0.15"/>
    <row r="156439" ht="13.5" customHeight="1" x14ac:dyDescent="0.15"/>
    <row r="156441" ht="13.5" customHeight="1" x14ac:dyDescent="0.15"/>
    <row r="156443" ht="13.5" customHeight="1" x14ac:dyDescent="0.15"/>
    <row r="156445" ht="13.5" customHeight="1" x14ac:dyDescent="0.15"/>
    <row r="156447" ht="13.5" customHeight="1" x14ac:dyDescent="0.15"/>
    <row r="156449" ht="13.5" customHeight="1" x14ac:dyDescent="0.15"/>
    <row r="156451" ht="13.5" customHeight="1" x14ac:dyDescent="0.15"/>
    <row r="156453" ht="13.5" customHeight="1" x14ac:dyDescent="0.15"/>
    <row r="156455" ht="13.5" customHeight="1" x14ac:dyDescent="0.15"/>
    <row r="156457" ht="13.5" customHeight="1" x14ac:dyDescent="0.15"/>
    <row r="156459" ht="13.5" customHeight="1" x14ac:dyDescent="0.15"/>
    <row r="156461" ht="13.5" customHeight="1" x14ac:dyDescent="0.15"/>
    <row r="156463" ht="13.5" customHeight="1" x14ac:dyDescent="0.15"/>
    <row r="156465" ht="13.5" customHeight="1" x14ac:dyDescent="0.15"/>
    <row r="156467" ht="13.5" customHeight="1" x14ac:dyDescent="0.15"/>
    <row r="156469" ht="13.5" customHeight="1" x14ac:dyDescent="0.15"/>
    <row r="156471" ht="13.5" customHeight="1" x14ac:dyDescent="0.15"/>
    <row r="156473" ht="13.5" customHeight="1" x14ac:dyDescent="0.15"/>
    <row r="156475" ht="13.5" customHeight="1" x14ac:dyDescent="0.15"/>
    <row r="156477" ht="13.5" customHeight="1" x14ac:dyDescent="0.15"/>
    <row r="156479" ht="13.5" customHeight="1" x14ac:dyDescent="0.15"/>
    <row r="156481" ht="13.5" customHeight="1" x14ac:dyDescent="0.15"/>
    <row r="156483" ht="13.5" customHeight="1" x14ac:dyDescent="0.15"/>
    <row r="156485" ht="13.5" customHeight="1" x14ac:dyDescent="0.15"/>
    <row r="156487" ht="13.5" customHeight="1" x14ac:dyDescent="0.15"/>
    <row r="156489" ht="13.5" customHeight="1" x14ac:dyDescent="0.15"/>
    <row r="156491" ht="13.5" customHeight="1" x14ac:dyDescent="0.15"/>
    <row r="156493" ht="13.5" customHeight="1" x14ac:dyDescent="0.15"/>
    <row r="156495" ht="13.5" customHeight="1" x14ac:dyDescent="0.15"/>
    <row r="156497" ht="13.5" customHeight="1" x14ac:dyDescent="0.15"/>
    <row r="156499" ht="13.5" customHeight="1" x14ac:dyDescent="0.15"/>
    <row r="156501" ht="13.5" customHeight="1" x14ac:dyDescent="0.15"/>
    <row r="156503" ht="13.5" customHeight="1" x14ac:dyDescent="0.15"/>
    <row r="156505" ht="13.5" customHeight="1" x14ac:dyDescent="0.15"/>
    <row r="156507" ht="13.5" customHeight="1" x14ac:dyDescent="0.15"/>
    <row r="156509" ht="13.5" customHeight="1" x14ac:dyDescent="0.15"/>
    <row r="156511" ht="13.5" customHeight="1" x14ac:dyDescent="0.15"/>
    <row r="156513" ht="13.5" customHeight="1" x14ac:dyDescent="0.15"/>
    <row r="156515" ht="13.5" customHeight="1" x14ac:dyDescent="0.15"/>
    <row r="156517" ht="13.5" customHeight="1" x14ac:dyDescent="0.15"/>
    <row r="156519" ht="13.5" customHeight="1" x14ac:dyDescent="0.15"/>
    <row r="156521" ht="13.5" customHeight="1" x14ac:dyDescent="0.15"/>
    <row r="156523" ht="13.5" customHeight="1" x14ac:dyDescent="0.15"/>
    <row r="156525" ht="13.5" customHeight="1" x14ac:dyDescent="0.15"/>
    <row r="156527" ht="13.5" customHeight="1" x14ac:dyDescent="0.15"/>
    <row r="156529" ht="13.5" customHeight="1" x14ac:dyDescent="0.15"/>
    <row r="156531" ht="13.5" customHeight="1" x14ac:dyDescent="0.15"/>
    <row r="156533" ht="13.5" customHeight="1" x14ac:dyDescent="0.15"/>
    <row r="156535" ht="13.5" customHeight="1" x14ac:dyDescent="0.15"/>
    <row r="156537" ht="13.5" customHeight="1" x14ac:dyDescent="0.15"/>
    <row r="156539" ht="13.5" customHeight="1" x14ac:dyDescent="0.15"/>
    <row r="156541" ht="13.5" customHeight="1" x14ac:dyDescent="0.15"/>
    <row r="156543" ht="13.5" customHeight="1" x14ac:dyDescent="0.15"/>
    <row r="156545" ht="13.5" customHeight="1" x14ac:dyDescent="0.15"/>
    <row r="156547" ht="13.5" customHeight="1" x14ac:dyDescent="0.15"/>
    <row r="156549" ht="13.5" customHeight="1" x14ac:dyDescent="0.15"/>
    <row r="156551" ht="13.5" customHeight="1" x14ac:dyDescent="0.15"/>
    <row r="156553" ht="13.5" customHeight="1" x14ac:dyDescent="0.15"/>
    <row r="156555" ht="13.5" customHeight="1" x14ac:dyDescent="0.15"/>
    <row r="156557" ht="13.5" customHeight="1" x14ac:dyDescent="0.15"/>
    <row r="156559" ht="13.5" customHeight="1" x14ac:dyDescent="0.15"/>
    <row r="156561" ht="13.5" customHeight="1" x14ac:dyDescent="0.15"/>
    <row r="156563" ht="13.5" customHeight="1" x14ac:dyDescent="0.15"/>
    <row r="156565" ht="13.5" customHeight="1" x14ac:dyDescent="0.15"/>
    <row r="156567" ht="13.5" customHeight="1" x14ac:dyDescent="0.15"/>
    <row r="156569" ht="13.5" customHeight="1" x14ac:dyDescent="0.15"/>
    <row r="156571" ht="13.5" customHeight="1" x14ac:dyDescent="0.15"/>
    <row r="156573" ht="13.5" customHeight="1" x14ac:dyDescent="0.15"/>
    <row r="156575" ht="13.5" customHeight="1" x14ac:dyDescent="0.15"/>
    <row r="156577" ht="13.5" customHeight="1" x14ac:dyDescent="0.15"/>
    <row r="156579" ht="13.5" customHeight="1" x14ac:dyDescent="0.15"/>
    <row r="156581" ht="13.5" customHeight="1" x14ac:dyDescent="0.15"/>
    <row r="156583" ht="13.5" customHeight="1" x14ac:dyDescent="0.15"/>
    <row r="156585" ht="13.5" customHeight="1" x14ac:dyDescent="0.15"/>
    <row r="156587" ht="13.5" customHeight="1" x14ac:dyDescent="0.15"/>
    <row r="156589" ht="13.5" customHeight="1" x14ac:dyDescent="0.15"/>
    <row r="156591" ht="13.5" customHeight="1" x14ac:dyDescent="0.15"/>
    <row r="156593" ht="13.5" customHeight="1" x14ac:dyDescent="0.15"/>
    <row r="156595" ht="13.5" customHeight="1" x14ac:dyDescent="0.15"/>
    <row r="156597" ht="13.5" customHeight="1" x14ac:dyDescent="0.15"/>
    <row r="156599" ht="13.5" customHeight="1" x14ac:dyDescent="0.15"/>
    <row r="156601" ht="13.5" customHeight="1" x14ac:dyDescent="0.15"/>
    <row r="156603" ht="13.5" customHeight="1" x14ac:dyDescent="0.15"/>
    <row r="156605" ht="13.5" customHeight="1" x14ac:dyDescent="0.15"/>
    <row r="156607" ht="13.5" customHeight="1" x14ac:dyDescent="0.15"/>
    <row r="156609" ht="13.5" customHeight="1" x14ac:dyDescent="0.15"/>
    <row r="156611" ht="13.5" customHeight="1" x14ac:dyDescent="0.15"/>
    <row r="156613" ht="13.5" customHeight="1" x14ac:dyDescent="0.15"/>
    <row r="156615" ht="13.5" customHeight="1" x14ac:dyDescent="0.15"/>
    <row r="156617" ht="13.5" customHeight="1" x14ac:dyDescent="0.15"/>
    <row r="156619" ht="13.5" customHeight="1" x14ac:dyDescent="0.15"/>
    <row r="156621" ht="13.5" customHeight="1" x14ac:dyDescent="0.15"/>
    <row r="156623" ht="13.5" customHeight="1" x14ac:dyDescent="0.15"/>
    <row r="156625" ht="13.5" customHeight="1" x14ac:dyDescent="0.15"/>
    <row r="156627" ht="13.5" customHeight="1" x14ac:dyDescent="0.15"/>
    <row r="156629" ht="13.5" customHeight="1" x14ac:dyDescent="0.15"/>
    <row r="156631" ht="13.5" customHeight="1" x14ac:dyDescent="0.15"/>
    <row r="156633" ht="13.5" customHeight="1" x14ac:dyDescent="0.15"/>
    <row r="156635" ht="13.5" customHeight="1" x14ac:dyDescent="0.15"/>
    <row r="156637" ht="13.5" customHeight="1" x14ac:dyDescent="0.15"/>
    <row r="156639" ht="13.5" customHeight="1" x14ac:dyDescent="0.15"/>
    <row r="156641" ht="13.5" customHeight="1" x14ac:dyDescent="0.15"/>
    <row r="156643" ht="13.5" customHeight="1" x14ac:dyDescent="0.15"/>
    <row r="156645" ht="13.5" customHeight="1" x14ac:dyDescent="0.15"/>
    <row r="156647" ht="13.5" customHeight="1" x14ac:dyDescent="0.15"/>
    <row r="156649" ht="13.5" customHeight="1" x14ac:dyDescent="0.15"/>
    <row r="156651" ht="13.5" customHeight="1" x14ac:dyDescent="0.15"/>
    <row r="156653" ht="13.5" customHeight="1" x14ac:dyDescent="0.15"/>
    <row r="156655" ht="13.5" customHeight="1" x14ac:dyDescent="0.15"/>
    <row r="156657" ht="13.5" customHeight="1" x14ac:dyDescent="0.15"/>
    <row r="156659" ht="13.5" customHeight="1" x14ac:dyDescent="0.15"/>
    <row r="156661" ht="13.5" customHeight="1" x14ac:dyDescent="0.15"/>
    <row r="156663" ht="13.5" customHeight="1" x14ac:dyDescent="0.15"/>
    <row r="156665" ht="13.5" customHeight="1" x14ac:dyDescent="0.15"/>
    <row r="156667" ht="13.5" customHeight="1" x14ac:dyDescent="0.15"/>
    <row r="156669" ht="13.5" customHeight="1" x14ac:dyDescent="0.15"/>
    <row r="156671" ht="13.5" customHeight="1" x14ac:dyDescent="0.15"/>
    <row r="156673" ht="13.5" customHeight="1" x14ac:dyDescent="0.15"/>
    <row r="156675" ht="13.5" customHeight="1" x14ac:dyDescent="0.15"/>
    <row r="156677" ht="13.5" customHeight="1" x14ac:dyDescent="0.15"/>
    <row r="156679" ht="13.5" customHeight="1" x14ac:dyDescent="0.15"/>
    <row r="156681" ht="13.5" customHeight="1" x14ac:dyDescent="0.15"/>
    <row r="156683" ht="13.5" customHeight="1" x14ac:dyDescent="0.15"/>
    <row r="156685" ht="13.5" customHeight="1" x14ac:dyDescent="0.15"/>
    <row r="156687" ht="13.5" customHeight="1" x14ac:dyDescent="0.15"/>
    <row r="156689" ht="13.5" customHeight="1" x14ac:dyDescent="0.15"/>
    <row r="156691" ht="13.5" customHeight="1" x14ac:dyDescent="0.15"/>
    <row r="156693" ht="13.5" customHeight="1" x14ac:dyDescent="0.15"/>
    <row r="156695" ht="13.5" customHeight="1" x14ac:dyDescent="0.15"/>
    <row r="156697" ht="13.5" customHeight="1" x14ac:dyDescent="0.15"/>
    <row r="156699" ht="13.5" customHeight="1" x14ac:dyDescent="0.15"/>
    <row r="156701" ht="13.5" customHeight="1" x14ac:dyDescent="0.15"/>
    <row r="156703" ht="13.5" customHeight="1" x14ac:dyDescent="0.15"/>
    <row r="156705" ht="13.5" customHeight="1" x14ac:dyDescent="0.15"/>
    <row r="156707" ht="13.5" customHeight="1" x14ac:dyDescent="0.15"/>
    <row r="156709" ht="13.5" customHeight="1" x14ac:dyDescent="0.15"/>
    <row r="156711" ht="13.5" customHeight="1" x14ac:dyDescent="0.15"/>
    <row r="156713" ht="13.5" customHeight="1" x14ac:dyDescent="0.15"/>
    <row r="156715" ht="13.5" customHeight="1" x14ac:dyDescent="0.15"/>
    <row r="156717" ht="13.5" customHeight="1" x14ac:dyDescent="0.15"/>
    <row r="156719" ht="13.5" customHeight="1" x14ac:dyDescent="0.15"/>
    <row r="156721" ht="13.5" customHeight="1" x14ac:dyDescent="0.15"/>
    <row r="156723" ht="13.5" customHeight="1" x14ac:dyDescent="0.15"/>
    <row r="156725" ht="13.5" customHeight="1" x14ac:dyDescent="0.15"/>
    <row r="156727" ht="13.5" customHeight="1" x14ac:dyDescent="0.15"/>
    <row r="156729" ht="13.5" customHeight="1" x14ac:dyDescent="0.15"/>
    <row r="156731" ht="13.5" customHeight="1" x14ac:dyDescent="0.15"/>
    <row r="156733" ht="13.5" customHeight="1" x14ac:dyDescent="0.15"/>
    <row r="156735" ht="13.5" customHeight="1" x14ac:dyDescent="0.15"/>
    <row r="156737" ht="13.5" customHeight="1" x14ac:dyDescent="0.15"/>
    <row r="156739" ht="13.5" customHeight="1" x14ac:dyDescent="0.15"/>
    <row r="156741" ht="13.5" customHeight="1" x14ac:dyDescent="0.15"/>
    <row r="156743" ht="13.5" customHeight="1" x14ac:dyDescent="0.15"/>
    <row r="156745" ht="13.5" customHeight="1" x14ac:dyDescent="0.15"/>
    <row r="156747" ht="13.5" customHeight="1" x14ac:dyDescent="0.15"/>
    <row r="156749" ht="13.5" customHeight="1" x14ac:dyDescent="0.15"/>
    <row r="156751" ht="13.5" customHeight="1" x14ac:dyDescent="0.15"/>
    <row r="156753" ht="13.5" customHeight="1" x14ac:dyDescent="0.15"/>
    <row r="156755" ht="13.5" customHeight="1" x14ac:dyDescent="0.15"/>
    <row r="156757" ht="13.5" customHeight="1" x14ac:dyDescent="0.15"/>
    <row r="156759" ht="13.5" customHeight="1" x14ac:dyDescent="0.15"/>
    <row r="156761" ht="13.5" customHeight="1" x14ac:dyDescent="0.15"/>
    <row r="156763" ht="13.5" customHeight="1" x14ac:dyDescent="0.15"/>
    <row r="156765" ht="13.5" customHeight="1" x14ac:dyDescent="0.15"/>
    <row r="156767" ht="13.5" customHeight="1" x14ac:dyDescent="0.15"/>
    <row r="156769" ht="13.5" customHeight="1" x14ac:dyDescent="0.15"/>
    <row r="156771" ht="13.5" customHeight="1" x14ac:dyDescent="0.15"/>
    <row r="156773" ht="13.5" customHeight="1" x14ac:dyDescent="0.15"/>
    <row r="156775" ht="13.5" customHeight="1" x14ac:dyDescent="0.15"/>
    <row r="156777" ht="13.5" customHeight="1" x14ac:dyDescent="0.15"/>
    <row r="156779" ht="13.5" customHeight="1" x14ac:dyDescent="0.15"/>
    <row r="156781" ht="13.5" customHeight="1" x14ac:dyDescent="0.15"/>
    <row r="156783" ht="13.5" customHeight="1" x14ac:dyDescent="0.15"/>
    <row r="156785" ht="13.5" customHeight="1" x14ac:dyDescent="0.15"/>
    <row r="156787" ht="13.5" customHeight="1" x14ac:dyDescent="0.15"/>
    <row r="156789" ht="13.5" customHeight="1" x14ac:dyDescent="0.15"/>
    <row r="156791" ht="13.5" customHeight="1" x14ac:dyDescent="0.15"/>
    <row r="156793" ht="13.5" customHeight="1" x14ac:dyDescent="0.15"/>
    <row r="156795" ht="13.5" customHeight="1" x14ac:dyDescent="0.15"/>
    <row r="156797" ht="13.5" customHeight="1" x14ac:dyDescent="0.15"/>
    <row r="156799" ht="13.5" customHeight="1" x14ac:dyDescent="0.15"/>
    <row r="156801" ht="13.5" customHeight="1" x14ac:dyDescent="0.15"/>
    <row r="156803" ht="13.5" customHeight="1" x14ac:dyDescent="0.15"/>
    <row r="156805" ht="13.5" customHeight="1" x14ac:dyDescent="0.15"/>
    <row r="156807" ht="13.5" customHeight="1" x14ac:dyDescent="0.15"/>
    <row r="156809" ht="13.5" customHeight="1" x14ac:dyDescent="0.15"/>
    <row r="156811" ht="13.5" customHeight="1" x14ac:dyDescent="0.15"/>
    <row r="156813" ht="13.5" customHeight="1" x14ac:dyDescent="0.15"/>
    <row r="156815" ht="13.5" customHeight="1" x14ac:dyDescent="0.15"/>
    <row r="156817" ht="13.5" customHeight="1" x14ac:dyDescent="0.15"/>
    <row r="156819" ht="13.5" customHeight="1" x14ac:dyDescent="0.15"/>
    <row r="156821" ht="13.5" customHeight="1" x14ac:dyDescent="0.15"/>
    <row r="156823" ht="13.5" customHeight="1" x14ac:dyDescent="0.15"/>
    <row r="156825" ht="13.5" customHeight="1" x14ac:dyDescent="0.15"/>
    <row r="156827" ht="13.5" customHeight="1" x14ac:dyDescent="0.15"/>
    <row r="156829" ht="13.5" customHeight="1" x14ac:dyDescent="0.15"/>
    <row r="156831" ht="13.5" customHeight="1" x14ac:dyDescent="0.15"/>
    <row r="156833" ht="13.5" customHeight="1" x14ac:dyDescent="0.15"/>
    <row r="156835" ht="13.5" customHeight="1" x14ac:dyDescent="0.15"/>
    <row r="156837" ht="13.5" customHeight="1" x14ac:dyDescent="0.15"/>
    <row r="156839" ht="13.5" customHeight="1" x14ac:dyDescent="0.15"/>
    <row r="156841" ht="13.5" customHeight="1" x14ac:dyDescent="0.15"/>
    <row r="156843" ht="13.5" customHeight="1" x14ac:dyDescent="0.15"/>
    <row r="156845" ht="13.5" customHeight="1" x14ac:dyDescent="0.15"/>
    <row r="156847" ht="13.5" customHeight="1" x14ac:dyDescent="0.15"/>
    <row r="156849" ht="13.5" customHeight="1" x14ac:dyDescent="0.15"/>
    <row r="156851" ht="13.5" customHeight="1" x14ac:dyDescent="0.15"/>
    <row r="156853" ht="13.5" customHeight="1" x14ac:dyDescent="0.15"/>
    <row r="156855" ht="13.5" customHeight="1" x14ac:dyDescent="0.15"/>
    <row r="156857" ht="13.5" customHeight="1" x14ac:dyDescent="0.15"/>
    <row r="156859" ht="13.5" customHeight="1" x14ac:dyDescent="0.15"/>
    <row r="156861" ht="13.5" customHeight="1" x14ac:dyDescent="0.15"/>
    <row r="156863" ht="13.5" customHeight="1" x14ac:dyDescent="0.15"/>
    <row r="156865" ht="13.5" customHeight="1" x14ac:dyDescent="0.15"/>
    <row r="156867" ht="13.5" customHeight="1" x14ac:dyDescent="0.15"/>
    <row r="156869" ht="13.5" customHeight="1" x14ac:dyDescent="0.15"/>
    <row r="156871" ht="13.5" customHeight="1" x14ac:dyDescent="0.15"/>
    <row r="156873" ht="13.5" customHeight="1" x14ac:dyDescent="0.15"/>
    <row r="156875" ht="13.5" customHeight="1" x14ac:dyDescent="0.15"/>
    <row r="156877" ht="13.5" customHeight="1" x14ac:dyDescent="0.15"/>
    <row r="156879" ht="13.5" customHeight="1" x14ac:dyDescent="0.15"/>
    <row r="156881" ht="13.5" customHeight="1" x14ac:dyDescent="0.15"/>
    <row r="156883" ht="13.5" customHeight="1" x14ac:dyDescent="0.15"/>
    <row r="156885" ht="13.5" customHeight="1" x14ac:dyDescent="0.15"/>
    <row r="156887" ht="13.5" customHeight="1" x14ac:dyDescent="0.15"/>
    <row r="156889" ht="13.5" customHeight="1" x14ac:dyDescent="0.15"/>
    <row r="156891" ht="13.5" customHeight="1" x14ac:dyDescent="0.15"/>
    <row r="156893" ht="13.5" customHeight="1" x14ac:dyDescent="0.15"/>
    <row r="156895" ht="13.5" customHeight="1" x14ac:dyDescent="0.15"/>
    <row r="156897" ht="13.5" customHeight="1" x14ac:dyDescent="0.15"/>
    <row r="156899" ht="13.5" customHeight="1" x14ac:dyDescent="0.15"/>
    <row r="156901" ht="13.5" customHeight="1" x14ac:dyDescent="0.15"/>
    <row r="156903" ht="13.5" customHeight="1" x14ac:dyDescent="0.15"/>
    <row r="156905" ht="13.5" customHeight="1" x14ac:dyDescent="0.15"/>
    <row r="156907" ht="13.5" customHeight="1" x14ac:dyDescent="0.15"/>
    <row r="156909" ht="13.5" customHeight="1" x14ac:dyDescent="0.15"/>
    <row r="156911" ht="13.5" customHeight="1" x14ac:dyDescent="0.15"/>
    <row r="156913" ht="13.5" customHeight="1" x14ac:dyDescent="0.15"/>
    <row r="156915" ht="13.5" customHeight="1" x14ac:dyDescent="0.15"/>
    <row r="156917" ht="13.5" customHeight="1" x14ac:dyDescent="0.15"/>
    <row r="156919" ht="13.5" customHeight="1" x14ac:dyDescent="0.15"/>
    <row r="156921" ht="13.5" customHeight="1" x14ac:dyDescent="0.15"/>
    <row r="156923" ht="13.5" customHeight="1" x14ac:dyDescent="0.15"/>
    <row r="156925" ht="13.5" customHeight="1" x14ac:dyDescent="0.15"/>
    <row r="156927" ht="13.5" customHeight="1" x14ac:dyDescent="0.15"/>
    <row r="156929" ht="13.5" customHeight="1" x14ac:dyDescent="0.15"/>
    <row r="156931" ht="13.5" customHeight="1" x14ac:dyDescent="0.15"/>
    <row r="156933" ht="13.5" customHeight="1" x14ac:dyDescent="0.15"/>
    <row r="156935" ht="13.5" customHeight="1" x14ac:dyDescent="0.15"/>
    <row r="156937" ht="13.5" customHeight="1" x14ac:dyDescent="0.15"/>
    <row r="156939" ht="13.5" customHeight="1" x14ac:dyDescent="0.15"/>
    <row r="156941" ht="13.5" customHeight="1" x14ac:dyDescent="0.15"/>
    <row r="156943" ht="13.5" customHeight="1" x14ac:dyDescent="0.15"/>
    <row r="156945" ht="13.5" customHeight="1" x14ac:dyDescent="0.15"/>
    <row r="156947" ht="13.5" customHeight="1" x14ac:dyDescent="0.15"/>
    <row r="156949" ht="13.5" customHeight="1" x14ac:dyDescent="0.15"/>
    <row r="156951" ht="13.5" customHeight="1" x14ac:dyDescent="0.15"/>
    <row r="156953" ht="13.5" customHeight="1" x14ac:dyDescent="0.15"/>
    <row r="156955" ht="13.5" customHeight="1" x14ac:dyDescent="0.15"/>
    <row r="156957" ht="13.5" customHeight="1" x14ac:dyDescent="0.15"/>
    <row r="156959" ht="13.5" customHeight="1" x14ac:dyDescent="0.15"/>
    <row r="156961" ht="13.5" customHeight="1" x14ac:dyDescent="0.15"/>
    <row r="156963" ht="13.5" customHeight="1" x14ac:dyDescent="0.15"/>
    <row r="156965" ht="13.5" customHeight="1" x14ac:dyDescent="0.15"/>
    <row r="156967" ht="13.5" customHeight="1" x14ac:dyDescent="0.15"/>
    <row r="156969" ht="13.5" customHeight="1" x14ac:dyDescent="0.15"/>
    <row r="156971" ht="13.5" customHeight="1" x14ac:dyDescent="0.15"/>
    <row r="156973" ht="13.5" customHeight="1" x14ac:dyDescent="0.15"/>
    <row r="156975" ht="13.5" customHeight="1" x14ac:dyDescent="0.15"/>
    <row r="156977" ht="13.5" customHeight="1" x14ac:dyDescent="0.15"/>
    <row r="156979" ht="13.5" customHeight="1" x14ac:dyDescent="0.15"/>
    <row r="156981" ht="13.5" customHeight="1" x14ac:dyDescent="0.15"/>
    <row r="156983" ht="13.5" customHeight="1" x14ac:dyDescent="0.15"/>
    <row r="156985" ht="13.5" customHeight="1" x14ac:dyDescent="0.15"/>
    <row r="156987" ht="13.5" customHeight="1" x14ac:dyDescent="0.15"/>
    <row r="156989" ht="13.5" customHeight="1" x14ac:dyDescent="0.15"/>
    <row r="156991" ht="13.5" customHeight="1" x14ac:dyDescent="0.15"/>
    <row r="156993" ht="13.5" customHeight="1" x14ac:dyDescent="0.15"/>
    <row r="156995" ht="13.5" customHeight="1" x14ac:dyDescent="0.15"/>
    <row r="156997" ht="13.5" customHeight="1" x14ac:dyDescent="0.15"/>
    <row r="156999" ht="13.5" customHeight="1" x14ac:dyDescent="0.15"/>
    <row r="157001" ht="13.5" customHeight="1" x14ac:dyDescent="0.15"/>
    <row r="157003" ht="13.5" customHeight="1" x14ac:dyDescent="0.15"/>
    <row r="157005" ht="13.5" customHeight="1" x14ac:dyDescent="0.15"/>
    <row r="157007" ht="13.5" customHeight="1" x14ac:dyDescent="0.15"/>
    <row r="157009" ht="13.5" customHeight="1" x14ac:dyDescent="0.15"/>
    <row r="157011" ht="13.5" customHeight="1" x14ac:dyDescent="0.15"/>
    <row r="157013" ht="13.5" customHeight="1" x14ac:dyDescent="0.15"/>
    <row r="157015" ht="13.5" customHeight="1" x14ac:dyDescent="0.15"/>
    <row r="157017" ht="13.5" customHeight="1" x14ac:dyDescent="0.15"/>
    <row r="157019" ht="13.5" customHeight="1" x14ac:dyDescent="0.15"/>
    <row r="157021" ht="13.5" customHeight="1" x14ac:dyDescent="0.15"/>
    <row r="157023" ht="13.5" customHeight="1" x14ac:dyDescent="0.15"/>
    <row r="157025" ht="13.5" customHeight="1" x14ac:dyDescent="0.15"/>
    <row r="157027" ht="13.5" customHeight="1" x14ac:dyDescent="0.15"/>
    <row r="157029" ht="13.5" customHeight="1" x14ac:dyDescent="0.15"/>
    <row r="157031" ht="13.5" customHeight="1" x14ac:dyDescent="0.15"/>
    <row r="157033" ht="13.5" customHeight="1" x14ac:dyDescent="0.15"/>
    <row r="157035" ht="13.5" customHeight="1" x14ac:dyDescent="0.15"/>
    <row r="157037" ht="13.5" customHeight="1" x14ac:dyDescent="0.15"/>
    <row r="157039" ht="13.5" customHeight="1" x14ac:dyDescent="0.15"/>
    <row r="157041" ht="13.5" customHeight="1" x14ac:dyDescent="0.15"/>
    <row r="157043" ht="13.5" customHeight="1" x14ac:dyDescent="0.15"/>
    <row r="157045" ht="13.5" customHeight="1" x14ac:dyDescent="0.15"/>
    <row r="157047" ht="13.5" customHeight="1" x14ac:dyDescent="0.15"/>
    <row r="157049" ht="13.5" customHeight="1" x14ac:dyDescent="0.15"/>
    <row r="157051" ht="13.5" customHeight="1" x14ac:dyDescent="0.15"/>
    <row r="157053" ht="13.5" customHeight="1" x14ac:dyDescent="0.15"/>
    <row r="157055" ht="13.5" customHeight="1" x14ac:dyDescent="0.15"/>
    <row r="157057" ht="13.5" customHeight="1" x14ac:dyDescent="0.15"/>
    <row r="157059" ht="13.5" customHeight="1" x14ac:dyDescent="0.15"/>
    <row r="157061" ht="13.5" customHeight="1" x14ac:dyDescent="0.15"/>
    <row r="157063" ht="13.5" customHeight="1" x14ac:dyDescent="0.15"/>
    <row r="157065" ht="13.5" customHeight="1" x14ac:dyDescent="0.15"/>
    <row r="157067" ht="13.5" customHeight="1" x14ac:dyDescent="0.15"/>
    <row r="157069" ht="13.5" customHeight="1" x14ac:dyDescent="0.15"/>
    <row r="157071" ht="13.5" customHeight="1" x14ac:dyDescent="0.15"/>
    <row r="157073" ht="13.5" customHeight="1" x14ac:dyDescent="0.15"/>
    <row r="157075" ht="13.5" customHeight="1" x14ac:dyDescent="0.15"/>
    <row r="157077" ht="13.5" customHeight="1" x14ac:dyDescent="0.15"/>
    <row r="157079" ht="13.5" customHeight="1" x14ac:dyDescent="0.15"/>
    <row r="157081" ht="13.5" customHeight="1" x14ac:dyDescent="0.15"/>
    <row r="157083" ht="13.5" customHeight="1" x14ac:dyDescent="0.15"/>
    <row r="157085" ht="13.5" customHeight="1" x14ac:dyDescent="0.15"/>
    <row r="157087" ht="13.5" customHeight="1" x14ac:dyDescent="0.15"/>
    <row r="157089" ht="13.5" customHeight="1" x14ac:dyDescent="0.15"/>
    <row r="157091" ht="13.5" customHeight="1" x14ac:dyDescent="0.15"/>
    <row r="157093" ht="13.5" customHeight="1" x14ac:dyDescent="0.15"/>
    <row r="157095" ht="13.5" customHeight="1" x14ac:dyDescent="0.15"/>
    <row r="157097" ht="13.5" customHeight="1" x14ac:dyDescent="0.15"/>
    <row r="157099" ht="13.5" customHeight="1" x14ac:dyDescent="0.15"/>
    <row r="157101" ht="13.5" customHeight="1" x14ac:dyDescent="0.15"/>
    <row r="157103" ht="13.5" customHeight="1" x14ac:dyDescent="0.15"/>
    <row r="157105" ht="13.5" customHeight="1" x14ac:dyDescent="0.15"/>
    <row r="157107" ht="13.5" customHeight="1" x14ac:dyDescent="0.15"/>
    <row r="157109" ht="13.5" customHeight="1" x14ac:dyDescent="0.15"/>
    <row r="157111" ht="13.5" customHeight="1" x14ac:dyDescent="0.15"/>
    <row r="157113" ht="13.5" customHeight="1" x14ac:dyDescent="0.15"/>
    <row r="157115" ht="13.5" customHeight="1" x14ac:dyDescent="0.15"/>
    <row r="157117" ht="13.5" customHeight="1" x14ac:dyDescent="0.15"/>
    <row r="157119" ht="13.5" customHeight="1" x14ac:dyDescent="0.15"/>
    <row r="157121" ht="13.5" customHeight="1" x14ac:dyDescent="0.15"/>
    <row r="157123" ht="13.5" customHeight="1" x14ac:dyDescent="0.15"/>
    <row r="157125" ht="13.5" customHeight="1" x14ac:dyDescent="0.15"/>
    <row r="157127" ht="13.5" customHeight="1" x14ac:dyDescent="0.15"/>
    <row r="157129" ht="13.5" customHeight="1" x14ac:dyDescent="0.15"/>
    <row r="157131" ht="13.5" customHeight="1" x14ac:dyDescent="0.15"/>
    <row r="157133" ht="13.5" customHeight="1" x14ac:dyDescent="0.15"/>
    <row r="157135" ht="13.5" customHeight="1" x14ac:dyDescent="0.15"/>
    <row r="157137" ht="13.5" customHeight="1" x14ac:dyDescent="0.15"/>
    <row r="157139" ht="13.5" customHeight="1" x14ac:dyDescent="0.15"/>
    <row r="157141" ht="13.5" customHeight="1" x14ac:dyDescent="0.15"/>
    <row r="157143" ht="13.5" customHeight="1" x14ac:dyDescent="0.15"/>
    <row r="157145" ht="13.5" customHeight="1" x14ac:dyDescent="0.15"/>
    <row r="157147" ht="13.5" customHeight="1" x14ac:dyDescent="0.15"/>
    <row r="157149" ht="13.5" customHeight="1" x14ac:dyDescent="0.15"/>
    <row r="157151" ht="13.5" customHeight="1" x14ac:dyDescent="0.15"/>
    <row r="157153" ht="13.5" customHeight="1" x14ac:dyDescent="0.15"/>
    <row r="157155" ht="13.5" customHeight="1" x14ac:dyDescent="0.15"/>
    <row r="157157" ht="13.5" customHeight="1" x14ac:dyDescent="0.15"/>
    <row r="157159" ht="13.5" customHeight="1" x14ac:dyDescent="0.15"/>
    <row r="157161" ht="13.5" customHeight="1" x14ac:dyDescent="0.15"/>
    <row r="157163" ht="13.5" customHeight="1" x14ac:dyDescent="0.15"/>
    <row r="157165" ht="13.5" customHeight="1" x14ac:dyDescent="0.15"/>
    <row r="157167" ht="13.5" customHeight="1" x14ac:dyDescent="0.15"/>
    <row r="157169" ht="13.5" customHeight="1" x14ac:dyDescent="0.15"/>
    <row r="157171" ht="13.5" customHeight="1" x14ac:dyDescent="0.15"/>
    <row r="157173" ht="13.5" customHeight="1" x14ac:dyDescent="0.15"/>
    <row r="157175" ht="13.5" customHeight="1" x14ac:dyDescent="0.15"/>
    <row r="157177" ht="13.5" customHeight="1" x14ac:dyDescent="0.15"/>
    <row r="157179" ht="13.5" customHeight="1" x14ac:dyDescent="0.15"/>
    <row r="157181" ht="13.5" customHeight="1" x14ac:dyDescent="0.15"/>
    <row r="157183" ht="13.5" customHeight="1" x14ac:dyDescent="0.15"/>
    <row r="157185" ht="13.5" customHeight="1" x14ac:dyDescent="0.15"/>
    <row r="157187" ht="13.5" customHeight="1" x14ac:dyDescent="0.15"/>
    <row r="157189" ht="13.5" customHeight="1" x14ac:dyDescent="0.15"/>
    <row r="157191" ht="13.5" customHeight="1" x14ac:dyDescent="0.15"/>
    <row r="157193" ht="13.5" customHeight="1" x14ac:dyDescent="0.15"/>
    <row r="157195" ht="13.5" customHeight="1" x14ac:dyDescent="0.15"/>
    <row r="157197" ht="13.5" customHeight="1" x14ac:dyDescent="0.15"/>
    <row r="157199" ht="13.5" customHeight="1" x14ac:dyDescent="0.15"/>
    <row r="157201" ht="13.5" customHeight="1" x14ac:dyDescent="0.15"/>
    <row r="157203" ht="13.5" customHeight="1" x14ac:dyDescent="0.15"/>
    <row r="157205" ht="13.5" customHeight="1" x14ac:dyDescent="0.15"/>
    <row r="157207" ht="13.5" customHeight="1" x14ac:dyDescent="0.15"/>
    <row r="157209" ht="13.5" customHeight="1" x14ac:dyDescent="0.15"/>
    <row r="157211" ht="13.5" customHeight="1" x14ac:dyDescent="0.15"/>
    <row r="157213" ht="13.5" customHeight="1" x14ac:dyDescent="0.15"/>
    <row r="157215" ht="13.5" customHeight="1" x14ac:dyDescent="0.15"/>
    <row r="157217" ht="13.5" customHeight="1" x14ac:dyDescent="0.15"/>
    <row r="157219" ht="13.5" customHeight="1" x14ac:dyDescent="0.15"/>
    <row r="157221" ht="13.5" customHeight="1" x14ac:dyDescent="0.15"/>
    <row r="157223" ht="13.5" customHeight="1" x14ac:dyDescent="0.15"/>
    <row r="157225" ht="13.5" customHeight="1" x14ac:dyDescent="0.15"/>
    <row r="157227" ht="13.5" customHeight="1" x14ac:dyDescent="0.15"/>
    <row r="157229" ht="13.5" customHeight="1" x14ac:dyDescent="0.15"/>
    <row r="157231" ht="13.5" customHeight="1" x14ac:dyDescent="0.15"/>
    <row r="157233" ht="13.5" customHeight="1" x14ac:dyDescent="0.15"/>
    <row r="157235" ht="13.5" customHeight="1" x14ac:dyDescent="0.15"/>
    <row r="157237" ht="13.5" customHeight="1" x14ac:dyDescent="0.15"/>
    <row r="157239" ht="13.5" customHeight="1" x14ac:dyDescent="0.15"/>
    <row r="157241" ht="13.5" customHeight="1" x14ac:dyDescent="0.15"/>
    <row r="157243" ht="13.5" customHeight="1" x14ac:dyDescent="0.15"/>
    <row r="157245" ht="13.5" customHeight="1" x14ac:dyDescent="0.15"/>
    <row r="157247" ht="13.5" customHeight="1" x14ac:dyDescent="0.15"/>
    <row r="157249" ht="13.5" customHeight="1" x14ac:dyDescent="0.15"/>
    <row r="157251" ht="13.5" customHeight="1" x14ac:dyDescent="0.15"/>
    <row r="157253" ht="13.5" customHeight="1" x14ac:dyDescent="0.15"/>
    <row r="157255" ht="13.5" customHeight="1" x14ac:dyDescent="0.15"/>
    <row r="157257" ht="13.5" customHeight="1" x14ac:dyDescent="0.15"/>
    <row r="157259" ht="13.5" customHeight="1" x14ac:dyDescent="0.15"/>
    <row r="157261" ht="13.5" customHeight="1" x14ac:dyDescent="0.15"/>
    <row r="157263" ht="13.5" customHeight="1" x14ac:dyDescent="0.15"/>
    <row r="157265" ht="13.5" customHeight="1" x14ac:dyDescent="0.15"/>
    <row r="157267" ht="13.5" customHeight="1" x14ac:dyDescent="0.15"/>
    <row r="157269" ht="13.5" customHeight="1" x14ac:dyDescent="0.15"/>
    <row r="157271" ht="13.5" customHeight="1" x14ac:dyDescent="0.15"/>
    <row r="157273" ht="13.5" customHeight="1" x14ac:dyDescent="0.15"/>
    <row r="157275" ht="13.5" customHeight="1" x14ac:dyDescent="0.15"/>
    <row r="157277" ht="13.5" customHeight="1" x14ac:dyDescent="0.15"/>
    <row r="157279" ht="13.5" customHeight="1" x14ac:dyDescent="0.15"/>
    <row r="157281" ht="13.5" customHeight="1" x14ac:dyDescent="0.15"/>
    <row r="157283" ht="13.5" customHeight="1" x14ac:dyDescent="0.15"/>
    <row r="157285" ht="13.5" customHeight="1" x14ac:dyDescent="0.15"/>
    <row r="157287" ht="13.5" customHeight="1" x14ac:dyDescent="0.15"/>
    <row r="157289" ht="13.5" customHeight="1" x14ac:dyDescent="0.15"/>
    <row r="157291" ht="13.5" customHeight="1" x14ac:dyDescent="0.15"/>
    <row r="157293" ht="13.5" customHeight="1" x14ac:dyDescent="0.15"/>
    <row r="157295" ht="13.5" customHeight="1" x14ac:dyDescent="0.15"/>
    <row r="157297" ht="13.5" customHeight="1" x14ac:dyDescent="0.15"/>
    <row r="157299" ht="13.5" customHeight="1" x14ac:dyDescent="0.15"/>
    <row r="157301" ht="13.5" customHeight="1" x14ac:dyDescent="0.15"/>
    <row r="157303" ht="13.5" customHeight="1" x14ac:dyDescent="0.15"/>
    <row r="157305" ht="13.5" customHeight="1" x14ac:dyDescent="0.15"/>
    <row r="157307" ht="13.5" customHeight="1" x14ac:dyDescent="0.15"/>
    <row r="157309" ht="13.5" customHeight="1" x14ac:dyDescent="0.15"/>
    <row r="157311" ht="13.5" customHeight="1" x14ac:dyDescent="0.15"/>
    <row r="157313" ht="13.5" customHeight="1" x14ac:dyDescent="0.15"/>
    <row r="157315" ht="13.5" customHeight="1" x14ac:dyDescent="0.15"/>
    <row r="157317" ht="13.5" customHeight="1" x14ac:dyDescent="0.15"/>
    <row r="157319" ht="13.5" customHeight="1" x14ac:dyDescent="0.15"/>
    <row r="157321" ht="13.5" customHeight="1" x14ac:dyDescent="0.15"/>
    <row r="157323" ht="13.5" customHeight="1" x14ac:dyDescent="0.15"/>
    <row r="157325" ht="13.5" customHeight="1" x14ac:dyDescent="0.15"/>
    <row r="157327" ht="13.5" customHeight="1" x14ac:dyDescent="0.15"/>
    <row r="157329" ht="13.5" customHeight="1" x14ac:dyDescent="0.15"/>
    <row r="157331" ht="13.5" customHeight="1" x14ac:dyDescent="0.15"/>
    <row r="157333" ht="13.5" customHeight="1" x14ac:dyDescent="0.15"/>
    <row r="157335" ht="13.5" customHeight="1" x14ac:dyDescent="0.15"/>
    <row r="157337" ht="13.5" customHeight="1" x14ac:dyDescent="0.15"/>
    <row r="157339" ht="13.5" customHeight="1" x14ac:dyDescent="0.15"/>
    <row r="157341" ht="13.5" customHeight="1" x14ac:dyDescent="0.15"/>
    <row r="157343" ht="13.5" customHeight="1" x14ac:dyDescent="0.15"/>
    <row r="157345" ht="13.5" customHeight="1" x14ac:dyDescent="0.15"/>
    <row r="157347" ht="13.5" customHeight="1" x14ac:dyDescent="0.15"/>
    <row r="157349" ht="13.5" customHeight="1" x14ac:dyDescent="0.15"/>
    <row r="157351" ht="13.5" customHeight="1" x14ac:dyDescent="0.15"/>
    <row r="157353" ht="13.5" customHeight="1" x14ac:dyDescent="0.15"/>
    <row r="157355" ht="13.5" customHeight="1" x14ac:dyDescent="0.15"/>
    <row r="157357" ht="13.5" customHeight="1" x14ac:dyDescent="0.15"/>
    <row r="157359" ht="13.5" customHeight="1" x14ac:dyDescent="0.15"/>
    <row r="157361" ht="13.5" customHeight="1" x14ac:dyDescent="0.15"/>
    <row r="157363" ht="13.5" customHeight="1" x14ac:dyDescent="0.15"/>
    <row r="157365" ht="13.5" customHeight="1" x14ac:dyDescent="0.15"/>
    <row r="157367" ht="13.5" customHeight="1" x14ac:dyDescent="0.15"/>
    <row r="157369" ht="13.5" customHeight="1" x14ac:dyDescent="0.15"/>
    <row r="157371" ht="13.5" customHeight="1" x14ac:dyDescent="0.15"/>
    <row r="157373" ht="13.5" customHeight="1" x14ac:dyDescent="0.15"/>
    <row r="157375" ht="13.5" customHeight="1" x14ac:dyDescent="0.15"/>
    <row r="157377" ht="13.5" customHeight="1" x14ac:dyDescent="0.15"/>
    <row r="157379" ht="13.5" customHeight="1" x14ac:dyDescent="0.15"/>
    <row r="157381" ht="13.5" customHeight="1" x14ac:dyDescent="0.15"/>
    <row r="157383" ht="13.5" customHeight="1" x14ac:dyDescent="0.15"/>
    <row r="157385" ht="13.5" customHeight="1" x14ac:dyDescent="0.15"/>
    <row r="157387" ht="13.5" customHeight="1" x14ac:dyDescent="0.15"/>
    <row r="157389" ht="13.5" customHeight="1" x14ac:dyDescent="0.15"/>
    <row r="157391" ht="13.5" customHeight="1" x14ac:dyDescent="0.15"/>
    <row r="157393" ht="13.5" customHeight="1" x14ac:dyDescent="0.15"/>
    <row r="157395" ht="13.5" customHeight="1" x14ac:dyDescent="0.15"/>
    <row r="157397" ht="13.5" customHeight="1" x14ac:dyDescent="0.15"/>
    <row r="157399" ht="13.5" customHeight="1" x14ac:dyDescent="0.15"/>
    <row r="157401" ht="13.5" customHeight="1" x14ac:dyDescent="0.15"/>
    <row r="157403" ht="13.5" customHeight="1" x14ac:dyDescent="0.15"/>
    <row r="157405" ht="13.5" customHeight="1" x14ac:dyDescent="0.15"/>
    <row r="157407" ht="13.5" customHeight="1" x14ac:dyDescent="0.15"/>
    <row r="157409" ht="13.5" customHeight="1" x14ac:dyDescent="0.15"/>
    <row r="157411" ht="13.5" customHeight="1" x14ac:dyDescent="0.15"/>
    <row r="157413" ht="13.5" customHeight="1" x14ac:dyDescent="0.15"/>
    <row r="157415" ht="13.5" customHeight="1" x14ac:dyDescent="0.15"/>
    <row r="157417" ht="13.5" customHeight="1" x14ac:dyDescent="0.15"/>
    <row r="157419" ht="13.5" customHeight="1" x14ac:dyDescent="0.15"/>
    <row r="157421" ht="13.5" customHeight="1" x14ac:dyDescent="0.15"/>
    <row r="157423" ht="13.5" customHeight="1" x14ac:dyDescent="0.15"/>
    <row r="157425" ht="13.5" customHeight="1" x14ac:dyDescent="0.15"/>
    <row r="157427" ht="13.5" customHeight="1" x14ac:dyDescent="0.15"/>
    <row r="157429" ht="13.5" customHeight="1" x14ac:dyDescent="0.15"/>
    <row r="157431" ht="13.5" customHeight="1" x14ac:dyDescent="0.15"/>
    <row r="157433" ht="13.5" customHeight="1" x14ac:dyDescent="0.15"/>
    <row r="157435" ht="13.5" customHeight="1" x14ac:dyDescent="0.15"/>
    <row r="157437" ht="13.5" customHeight="1" x14ac:dyDescent="0.15"/>
    <row r="157439" ht="13.5" customHeight="1" x14ac:dyDescent="0.15"/>
    <row r="157441" ht="13.5" customHeight="1" x14ac:dyDescent="0.15"/>
    <row r="157443" ht="13.5" customHeight="1" x14ac:dyDescent="0.15"/>
    <row r="157445" ht="13.5" customHeight="1" x14ac:dyDescent="0.15"/>
    <row r="157447" ht="13.5" customHeight="1" x14ac:dyDescent="0.15"/>
    <row r="157449" ht="13.5" customHeight="1" x14ac:dyDescent="0.15"/>
    <row r="157451" ht="13.5" customHeight="1" x14ac:dyDescent="0.15"/>
    <row r="157453" ht="13.5" customHeight="1" x14ac:dyDescent="0.15"/>
    <row r="157455" ht="13.5" customHeight="1" x14ac:dyDescent="0.15"/>
    <row r="157457" ht="13.5" customHeight="1" x14ac:dyDescent="0.15"/>
    <row r="157459" ht="13.5" customHeight="1" x14ac:dyDescent="0.15"/>
    <row r="157461" ht="13.5" customHeight="1" x14ac:dyDescent="0.15"/>
    <row r="157463" ht="13.5" customHeight="1" x14ac:dyDescent="0.15"/>
    <row r="157465" ht="13.5" customHeight="1" x14ac:dyDescent="0.15"/>
    <row r="157467" ht="13.5" customHeight="1" x14ac:dyDescent="0.15"/>
    <row r="157469" ht="13.5" customHeight="1" x14ac:dyDescent="0.15"/>
    <row r="157471" ht="13.5" customHeight="1" x14ac:dyDescent="0.15"/>
    <row r="157473" ht="13.5" customHeight="1" x14ac:dyDescent="0.15"/>
    <row r="157475" ht="13.5" customHeight="1" x14ac:dyDescent="0.15"/>
    <row r="157477" ht="13.5" customHeight="1" x14ac:dyDescent="0.15"/>
    <row r="157479" ht="13.5" customHeight="1" x14ac:dyDescent="0.15"/>
    <row r="157481" ht="13.5" customHeight="1" x14ac:dyDescent="0.15"/>
    <row r="157483" ht="13.5" customHeight="1" x14ac:dyDescent="0.15"/>
    <row r="157485" ht="13.5" customHeight="1" x14ac:dyDescent="0.15"/>
    <row r="157487" ht="13.5" customHeight="1" x14ac:dyDescent="0.15"/>
    <row r="157489" ht="13.5" customHeight="1" x14ac:dyDescent="0.15"/>
    <row r="157491" ht="13.5" customHeight="1" x14ac:dyDescent="0.15"/>
    <row r="157493" ht="13.5" customHeight="1" x14ac:dyDescent="0.15"/>
    <row r="157495" ht="13.5" customHeight="1" x14ac:dyDescent="0.15"/>
    <row r="157497" ht="13.5" customHeight="1" x14ac:dyDescent="0.15"/>
    <row r="157499" ht="13.5" customHeight="1" x14ac:dyDescent="0.15"/>
    <row r="157501" ht="13.5" customHeight="1" x14ac:dyDescent="0.15"/>
    <row r="157503" ht="13.5" customHeight="1" x14ac:dyDescent="0.15"/>
    <row r="157505" ht="13.5" customHeight="1" x14ac:dyDescent="0.15"/>
    <row r="157507" ht="13.5" customHeight="1" x14ac:dyDescent="0.15"/>
    <row r="157509" ht="13.5" customHeight="1" x14ac:dyDescent="0.15"/>
    <row r="157511" ht="13.5" customHeight="1" x14ac:dyDescent="0.15"/>
    <row r="157513" ht="13.5" customHeight="1" x14ac:dyDescent="0.15"/>
    <row r="157515" ht="13.5" customHeight="1" x14ac:dyDescent="0.15"/>
    <row r="157517" ht="13.5" customHeight="1" x14ac:dyDescent="0.15"/>
    <row r="157519" ht="13.5" customHeight="1" x14ac:dyDescent="0.15"/>
    <row r="157521" ht="13.5" customHeight="1" x14ac:dyDescent="0.15"/>
    <row r="157523" ht="13.5" customHeight="1" x14ac:dyDescent="0.15"/>
    <row r="157525" ht="13.5" customHeight="1" x14ac:dyDescent="0.15"/>
    <row r="157527" ht="13.5" customHeight="1" x14ac:dyDescent="0.15"/>
    <row r="157529" ht="13.5" customHeight="1" x14ac:dyDescent="0.15"/>
    <row r="157531" ht="13.5" customHeight="1" x14ac:dyDescent="0.15"/>
    <row r="157533" ht="13.5" customHeight="1" x14ac:dyDescent="0.15"/>
    <row r="157535" ht="13.5" customHeight="1" x14ac:dyDescent="0.15"/>
    <row r="157537" ht="13.5" customHeight="1" x14ac:dyDescent="0.15"/>
    <row r="157539" ht="13.5" customHeight="1" x14ac:dyDescent="0.15"/>
    <row r="157541" ht="13.5" customHeight="1" x14ac:dyDescent="0.15"/>
    <row r="157543" ht="13.5" customHeight="1" x14ac:dyDescent="0.15"/>
    <row r="157545" ht="13.5" customHeight="1" x14ac:dyDescent="0.15"/>
    <row r="157547" ht="13.5" customHeight="1" x14ac:dyDescent="0.15"/>
    <row r="157549" ht="13.5" customHeight="1" x14ac:dyDescent="0.15"/>
    <row r="157551" ht="13.5" customHeight="1" x14ac:dyDescent="0.15"/>
    <row r="157553" ht="13.5" customHeight="1" x14ac:dyDescent="0.15"/>
    <row r="157555" ht="13.5" customHeight="1" x14ac:dyDescent="0.15"/>
    <row r="157557" ht="13.5" customHeight="1" x14ac:dyDescent="0.15"/>
    <row r="157559" ht="13.5" customHeight="1" x14ac:dyDescent="0.15"/>
    <row r="157561" ht="13.5" customHeight="1" x14ac:dyDescent="0.15"/>
    <row r="157563" ht="13.5" customHeight="1" x14ac:dyDescent="0.15"/>
    <row r="157565" ht="13.5" customHeight="1" x14ac:dyDescent="0.15"/>
    <row r="157567" ht="13.5" customHeight="1" x14ac:dyDescent="0.15"/>
    <row r="157569" ht="13.5" customHeight="1" x14ac:dyDescent="0.15"/>
    <row r="157571" ht="13.5" customHeight="1" x14ac:dyDescent="0.15"/>
    <row r="157573" ht="13.5" customHeight="1" x14ac:dyDescent="0.15"/>
    <row r="157575" ht="13.5" customHeight="1" x14ac:dyDescent="0.15"/>
    <row r="157577" ht="13.5" customHeight="1" x14ac:dyDescent="0.15"/>
    <row r="157579" ht="13.5" customHeight="1" x14ac:dyDescent="0.15"/>
    <row r="157581" ht="13.5" customHeight="1" x14ac:dyDescent="0.15"/>
    <row r="157583" ht="13.5" customHeight="1" x14ac:dyDescent="0.15"/>
    <row r="157585" ht="13.5" customHeight="1" x14ac:dyDescent="0.15"/>
    <row r="157587" ht="13.5" customHeight="1" x14ac:dyDescent="0.15"/>
    <row r="157589" ht="13.5" customHeight="1" x14ac:dyDescent="0.15"/>
    <row r="157591" ht="13.5" customHeight="1" x14ac:dyDescent="0.15"/>
    <row r="157593" ht="13.5" customHeight="1" x14ac:dyDescent="0.15"/>
    <row r="157595" ht="13.5" customHeight="1" x14ac:dyDescent="0.15"/>
    <row r="157597" ht="13.5" customHeight="1" x14ac:dyDescent="0.15"/>
    <row r="157599" ht="13.5" customHeight="1" x14ac:dyDescent="0.15"/>
    <row r="157601" ht="13.5" customHeight="1" x14ac:dyDescent="0.15"/>
    <row r="157603" ht="13.5" customHeight="1" x14ac:dyDescent="0.15"/>
    <row r="157605" ht="13.5" customHeight="1" x14ac:dyDescent="0.15"/>
    <row r="157607" ht="13.5" customHeight="1" x14ac:dyDescent="0.15"/>
    <row r="157609" ht="13.5" customHeight="1" x14ac:dyDescent="0.15"/>
    <row r="157611" ht="13.5" customHeight="1" x14ac:dyDescent="0.15"/>
    <row r="157613" ht="13.5" customHeight="1" x14ac:dyDescent="0.15"/>
    <row r="157615" ht="13.5" customHeight="1" x14ac:dyDescent="0.15"/>
    <row r="157617" ht="13.5" customHeight="1" x14ac:dyDescent="0.15"/>
    <row r="157619" ht="13.5" customHeight="1" x14ac:dyDescent="0.15"/>
    <row r="157621" ht="13.5" customHeight="1" x14ac:dyDescent="0.15"/>
    <row r="157623" ht="13.5" customHeight="1" x14ac:dyDescent="0.15"/>
    <row r="157625" ht="13.5" customHeight="1" x14ac:dyDescent="0.15"/>
    <row r="157627" ht="13.5" customHeight="1" x14ac:dyDescent="0.15"/>
    <row r="157629" ht="13.5" customHeight="1" x14ac:dyDescent="0.15"/>
    <row r="157631" ht="13.5" customHeight="1" x14ac:dyDescent="0.15"/>
    <row r="157633" ht="13.5" customHeight="1" x14ac:dyDescent="0.15"/>
    <row r="157635" ht="13.5" customHeight="1" x14ac:dyDescent="0.15"/>
    <row r="157637" ht="13.5" customHeight="1" x14ac:dyDescent="0.15"/>
    <row r="157639" ht="13.5" customHeight="1" x14ac:dyDescent="0.15"/>
    <row r="157641" ht="13.5" customHeight="1" x14ac:dyDescent="0.15"/>
    <row r="157643" ht="13.5" customHeight="1" x14ac:dyDescent="0.15"/>
    <row r="157645" ht="13.5" customHeight="1" x14ac:dyDescent="0.15"/>
    <row r="157647" ht="13.5" customHeight="1" x14ac:dyDescent="0.15"/>
    <row r="157649" ht="13.5" customHeight="1" x14ac:dyDescent="0.15"/>
    <row r="157651" ht="13.5" customHeight="1" x14ac:dyDescent="0.15"/>
    <row r="157653" ht="13.5" customHeight="1" x14ac:dyDescent="0.15"/>
    <row r="157655" ht="13.5" customHeight="1" x14ac:dyDescent="0.15"/>
    <row r="157657" ht="13.5" customHeight="1" x14ac:dyDescent="0.15"/>
    <row r="157659" ht="13.5" customHeight="1" x14ac:dyDescent="0.15"/>
    <row r="157661" ht="13.5" customHeight="1" x14ac:dyDescent="0.15"/>
    <row r="157663" ht="13.5" customHeight="1" x14ac:dyDescent="0.15"/>
    <row r="157665" ht="13.5" customHeight="1" x14ac:dyDescent="0.15"/>
    <row r="157667" ht="13.5" customHeight="1" x14ac:dyDescent="0.15"/>
    <row r="157669" ht="13.5" customHeight="1" x14ac:dyDescent="0.15"/>
    <row r="157671" ht="13.5" customHeight="1" x14ac:dyDescent="0.15"/>
    <row r="157673" ht="13.5" customHeight="1" x14ac:dyDescent="0.15"/>
    <row r="157675" ht="13.5" customHeight="1" x14ac:dyDescent="0.15"/>
    <row r="157677" ht="13.5" customHeight="1" x14ac:dyDescent="0.15"/>
    <row r="157679" ht="13.5" customHeight="1" x14ac:dyDescent="0.15"/>
    <row r="157681" ht="13.5" customHeight="1" x14ac:dyDescent="0.15"/>
    <row r="157683" ht="13.5" customHeight="1" x14ac:dyDescent="0.15"/>
    <row r="157685" ht="13.5" customHeight="1" x14ac:dyDescent="0.15"/>
    <row r="157687" ht="13.5" customHeight="1" x14ac:dyDescent="0.15"/>
    <row r="157689" ht="13.5" customHeight="1" x14ac:dyDescent="0.15"/>
    <row r="157691" ht="13.5" customHeight="1" x14ac:dyDescent="0.15"/>
    <row r="157693" ht="13.5" customHeight="1" x14ac:dyDescent="0.15"/>
    <row r="157695" ht="13.5" customHeight="1" x14ac:dyDescent="0.15"/>
    <row r="157697" ht="13.5" customHeight="1" x14ac:dyDescent="0.15"/>
    <row r="157699" ht="13.5" customHeight="1" x14ac:dyDescent="0.15"/>
    <row r="157701" ht="13.5" customHeight="1" x14ac:dyDescent="0.15"/>
    <row r="157703" ht="13.5" customHeight="1" x14ac:dyDescent="0.15"/>
    <row r="157705" ht="13.5" customHeight="1" x14ac:dyDescent="0.15"/>
    <row r="157707" ht="13.5" customHeight="1" x14ac:dyDescent="0.15"/>
    <row r="157709" ht="13.5" customHeight="1" x14ac:dyDescent="0.15"/>
    <row r="157711" ht="13.5" customHeight="1" x14ac:dyDescent="0.15"/>
    <row r="157713" ht="13.5" customHeight="1" x14ac:dyDescent="0.15"/>
    <row r="157715" ht="13.5" customHeight="1" x14ac:dyDescent="0.15"/>
    <row r="157717" ht="13.5" customHeight="1" x14ac:dyDescent="0.15"/>
    <row r="157719" ht="13.5" customHeight="1" x14ac:dyDescent="0.15"/>
    <row r="157721" ht="13.5" customHeight="1" x14ac:dyDescent="0.15"/>
    <row r="157723" ht="13.5" customHeight="1" x14ac:dyDescent="0.15"/>
    <row r="157725" ht="13.5" customHeight="1" x14ac:dyDescent="0.15"/>
    <row r="157727" ht="13.5" customHeight="1" x14ac:dyDescent="0.15"/>
    <row r="157729" ht="13.5" customHeight="1" x14ac:dyDescent="0.15"/>
    <row r="157731" ht="13.5" customHeight="1" x14ac:dyDescent="0.15"/>
    <row r="157733" ht="13.5" customHeight="1" x14ac:dyDescent="0.15"/>
    <row r="157735" ht="13.5" customHeight="1" x14ac:dyDescent="0.15"/>
    <row r="157737" ht="13.5" customHeight="1" x14ac:dyDescent="0.15"/>
    <row r="157739" ht="13.5" customHeight="1" x14ac:dyDescent="0.15"/>
    <row r="157741" ht="13.5" customHeight="1" x14ac:dyDescent="0.15"/>
    <row r="157743" ht="13.5" customHeight="1" x14ac:dyDescent="0.15"/>
    <row r="157745" ht="13.5" customHeight="1" x14ac:dyDescent="0.15"/>
    <row r="157747" ht="13.5" customHeight="1" x14ac:dyDescent="0.15"/>
    <row r="157749" ht="13.5" customHeight="1" x14ac:dyDescent="0.15"/>
    <row r="157751" ht="13.5" customHeight="1" x14ac:dyDescent="0.15"/>
    <row r="157753" ht="13.5" customHeight="1" x14ac:dyDescent="0.15"/>
    <row r="157755" ht="13.5" customHeight="1" x14ac:dyDescent="0.15"/>
    <row r="157757" ht="13.5" customHeight="1" x14ac:dyDescent="0.15"/>
    <row r="157759" ht="13.5" customHeight="1" x14ac:dyDescent="0.15"/>
    <row r="157761" ht="13.5" customHeight="1" x14ac:dyDescent="0.15"/>
    <row r="157763" ht="13.5" customHeight="1" x14ac:dyDescent="0.15"/>
    <row r="157765" ht="13.5" customHeight="1" x14ac:dyDescent="0.15"/>
    <row r="157767" ht="13.5" customHeight="1" x14ac:dyDescent="0.15"/>
    <row r="157769" ht="13.5" customHeight="1" x14ac:dyDescent="0.15"/>
    <row r="157771" ht="13.5" customHeight="1" x14ac:dyDescent="0.15"/>
    <row r="157773" ht="13.5" customHeight="1" x14ac:dyDescent="0.15"/>
    <row r="157775" ht="13.5" customHeight="1" x14ac:dyDescent="0.15"/>
    <row r="157777" ht="13.5" customHeight="1" x14ac:dyDescent="0.15"/>
    <row r="157779" ht="13.5" customHeight="1" x14ac:dyDescent="0.15"/>
    <row r="157781" ht="13.5" customHeight="1" x14ac:dyDescent="0.15"/>
    <row r="157783" ht="13.5" customHeight="1" x14ac:dyDescent="0.15"/>
    <row r="157785" ht="13.5" customHeight="1" x14ac:dyDescent="0.15"/>
    <row r="157787" ht="13.5" customHeight="1" x14ac:dyDescent="0.15"/>
    <row r="157789" ht="13.5" customHeight="1" x14ac:dyDescent="0.15"/>
    <row r="157791" ht="13.5" customHeight="1" x14ac:dyDescent="0.15"/>
    <row r="157793" ht="13.5" customHeight="1" x14ac:dyDescent="0.15"/>
    <row r="157795" ht="13.5" customHeight="1" x14ac:dyDescent="0.15"/>
    <row r="157797" ht="13.5" customHeight="1" x14ac:dyDescent="0.15"/>
    <row r="157799" ht="13.5" customHeight="1" x14ac:dyDescent="0.15"/>
    <row r="157801" ht="13.5" customHeight="1" x14ac:dyDescent="0.15"/>
    <row r="157803" ht="13.5" customHeight="1" x14ac:dyDescent="0.15"/>
    <row r="157805" ht="13.5" customHeight="1" x14ac:dyDescent="0.15"/>
    <row r="157807" ht="13.5" customHeight="1" x14ac:dyDescent="0.15"/>
    <row r="157809" ht="13.5" customHeight="1" x14ac:dyDescent="0.15"/>
    <row r="157811" ht="13.5" customHeight="1" x14ac:dyDescent="0.15"/>
    <row r="157813" ht="13.5" customHeight="1" x14ac:dyDescent="0.15"/>
    <row r="157815" ht="13.5" customHeight="1" x14ac:dyDescent="0.15"/>
    <row r="157817" ht="13.5" customHeight="1" x14ac:dyDescent="0.15"/>
    <row r="157819" ht="13.5" customHeight="1" x14ac:dyDescent="0.15"/>
    <row r="157821" ht="13.5" customHeight="1" x14ac:dyDescent="0.15"/>
    <row r="157823" ht="13.5" customHeight="1" x14ac:dyDescent="0.15"/>
    <row r="157825" ht="13.5" customHeight="1" x14ac:dyDescent="0.15"/>
    <row r="157827" ht="13.5" customHeight="1" x14ac:dyDescent="0.15"/>
    <row r="157829" ht="13.5" customHeight="1" x14ac:dyDescent="0.15"/>
    <row r="157831" ht="13.5" customHeight="1" x14ac:dyDescent="0.15"/>
    <row r="157833" ht="13.5" customHeight="1" x14ac:dyDescent="0.15"/>
    <row r="157835" ht="13.5" customHeight="1" x14ac:dyDescent="0.15"/>
    <row r="157837" ht="13.5" customHeight="1" x14ac:dyDescent="0.15"/>
    <row r="157839" ht="13.5" customHeight="1" x14ac:dyDescent="0.15"/>
    <row r="157841" ht="13.5" customHeight="1" x14ac:dyDescent="0.15"/>
    <row r="157843" ht="13.5" customHeight="1" x14ac:dyDescent="0.15"/>
    <row r="157845" ht="13.5" customHeight="1" x14ac:dyDescent="0.15"/>
    <row r="157847" ht="13.5" customHeight="1" x14ac:dyDescent="0.15"/>
    <row r="157849" ht="13.5" customHeight="1" x14ac:dyDescent="0.15"/>
    <row r="157851" ht="13.5" customHeight="1" x14ac:dyDescent="0.15"/>
    <row r="157853" ht="13.5" customHeight="1" x14ac:dyDescent="0.15"/>
    <row r="157855" ht="13.5" customHeight="1" x14ac:dyDescent="0.15"/>
    <row r="157857" ht="13.5" customHeight="1" x14ac:dyDescent="0.15"/>
    <row r="157859" ht="13.5" customHeight="1" x14ac:dyDescent="0.15"/>
    <row r="157861" ht="13.5" customHeight="1" x14ac:dyDescent="0.15"/>
    <row r="157863" ht="13.5" customHeight="1" x14ac:dyDescent="0.15"/>
    <row r="157865" ht="13.5" customHeight="1" x14ac:dyDescent="0.15"/>
    <row r="157867" ht="13.5" customHeight="1" x14ac:dyDescent="0.15"/>
    <row r="157869" ht="13.5" customHeight="1" x14ac:dyDescent="0.15"/>
    <row r="157871" ht="13.5" customHeight="1" x14ac:dyDescent="0.15"/>
    <row r="157873" ht="13.5" customHeight="1" x14ac:dyDescent="0.15"/>
    <row r="157875" ht="13.5" customHeight="1" x14ac:dyDescent="0.15"/>
    <row r="157877" ht="13.5" customHeight="1" x14ac:dyDescent="0.15"/>
    <row r="157879" ht="13.5" customHeight="1" x14ac:dyDescent="0.15"/>
    <row r="157881" ht="13.5" customHeight="1" x14ac:dyDescent="0.15"/>
    <row r="157883" ht="13.5" customHeight="1" x14ac:dyDescent="0.15"/>
    <row r="157885" ht="13.5" customHeight="1" x14ac:dyDescent="0.15"/>
    <row r="157887" ht="13.5" customHeight="1" x14ac:dyDescent="0.15"/>
    <row r="157889" ht="13.5" customHeight="1" x14ac:dyDescent="0.15"/>
    <row r="157891" ht="13.5" customHeight="1" x14ac:dyDescent="0.15"/>
    <row r="157893" ht="13.5" customHeight="1" x14ac:dyDescent="0.15"/>
    <row r="157895" ht="13.5" customHeight="1" x14ac:dyDescent="0.15"/>
    <row r="157897" ht="13.5" customHeight="1" x14ac:dyDescent="0.15"/>
    <row r="157899" ht="13.5" customHeight="1" x14ac:dyDescent="0.15"/>
    <row r="157901" ht="13.5" customHeight="1" x14ac:dyDescent="0.15"/>
    <row r="157903" ht="13.5" customHeight="1" x14ac:dyDescent="0.15"/>
    <row r="157905" ht="13.5" customHeight="1" x14ac:dyDescent="0.15"/>
    <row r="157907" ht="13.5" customHeight="1" x14ac:dyDescent="0.15"/>
    <row r="157909" ht="13.5" customHeight="1" x14ac:dyDescent="0.15"/>
    <row r="157911" ht="13.5" customHeight="1" x14ac:dyDescent="0.15"/>
    <row r="157913" ht="13.5" customHeight="1" x14ac:dyDescent="0.15"/>
    <row r="157915" ht="13.5" customHeight="1" x14ac:dyDescent="0.15"/>
    <row r="157917" ht="13.5" customHeight="1" x14ac:dyDescent="0.15"/>
    <row r="157919" ht="13.5" customHeight="1" x14ac:dyDescent="0.15"/>
    <row r="157921" ht="13.5" customHeight="1" x14ac:dyDescent="0.15"/>
    <row r="157923" ht="13.5" customHeight="1" x14ac:dyDescent="0.15"/>
    <row r="157925" ht="13.5" customHeight="1" x14ac:dyDescent="0.15"/>
    <row r="157927" ht="13.5" customHeight="1" x14ac:dyDescent="0.15"/>
    <row r="157929" ht="13.5" customHeight="1" x14ac:dyDescent="0.15"/>
    <row r="157931" ht="13.5" customHeight="1" x14ac:dyDescent="0.15"/>
    <row r="157933" ht="13.5" customHeight="1" x14ac:dyDescent="0.15"/>
    <row r="157935" ht="13.5" customHeight="1" x14ac:dyDescent="0.15"/>
    <row r="157937" ht="13.5" customHeight="1" x14ac:dyDescent="0.15"/>
    <row r="157939" ht="13.5" customHeight="1" x14ac:dyDescent="0.15"/>
    <row r="157941" ht="13.5" customHeight="1" x14ac:dyDescent="0.15"/>
    <row r="157943" ht="13.5" customHeight="1" x14ac:dyDescent="0.15"/>
    <row r="157945" ht="13.5" customHeight="1" x14ac:dyDescent="0.15"/>
    <row r="157947" ht="13.5" customHeight="1" x14ac:dyDescent="0.15"/>
    <row r="157949" ht="13.5" customHeight="1" x14ac:dyDescent="0.15"/>
    <row r="157951" ht="13.5" customHeight="1" x14ac:dyDescent="0.15"/>
    <row r="157953" ht="13.5" customHeight="1" x14ac:dyDescent="0.15"/>
    <row r="157955" ht="13.5" customHeight="1" x14ac:dyDescent="0.15"/>
    <row r="157957" ht="13.5" customHeight="1" x14ac:dyDescent="0.15"/>
    <row r="157959" ht="13.5" customHeight="1" x14ac:dyDescent="0.15"/>
    <row r="157961" ht="13.5" customHeight="1" x14ac:dyDescent="0.15"/>
    <row r="157963" ht="13.5" customHeight="1" x14ac:dyDescent="0.15"/>
    <row r="157965" ht="13.5" customHeight="1" x14ac:dyDescent="0.15"/>
    <row r="157967" ht="13.5" customHeight="1" x14ac:dyDescent="0.15"/>
    <row r="157969" ht="13.5" customHeight="1" x14ac:dyDescent="0.15"/>
    <row r="157971" ht="13.5" customHeight="1" x14ac:dyDescent="0.15"/>
    <row r="157973" ht="13.5" customHeight="1" x14ac:dyDescent="0.15"/>
    <row r="157975" ht="13.5" customHeight="1" x14ac:dyDescent="0.15"/>
    <row r="157977" ht="13.5" customHeight="1" x14ac:dyDescent="0.15"/>
    <row r="157979" ht="13.5" customHeight="1" x14ac:dyDescent="0.15"/>
    <row r="157981" ht="13.5" customHeight="1" x14ac:dyDescent="0.15"/>
    <row r="157983" ht="13.5" customHeight="1" x14ac:dyDescent="0.15"/>
    <row r="157985" ht="13.5" customHeight="1" x14ac:dyDescent="0.15"/>
    <row r="157987" ht="13.5" customHeight="1" x14ac:dyDescent="0.15"/>
    <row r="157989" ht="13.5" customHeight="1" x14ac:dyDescent="0.15"/>
    <row r="157991" ht="13.5" customHeight="1" x14ac:dyDescent="0.15"/>
    <row r="157993" ht="13.5" customHeight="1" x14ac:dyDescent="0.15"/>
    <row r="157995" ht="13.5" customHeight="1" x14ac:dyDescent="0.15"/>
    <row r="157997" ht="13.5" customHeight="1" x14ac:dyDescent="0.15"/>
    <row r="157999" ht="13.5" customHeight="1" x14ac:dyDescent="0.15"/>
    <row r="158001" ht="13.5" customHeight="1" x14ac:dyDescent="0.15"/>
    <row r="158003" ht="13.5" customHeight="1" x14ac:dyDescent="0.15"/>
    <row r="158005" ht="13.5" customHeight="1" x14ac:dyDescent="0.15"/>
    <row r="158007" ht="13.5" customHeight="1" x14ac:dyDescent="0.15"/>
    <row r="158009" ht="13.5" customHeight="1" x14ac:dyDescent="0.15"/>
    <row r="158011" ht="13.5" customHeight="1" x14ac:dyDescent="0.15"/>
    <row r="158013" ht="13.5" customHeight="1" x14ac:dyDescent="0.15"/>
    <row r="158015" ht="13.5" customHeight="1" x14ac:dyDescent="0.15"/>
    <row r="158017" ht="13.5" customHeight="1" x14ac:dyDescent="0.15"/>
    <row r="158019" ht="13.5" customHeight="1" x14ac:dyDescent="0.15"/>
    <row r="158021" ht="13.5" customHeight="1" x14ac:dyDescent="0.15"/>
    <row r="158023" ht="13.5" customHeight="1" x14ac:dyDescent="0.15"/>
    <row r="158025" ht="13.5" customHeight="1" x14ac:dyDescent="0.15"/>
    <row r="158027" ht="13.5" customHeight="1" x14ac:dyDescent="0.15"/>
    <row r="158029" ht="13.5" customHeight="1" x14ac:dyDescent="0.15"/>
    <row r="158031" ht="13.5" customHeight="1" x14ac:dyDescent="0.15"/>
    <row r="158033" ht="13.5" customHeight="1" x14ac:dyDescent="0.15"/>
    <row r="158035" ht="13.5" customHeight="1" x14ac:dyDescent="0.15"/>
    <row r="158037" ht="13.5" customHeight="1" x14ac:dyDescent="0.15"/>
    <row r="158039" ht="13.5" customHeight="1" x14ac:dyDescent="0.15"/>
    <row r="158041" ht="13.5" customHeight="1" x14ac:dyDescent="0.15"/>
    <row r="158043" ht="13.5" customHeight="1" x14ac:dyDescent="0.15"/>
    <row r="158045" ht="13.5" customHeight="1" x14ac:dyDescent="0.15"/>
    <row r="158047" ht="13.5" customHeight="1" x14ac:dyDescent="0.15"/>
    <row r="158049" ht="13.5" customHeight="1" x14ac:dyDescent="0.15"/>
    <row r="158051" ht="13.5" customHeight="1" x14ac:dyDescent="0.15"/>
    <row r="158053" ht="13.5" customHeight="1" x14ac:dyDescent="0.15"/>
    <row r="158055" ht="13.5" customHeight="1" x14ac:dyDescent="0.15"/>
    <row r="158057" ht="13.5" customHeight="1" x14ac:dyDescent="0.15"/>
    <row r="158059" ht="13.5" customHeight="1" x14ac:dyDescent="0.15"/>
    <row r="158061" ht="13.5" customHeight="1" x14ac:dyDescent="0.15"/>
    <row r="158063" ht="13.5" customHeight="1" x14ac:dyDescent="0.15"/>
    <row r="158065" ht="13.5" customHeight="1" x14ac:dyDescent="0.15"/>
    <row r="158067" ht="13.5" customHeight="1" x14ac:dyDescent="0.15"/>
    <row r="158069" ht="13.5" customHeight="1" x14ac:dyDescent="0.15"/>
    <row r="158071" ht="13.5" customHeight="1" x14ac:dyDescent="0.15"/>
    <row r="158073" ht="13.5" customHeight="1" x14ac:dyDescent="0.15"/>
    <row r="158075" ht="13.5" customHeight="1" x14ac:dyDescent="0.15"/>
    <row r="158077" ht="13.5" customHeight="1" x14ac:dyDescent="0.15"/>
    <row r="158079" ht="13.5" customHeight="1" x14ac:dyDescent="0.15"/>
    <row r="158081" ht="13.5" customHeight="1" x14ac:dyDescent="0.15"/>
    <row r="158083" ht="13.5" customHeight="1" x14ac:dyDescent="0.15"/>
    <row r="158085" ht="13.5" customHeight="1" x14ac:dyDescent="0.15"/>
    <row r="158087" ht="13.5" customHeight="1" x14ac:dyDescent="0.15"/>
    <row r="158089" ht="13.5" customHeight="1" x14ac:dyDescent="0.15"/>
    <row r="158091" ht="13.5" customHeight="1" x14ac:dyDescent="0.15"/>
    <row r="158093" ht="13.5" customHeight="1" x14ac:dyDescent="0.15"/>
    <row r="158095" ht="13.5" customHeight="1" x14ac:dyDescent="0.15"/>
    <row r="158097" ht="13.5" customHeight="1" x14ac:dyDescent="0.15"/>
    <row r="158099" ht="13.5" customHeight="1" x14ac:dyDescent="0.15"/>
    <row r="158101" ht="13.5" customHeight="1" x14ac:dyDescent="0.15"/>
    <row r="158103" ht="13.5" customHeight="1" x14ac:dyDescent="0.15"/>
    <row r="158105" ht="13.5" customHeight="1" x14ac:dyDescent="0.15"/>
    <row r="158107" ht="13.5" customHeight="1" x14ac:dyDescent="0.15"/>
    <row r="158109" ht="13.5" customHeight="1" x14ac:dyDescent="0.15"/>
    <row r="158111" ht="13.5" customHeight="1" x14ac:dyDescent="0.15"/>
    <row r="158113" ht="13.5" customHeight="1" x14ac:dyDescent="0.15"/>
    <row r="158115" ht="13.5" customHeight="1" x14ac:dyDescent="0.15"/>
    <row r="158117" ht="13.5" customHeight="1" x14ac:dyDescent="0.15"/>
    <row r="158119" ht="13.5" customHeight="1" x14ac:dyDescent="0.15"/>
    <row r="158121" ht="13.5" customHeight="1" x14ac:dyDescent="0.15"/>
    <row r="158123" ht="13.5" customHeight="1" x14ac:dyDescent="0.15"/>
    <row r="158125" ht="13.5" customHeight="1" x14ac:dyDescent="0.15"/>
    <row r="158127" ht="13.5" customHeight="1" x14ac:dyDescent="0.15"/>
    <row r="158129" ht="13.5" customHeight="1" x14ac:dyDescent="0.15"/>
    <row r="158131" ht="13.5" customHeight="1" x14ac:dyDescent="0.15"/>
    <row r="158133" ht="13.5" customHeight="1" x14ac:dyDescent="0.15"/>
    <row r="158135" ht="13.5" customHeight="1" x14ac:dyDescent="0.15"/>
    <row r="158137" ht="13.5" customHeight="1" x14ac:dyDescent="0.15"/>
    <row r="158139" ht="13.5" customHeight="1" x14ac:dyDescent="0.15"/>
    <row r="158141" ht="13.5" customHeight="1" x14ac:dyDescent="0.15"/>
    <row r="158143" ht="13.5" customHeight="1" x14ac:dyDescent="0.15"/>
    <row r="158145" ht="13.5" customHeight="1" x14ac:dyDescent="0.15"/>
    <row r="158147" ht="13.5" customHeight="1" x14ac:dyDescent="0.15"/>
    <row r="158149" ht="13.5" customHeight="1" x14ac:dyDescent="0.15"/>
    <row r="158151" ht="13.5" customHeight="1" x14ac:dyDescent="0.15"/>
    <row r="158153" ht="13.5" customHeight="1" x14ac:dyDescent="0.15"/>
    <row r="158155" ht="13.5" customHeight="1" x14ac:dyDescent="0.15"/>
    <row r="158157" ht="13.5" customHeight="1" x14ac:dyDescent="0.15"/>
    <row r="158159" ht="13.5" customHeight="1" x14ac:dyDescent="0.15"/>
    <row r="158161" ht="13.5" customHeight="1" x14ac:dyDescent="0.15"/>
    <row r="158163" ht="13.5" customHeight="1" x14ac:dyDescent="0.15"/>
    <row r="158165" ht="13.5" customHeight="1" x14ac:dyDescent="0.15"/>
    <row r="158167" ht="13.5" customHeight="1" x14ac:dyDescent="0.15"/>
    <row r="158169" ht="13.5" customHeight="1" x14ac:dyDescent="0.15"/>
    <row r="158171" ht="13.5" customHeight="1" x14ac:dyDescent="0.15"/>
    <row r="158173" ht="13.5" customHeight="1" x14ac:dyDescent="0.15"/>
    <row r="158175" ht="13.5" customHeight="1" x14ac:dyDescent="0.15"/>
    <row r="158177" ht="13.5" customHeight="1" x14ac:dyDescent="0.15"/>
    <row r="158179" ht="13.5" customHeight="1" x14ac:dyDescent="0.15"/>
    <row r="158181" ht="13.5" customHeight="1" x14ac:dyDescent="0.15"/>
    <row r="158183" ht="13.5" customHeight="1" x14ac:dyDescent="0.15"/>
    <row r="158185" ht="13.5" customHeight="1" x14ac:dyDescent="0.15"/>
    <row r="158187" ht="13.5" customHeight="1" x14ac:dyDescent="0.15"/>
    <row r="158189" ht="13.5" customHeight="1" x14ac:dyDescent="0.15"/>
    <row r="158191" ht="13.5" customHeight="1" x14ac:dyDescent="0.15"/>
    <row r="158193" ht="13.5" customHeight="1" x14ac:dyDescent="0.15"/>
    <row r="158195" ht="13.5" customHeight="1" x14ac:dyDescent="0.15"/>
    <row r="158197" ht="13.5" customHeight="1" x14ac:dyDescent="0.15"/>
    <row r="158199" ht="13.5" customHeight="1" x14ac:dyDescent="0.15"/>
    <row r="158201" ht="13.5" customHeight="1" x14ac:dyDescent="0.15"/>
    <row r="158203" ht="13.5" customHeight="1" x14ac:dyDescent="0.15"/>
    <row r="158205" ht="13.5" customHeight="1" x14ac:dyDescent="0.15"/>
    <row r="158207" ht="13.5" customHeight="1" x14ac:dyDescent="0.15"/>
    <row r="158209" ht="13.5" customHeight="1" x14ac:dyDescent="0.15"/>
    <row r="158211" ht="13.5" customHeight="1" x14ac:dyDescent="0.15"/>
    <row r="158213" ht="13.5" customHeight="1" x14ac:dyDescent="0.15"/>
    <row r="158215" ht="13.5" customHeight="1" x14ac:dyDescent="0.15"/>
    <row r="158217" ht="13.5" customHeight="1" x14ac:dyDescent="0.15"/>
    <row r="158219" ht="13.5" customHeight="1" x14ac:dyDescent="0.15"/>
    <row r="158221" ht="13.5" customHeight="1" x14ac:dyDescent="0.15"/>
    <row r="158223" ht="13.5" customHeight="1" x14ac:dyDescent="0.15"/>
    <row r="158225" ht="13.5" customHeight="1" x14ac:dyDescent="0.15"/>
    <row r="158227" ht="13.5" customHeight="1" x14ac:dyDescent="0.15"/>
    <row r="158229" ht="13.5" customHeight="1" x14ac:dyDescent="0.15"/>
    <row r="158231" ht="13.5" customHeight="1" x14ac:dyDescent="0.15"/>
    <row r="158233" ht="13.5" customHeight="1" x14ac:dyDescent="0.15"/>
    <row r="158235" ht="13.5" customHeight="1" x14ac:dyDescent="0.15"/>
    <row r="158237" ht="13.5" customHeight="1" x14ac:dyDescent="0.15"/>
    <row r="158239" ht="13.5" customHeight="1" x14ac:dyDescent="0.15"/>
    <row r="158241" ht="13.5" customHeight="1" x14ac:dyDescent="0.15"/>
    <row r="158243" ht="13.5" customHeight="1" x14ac:dyDescent="0.15"/>
    <row r="158245" ht="13.5" customHeight="1" x14ac:dyDescent="0.15"/>
    <row r="158247" ht="13.5" customHeight="1" x14ac:dyDescent="0.15"/>
    <row r="158249" ht="13.5" customHeight="1" x14ac:dyDescent="0.15"/>
    <row r="158251" ht="13.5" customHeight="1" x14ac:dyDescent="0.15"/>
    <row r="158253" ht="13.5" customHeight="1" x14ac:dyDescent="0.15"/>
    <row r="158255" ht="13.5" customHeight="1" x14ac:dyDescent="0.15"/>
    <row r="158257" ht="13.5" customHeight="1" x14ac:dyDescent="0.15"/>
    <row r="158259" ht="13.5" customHeight="1" x14ac:dyDescent="0.15"/>
    <row r="158261" ht="13.5" customHeight="1" x14ac:dyDescent="0.15"/>
    <row r="158263" ht="13.5" customHeight="1" x14ac:dyDescent="0.15"/>
    <row r="158265" ht="13.5" customHeight="1" x14ac:dyDescent="0.15"/>
    <row r="158267" ht="13.5" customHeight="1" x14ac:dyDescent="0.15"/>
    <row r="158269" ht="13.5" customHeight="1" x14ac:dyDescent="0.15"/>
    <row r="158271" ht="13.5" customHeight="1" x14ac:dyDescent="0.15"/>
    <row r="158273" ht="13.5" customHeight="1" x14ac:dyDescent="0.15"/>
    <row r="158275" ht="13.5" customHeight="1" x14ac:dyDescent="0.15"/>
    <row r="158277" ht="13.5" customHeight="1" x14ac:dyDescent="0.15"/>
    <row r="158279" ht="13.5" customHeight="1" x14ac:dyDescent="0.15"/>
    <row r="158281" ht="13.5" customHeight="1" x14ac:dyDescent="0.15"/>
    <row r="158283" ht="13.5" customHeight="1" x14ac:dyDescent="0.15"/>
    <row r="158285" ht="13.5" customHeight="1" x14ac:dyDescent="0.15"/>
    <row r="158287" ht="13.5" customHeight="1" x14ac:dyDescent="0.15"/>
    <row r="158289" ht="13.5" customHeight="1" x14ac:dyDescent="0.15"/>
    <row r="158291" ht="13.5" customHeight="1" x14ac:dyDescent="0.15"/>
    <row r="158293" ht="13.5" customHeight="1" x14ac:dyDescent="0.15"/>
    <row r="158295" ht="13.5" customHeight="1" x14ac:dyDescent="0.15"/>
    <row r="158297" ht="13.5" customHeight="1" x14ac:dyDescent="0.15"/>
    <row r="158299" ht="13.5" customHeight="1" x14ac:dyDescent="0.15"/>
    <row r="158301" ht="13.5" customHeight="1" x14ac:dyDescent="0.15"/>
    <row r="158303" ht="13.5" customHeight="1" x14ac:dyDescent="0.15"/>
    <row r="158305" ht="13.5" customHeight="1" x14ac:dyDescent="0.15"/>
    <row r="158307" ht="13.5" customHeight="1" x14ac:dyDescent="0.15"/>
    <row r="158309" ht="13.5" customHeight="1" x14ac:dyDescent="0.15"/>
    <row r="158311" ht="13.5" customHeight="1" x14ac:dyDescent="0.15"/>
    <row r="158313" ht="13.5" customHeight="1" x14ac:dyDescent="0.15"/>
    <row r="158315" ht="13.5" customHeight="1" x14ac:dyDescent="0.15"/>
    <row r="158317" ht="13.5" customHeight="1" x14ac:dyDescent="0.15"/>
    <row r="158319" ht="13.5" customHeight="1" x14ac:dyDescent="0.15"/>
    <row r="158321" ht="13.5" customHeight="1" x14ac:dyDescent="0.15"/>
    <row r="158323" ht="13.5" customHeight="1" x14ac:dyDescent="0.15"/>
    <row r="158325" ht="13.5" customHeight="1" x14ac:dyDescent="0.15"/>
    <row r="158327" ht="13.5" customHeight="1" x14ac:dyDescent="0.15"/>
    <row r="158329" ht="13.5" customHeight="1" x14ac:dyDescent="0.15"/>
    <row r="158331" ht="13.5" customHeight="1" x14ac:dyDescent="0.15"/>
    <row r="158333" ht="13.5" customHeight="1" x14ac:dyDescent="0.15"/>
    <row r="158335" ht="13.5" customHeight="1" x14ac:dyDescent="0.15"/>
    <row r="158337" ht="13.5" customHeight="1" x14ac:dyDescent="0.15"/>
    <row r="158339" ht="13.5" customHeight="1" x14ac:dyDescent="0.15"/>
    <row r="158341" ht="13.5" customHeight="1" x14ac:dyDescent="0.15"/>
    <row r="158343" ht="13.5" customHeight="1" x14ac:dyDescent="0.15"/>
    <row r="158345" ht="13.5" customHeight="1" x14ac:dyDescent="0.15"/>
    <row r="158347" ht="13.5" customHeight="1" x14ac:dyDescent="0.15"/>
    <row r="158349" ht="13.5" customHeight="1" x14ac:dyDescent="0.15"/>
    <row r="158351" ht="13.5" customHeight="1" x14ac:dyDescent="0.15"/>
    <row r="158353" ht="13.5" customHeight="1" x14ac:dyDescent="0.15"/>
    <row r="158355" ht="13.5" customHeight="1" x14ac:dyDescent="0.15"/>
    <row r="158357" ht="13.5" customHeight="1" x14ac:dyDescent="0.15"/>
    <row r="158359" ht="13.5" customHeight="1" x14ac:dyDescent="0.15"/>
    <row r="158361" ht="13.5" customHeight="1" x14ac:dyDescent="0.15"/>
    <row r="158363" ht="13.5" customHeight="1" x14ac:dyDescent="0.15"/>
    <row r="158365" ht="13.5" customHeight="1" x14ac:dyDescent="0.15"/>
    <row r="158367" ht="13.5" customHeight="1" x14ac:dyDescent="0.15"/>
    <row r="158369" ht="13.5" customHeight="1" x14ac:dyDescent="0.15"/>
    <row r="158371" ht="13.5" customHeight="1" x14ac:dyDescent="0.15"/>
    <row r="158373" ht="13.5" customHeight="1" x14ac:dyDescent="0.15"/>
    <row r="158375" ht="13.5" customHeight="1" x14ac:dyDescent="0.15"/>
    <row r="158377" ht="13.5" customHeight="1" x14ac:dyDescent="0.15"/>
    <row r="158379" ht="13.5" customHeight="1" x14ac:dyDescent="0.15"/>
    <row r="158381" ht="13.5" customHeight="1" x14ac:dyDescent="0.15"/>
    <row r="158383" ht="13.5" customHeight="1" x14ac:dyDescent="0.15"/>
    <row r="158385" ht="13.5" customHeight="1" x14ac:dyDescent="0.15"/>
    <row r="158387" ht="13.5" customHeight="1" x14ac:dyDescent="0.15"/>
    <row r="158389" ht="13.5" customHeight="1" x14ac:dyDescent="0.15"/>
    <row r="158391" ht="13.5" customHeight="1" x14ac:dyDescent="0.15"/>
    <row r="158393" ht="13.5" customHeight="1" x14ac:dyDescent="0.15"/>
    <row r="158395" ht="13.5" customHeight="1" x14ac:dyDescent="0.15"/>
    <row r="158397" ht="13.5" customHeight="1" x14ac:dyDescent="0.15"/>
    <row r="158399" ht="13.5" customHeight="1" x14ac:dyDescent="0.15"/>
    <row r="158401" ht="13.5" customHeight="1" x14ac:dyDescent="0.15"/>
    <row r="158403" ht="13.5" customHeight="1" x14ac:dyDescent="0.15"/>
    <row r="158405" ht="13.5" customHeight="1" x14ac:dyDescent="0.15"/>
    <row r="158407" ht="13.5" customHeight="1" x14ac:dyDescent="0.15"/>
    <row r="158409" ht="13.5" customHeight="1" x14ac:dyDescent="0.15"/>
    <row r="158411" ht="13.5" customHeight="1" x14ac:dyDescent="0.15"/>
    <row r="158413" ht="13.5" customHeight="1" x14ac:dyDescent="0.15"/>
    <row r="158415" ht="13.5" customHeight="1" x14ac:dyDescent="0.15"/>
    <row r="158417" ht="13.5" customHeight="1" x14ac:dyDescent="0.15"/>
    <row r="158419" ht="13.5" customHeight="1" x14ac:dyDescent="0.15"/>
    <row r="158421" ht="13.5" customHeight="1" x14ac:dyDescent="0.15"/>
    <row r="158423" ht="13.5" customHeight="1" x14ac:dyDescent="0.15"/>
    <row r="158425" ht="13.5" customHeight="1" x14ac:dyDescent="0.15"/>
    <row r="158427" ht="13.5" customHeight="1" x14ac:dyDescent="0.15"/>
    <row r="158429" ht="13.5" customHeight="1" x14ac:dyDescent="0.15"/>
    <row r="158431" ht="13.5" customHeight="1" x14ac:dyDescent="0.15"/>
    <row r="158433" ht="13.5" customHeight="1" x14ac:dyDescent="0.15"/>
    <row r="158435" ht="13.5" customHeight="1" x14ac:dyDescent="0.15"/>
    <row r="158437" ht="13.5" customHeight="1" x14ac:dyDescent="0.15"/>
    <row r="158439" ht="13.5" customHeight="1" x14ac:dyDescent="0.15"/>
    <row r="158441" ht="13.5" customHeight="1" x14ac:dyDescent="0.15"/>
    <row r="158443" ht="13.5" customHeight="1" x14ac:dyDescent="0.15"/>
    <row r="158445" ht="13.5" customHeight="1" x14ac:dyDescent="0.15"/>
    <row r="158447" ht="13.5" customHeight="1" x14ac:dyDescent="0.15"/>
    <row r="158449" ht="13.5" customHeight="1" x14ac:dyDescent="0.15"/>
    <row r="158451" ht="13.5" customHeight="1" x14ac:dyDescent="0.15"/>
    <row r="158453" ht="13.5" customHeight="1" x14ac:dyDescent="0.15"/>
    <row r="158455" ht="13.5" customHeight="1" x14ac:dyDescent="0.15"/>
    <row r="158457" ht="13.5" customHeight="1" x14ac:dyDescent="0.15"/>
    <row r="158459" ht="13.5" customHeight="1" x14ac:dyDescent="0.15"/>
    <row r="158461" ht="13.5" customHeight="1" x14ac:dyDescent="0.15"/>
    <row r="158463" ht="13.5" customHeight="1" x14ac:dyDescent="0.15"/>
    <row r="158465" ht="13.5" customHeight="1" x14ac:dyDescent="0.15"/>
    <row r="158467" ht="13.5" customHeight="1" x14ac:dyDescent="0.15"/>
    <row r="158469" ht="13.5" customHeight="1" x14ac:dyDescent="0.15"/>
    <row r="158471" ht="13.5" customHeight="1" x14ac:dyDescent="0.15"/>
    <row r="158473" ht="13.5" customHeight="1" x14ac:dyDescent="0.15"/>
    <row r="158475" ht="13.5" customHeight="1" x14ac:dyDescent="0.15"/>
    <row r="158477" ht="13.5" customHeight="1" x14ac:dyDescent="0.15"/>
    <row r="158479" ht="13.5" customHeight="1" x14ac:dyDescent="0.15"/>
    <row r="158481" ht="13.5" customHeight="1" x14ac:dyDescent="0.15"/>
    <row r="158483" ht="13.5" customHeight="1" x14ac:dyDescent="0.15"/>
    <row r="158485" ht="13.5" customHeight="1" x14ac:dyDescent="0.15"/>
    <row r="158487" ht="13.5" customHeight="1" x14ac:dyDescent="0.15"/>
    <row r="158489" ht="13.5" customHeight="1" x14ac:dyDescent="0.15"/>
    <row r="158491" ht="13.5" customHeight="1" x14ac:dyDescent="0.15"/>
    <row r="158493" ht="13.5" customHeight="1" x14ac:dyDescent="0.15"/>
    <row r="158495" ht="13.5" customHeight="1" x14ac:dyDescent="0.15"/>
    <row r="158497" ht="13.5" customHeight="1" x14ac:dyDescent="0.15"/>
    <row r="158499" ht="13.5" customHeight="1" x14ac:dyDescent="0.15"/>
    <row r="158501" ht="13.5" customHeight="1" x14ac:dyDescent="0.15"/>
    <row r="158503" ht="13.5" customHeight="1" x14ac:dyDescent="0.15"/>
    <row r="158505" ht="13.5" customHeight="1" x14ac:dyDescent="0.15"/>
    <row r="158507" ht="13.5" customHeight="1" x14ac:dyDescent="0.15"/>
    <row r="158509" ht="13.5" customHeight="1" x14ac:dyDescent="0.15"/>
    <row r="158511" ht="13.5" customHeight="1" x14ac:dyDescent="0.15"/>
    <row r="158513" ht="13.5" customHeight="1" x14ac:dyDescent="0.15"/>
    <row r="158515" ht="13.5" customHeight="1" x14ac:dyDescent="0.15"/>
    <row r="158517" ht="13.5" customHeight="1" x14ac:dyDescent="0.15"/>
    <row r="158519" ht="13.5" customHeight="1" x14ac:dyDescent="0.15"/>
    <row r="158521" ht="13.5" customHeight="1" x14ac:dyDescent="0.15"/>
    <row r="158523" ht="13.5" customHeight="1" x14ac:dyDescent="0.15"/>
    <row r="158525" ht="13.5" customHeight="1" x14ac:dyDescent="0.15"/>
    <row r="158527" ht="13.5" customHeight="1" x14ac:dyDescent="0.15"/>
    <row r="158529" ht="13.5" customHeight="1" x14ac:dyDescent="0.15"/>
    <row r="158531" ht="13.5" customHeight="1" x14ac:dyDescent="0.15"/>
    <row r="158533" ht="13.5" customHeight="1" x14ac:dyDescent="0.15"/>
    <row r="158535" ht="13.5" customHeight="1" x14ac:dyDescent="0.15"/>
    <row r="158537" ht="13.5" customHeight="1" x14ac:dyDescent="0.15"/>
    <row r="158539" ht="13.5" customHeight="1" x14ac:dyDescent="0.15"/>
    <row r="158541" ht="13.5" customHeight="1" x14ac:dyDescent="0.15"/>
    <row r="158543" ht="13.5" customHeight="1" x14ac:dyDescent="0.15"/>
    <row r="158545" ht="13.5" customHeight="1" x14ac:dyDescent="0.15"/>
    <row r="158547" ht="13.5" customHeight="1" x14ac:dyDescent="0.15"/>
    <row r="158549" ht="13.5" customHeight="1" x14ac:dyDescent="0.15"/>
    <row r="158551" ht="13.5" customHeight="1" x14ac:dyDescent="0.15"/>
    <row r="158553" ht="13.5" customHeight="1" x14ac:dyDescent="0.15"/>
    <row r="158555" ht="13.5" customHeight="1" x14ac:dyDescent="0.15"/>
    <row r="158557" ht="13.5" customHeight="1" x14ac:dyDescent="0.15"/>
    <row r="158559" ht="13.5" customHeight="1" x14ac:dyDescent="0.15"/>
    <row r="158561" ht="13.5" customHeight="1" x14ac:dyDescent="0.15"/>
    <row r="158563" ht="13.5" customHeight="1" x14ac:dyDescent="0.15"/>
    <row r="158565" ht="13.5" customHeight="1" x14ac:dyDescent="0.15"/>
    <row r="158567" ht="13.5" customHeight="1" x14ac:dyDescent="0.15"/>
    <row r="158569" ht="13.5" customHeight="1" x14ac:dyDescent="0.15"/>
    <row r="158571" ht="13.5" customHeight="1" x14ac:dyDescent="0.15"/>
    <row r="158573" ht="13.5" customHeight="1" x14ac:dyDescent="0.15"/>
    <row r="158575" ht="13.5" customHeight="1" x14ac:dyDescent="0.15"/>
    <row r="158577" ht="13.5" customHeight="1" x14ac:dyDescent="0.15"/>
    <row r="158579" ht="13.5" customHeight="1" x14ac:dyDescent="0.15"/>
    <row r="158581" ht="13.5" customHeight="1" x14ac:dyDescent="0.15"/>
    <row r="158583" ht="13.5" customHeight="1" x14ac:dyDescent="0.15"/>
    <row r="158585" ht="13.5" customHeight="1" x14ac:dyDescent="0.15"/>
    <row r="158587" ht="13.5" customHeight="1" x14ac:dyDescent="0.15"/>
    <row r="158589" ht="13.5" customHeight="1" x14ac:dyDescent="0.15"/>
    <row r="158591" ht="13.5" customHeight="1" x14ac:dyDescent="0.15"/>
    <row r="158593" ht="13.5" customHeight="1" x14ac:dyDescent="0.15"/>
    <row r="158595" ht="13.5" customHeight="1" x14ac:dyDescent="0.15"/>
    <row r="158597" ht="13.5" customHeight="1" x14ac:dyDescent="0.15"/>
    <row r="158599" ht="13.5" customHeight="1" x14ac:dyDescent="0.15"/>
    <row r="158601" ht="13.5" customHeight="1" x14ac:dyDescent="0.15"/>
    <row r="158603" ht="13.5" customHeight="1" x14ac:dyDescent="0.15"/>
    <row r="158605" ht="13.5" customHeight="1" x14ac:dyDescent="0.15"/>
    <row r="158607" ht="13.5" customHeight="1" x14ac:dyDescent="0.15"/>
    <row r="158609" ht="13.5" customHeight="1" x14ac:dyDescent="0.15"/>
    <row r="158611" ht="13.5" customHeight="1" x14ac:dyDescent="0.15"/>
    <row r="158613" ht="13.5" customHeight="1" x14ac:dyDescent="0.15"/>
    <row r="158615" ht="13.5" customHeight="1" x14ac:dyDescent="0.15"/>
    <row r="158617" ht="13.5" customHeight="1" x14ac:dyDescent="0.15"/>
    <row r="158619" ht="13.5" customHeight="1" x14ac:dyDescent="0.15"/>
    <row r="158621" ht="13.5" customHeight="1" x14ac:dyDescent="0.15"/>
    <row r="158623" ht="13.5" customHeight="1" x14ac:dyDescent="0.15"/>
    <row r="158625" ht="13.5" customHeight="1" x14ac:dyDescent="0.15"/>
    <row r="158627" ht="13.5" customHeight="1" x14ac:dyDescent="0.15"/>
    <row r="158629" ht="13.5" customHeight="1" x14ac:dyDescent="0.15"/>
    <row r="158631" ht="13.5" customHeight="1" x14ac:dyDescent="0.15"/>
    <row r="158633" ht="13.5" customHeight="1" x14ac:dyDescent="0.15"/>
    <row r="158635" ht="13.5" customHeight="1" x14ac:dyDescent="0.15"/>
    <row r="158637" ht="13.5" customHeight="1" x14ac:dyDescent="0.15"/>
    <row r="158639" ht="13.5" customHeight="1" x14ac:dyDescent="0.15"/>
    <row r="158641" ht="13.5" customHeight="1" x14ac:dyDescent="0.15"/>
    <row r="158643" ht="13.5" customHeight="1" x14ac:dyDescent="0.15"/>
    <row r="158645" ht="13.5" customHeight="1" x14ac:dyDescent="0.15"/>
    <row r="158647" ht="13.5" customHeight="1" x14ac:dyDescent="0.15"/>
    <row r="158649" ht="13.5" customHeight="1" x14ac:dyDescent="0.15"/>
    <row r="158651" ht="13.5" customHeight="1" x14ac:dyDescent="0.15"/>
    <row r="158653" ht="13.5" customHeight="1" x14ac:dyDescent="0.15"/>
    <row r="158655" ht="13.5" customHeight="1" x14ac:dyDescent="0.15"/>
    <row r="158657" ht="13.5" customHeight="1" x14ac:dyDescent="0.15"/>
    <row r="158659" ht="13.5" customHeight="1" x14ac:dyDescent="0.15"/>
    <row r="158661" ht="13.5" customHeight="1" x14ac:dyDescent="0.15"/>
    <row r="158663" ht="13.5" customHeight="1" x14ac:dyDescent="0.15"/>
    <row r="158665" ht="13.5" customHeight="1" x14ac:dyDescent="0.15"/>
    <row r="158667" ht="13.5" customHeight="1" x14ac:dyDescent="0.15"/>
    <row r="158669" ht="13.5" customHeight="1" x14ac:dyDescent="0.15"/>
    <row r="158671" ht="13.5" customHeight="1" x14ac:dyDescent="0.15"/>
    <row r="158673" ht="13.5" customHeight="1" x14ac:dyDescent="0.15"/>
    <row r="158675" ht="13.5" customHeight="1" x14ac:dyDescent="0.15"/>
    <row r="158677" ht="13.5" customHeight="1" x14ac:dyDescent="0.15"/>
    <row r="158679" ht="13.5" customHeight="1" x14ac:dyDescent="0.15"/>
    <row r="158681" ht="13.5" customHeight="1" x14ac:dyDescent="0.15"/>
    <row r="158683" ht="13.5" customHeight="1" x14ac:dyDescent="0.15"/>
    <row r="158685" ht="13.5" customHeight="1" x14ac:dyDescent="0.15"/>
    <row r="158687" ht="13.5" customHeight="1" x14ac:dyDescent="0.15"/>
    <row r="158689" ht="13.5" customHeight="1" x14ac:dyDescent="0.15"/>
    <row r="158691" ht="13.5" customHeight="1" x14ac:dyDescent="0.15"/>
    <row r="158693" ht="13.5" customHeight="1" x14ac:dyDescent="0.15"/>
    <row r="158695" ht="13.5" customHeight="1" x14ac:dyDescent="0.15"/>
    <row r="158697" ht="13.5" customHeight="1" x14ac:dyDescent="0.15"/>
    <row r="158699" ht="13.5" customHeight="1" x14ac:dyDescent="0.15"/>
    <row r="158701" ht="13.5" customHeight="1" x14ac:dyDescent="0.15"/>
    <row r="158703" ht="13.5" customHeight="1" x14ac:dyDescent="0.15"/>
    <row r="158705" ht="13.5" customHeight="1" x14ac:dyDescent="0.15"/>
    <row r="158707" ht="13.5" customHeight="1" x14ac:dyDescent="0.15"/>
    <row r="158709" ht="13.5" customHeight="1" x14ac:dyDescent="0.15"/>
    <row r="158711" ht="13.5" customHeight="1" x14ac:dyDescent="0.15"/>
    <row r="158713" ht="13.5" customHeight="1" x14ac:dyDescent="0.15"/>
    <row r="158715" ht="13.5" customHeight="1" x14ac:dyDescent="0.15"/>
    <row r="158717" ht="13.5" customHeight="1" x14ac:dyDescent="0.15"/>
    <row r="158719" ht="13.5" customHeight="1" x14ac:dyDescent="0.15"/>
    <row r="158721" ht="13.5" customHeight="1" x14ac:dyDescent="0.15"/>
    <row r="158723" ht="13.5" customHeight="1" x14ac:dyDescent="0.15"/>
    <row r="158725" ht="13.5" customHeight="1" x14ac:dyDescent="0.15"/>
    <row r="158727" ht="13.5" customHeight="1" x14ac:dyDescent="0.15"/>
    <row r="158729" ht="13.5" customHeight="1" x14ac:dyDescent="0.15"/>
    <row r="158731" ht="13.5" customHeight="1" x14ac:dyDescent="0.15"/>
    <row r="158733" ht="13.5" customHeight="1" x14ac:dyDescent="0.15"/>
    <row r="158735" ht="13.5" customHeight="1" x14ac:dyDescent="0.15"/>
    <row r="158737" ht="13.5" customHeight="1" x14ac:dyDescent="0.15"/>
    <row r="158739" ht="13.5" customHeight="1" x14ac:dyDescent="0.15"/>
    <row r="158741" ht="13.5" customHeight="1" x14ac:dyDescent="0.15"/>
    <row r="158743" ht="13.5" customHeight="1" x14ac:dyDescent="0.15"/>
    <row r="158745" ht="13.5" customHeight="1" x14ac:dyDescent="0.15"/>
    <row r="158747" ht="13.5" customHeight="1" x14ac:dyDescent="0.15"/>
    <row r="158749" ht="13.5" customHeight="1" x14ac:dyDescent="0.15"/>
    <row r="158751" ht="13.5" customHeight="1" x14ac:dyDescent="0.15"/>
    <row r="158753" ht="13.5" customHeight="1" x14ac:dyDescent="0.15"/>
    <row r="158755" ht="13.5" customHeight="1" x14ac:dyDescent="0.15"/>
    <row r="158757" ht="13.5" customHeight="1" x14ac:dyDescent="0.15"/>
    <row r="158759" ht="13.5" customHeight="1" x14ac:dyDescent="0.15"/>
    <row r="158761" ht="13.5" customHeight="1" x14ac:dyDescent="0.15"/>
    <row r="158763" ht="13.5" customHeight="1" x14ac:dyDescent="0.15"/>
    <row r="158765" ht="13.5" customHeight="1" x14ac:dyDescent="0.15"/>
    <row r="158767" ht="13.5" customHeight="1" x14ac:dyDescent="0.15"/>
    <row r="158769" ht="13.5" customHeight="1" x14ac:dyDescent="0.15"/>
    <row r="158771" ht="13.5" customHeight="1" x14ac:dyDescent="0.15"/>
    <row r="158773" ht="13.5" customHeight="1" x14ac:dyDescent="0.15"/>
    <row r="158775" ht="13.5" customHeight="1" x14ac:dyDescent="0.15"/>
    <row r="158777" ht="13.5" customHeight="1" x14ac:dyDescent="0.15"/>
    <row r="158779" ht="13.5" customHeight="1" x14ac:dyDescent="0.15"/>
    <row r="158781" ht="13.5" customHeight="1" x14ac:dyDescent="0.15"/>
    <row r="158783" ht="13.5" customHeight="1" x14ac:dyDescent="0.15"/>
    <row r="158785" ht="13.5" customHeight="1" x14ac:dyDescent="0.15"/>
    <row r="158787" ht="13.5" customHeight="1" x14ac:dyDescent="0.15"/>
    <row r="158789" ht="13.5" customHeight="1" x14ac:dyDescent="0.15"/>
    <row r="158791" ht="13.5" customHeight="1" x14ac:dyDescent="0.15"/>
    <row r="158793" ht="13.5" customHeight="1" x14ac:dyDescent="0.15"/>
    <row r="158795" ht="13.5" customHeight="1" x14ac:dyDescent="0.15"/>
    <row r="158797" ht="13.5" customHeight="1" x14ac:dyDescent="0.15"/>
    <row r="158799" ht="13.5" customHeight="1" x14ac:dyDescent="0.15"/>
    <row r="158801" ht="13.5" customHeight="1" x14ac:dyDescent="0.15"/>
    <row r="158803" ht="13.5" customHeight="1" x14ac:dyDescent="0.15"/>
    <row r="158805" ht="13.5" customHeight="1" x14ac:dyDescent="0.15"/>
    <row r="158807" ht="13.5" customHeight="1" x14ac:dyDescent="0.15"/>
    <row r="158809" ht="13.5" customHeight="1" x14ac:dyDescent="0.15"/>
    <row r="158811" ht="13.5" customHeight="1" x14ac:dyDescent="0.15"/>
    <row r="158813" ht="13.5" customHeight="1" x14ac:dyDescent="0.15"/>
    <row r="158815" ht="13.5" customHeight="1" x14ac:dyDescent="0.15"/>
    <row r="158817" ht="13.5" customHeight="1" x14ac:dyDescent="0.15"/>
    <row r="158819" ht="13.5" customHeight="1" x14ac:dyDescent="0.15"/>
    <row r="158821" ht="13.5" customHeight="1" x14ac:dyDescent="0.15"/>
    <row r="158823" ht="13.5" customHeight="1" x14ac:dyDescent="0.15"/>
    <row r="158825" ht="13.5" customHeight="1" x14ac:dyDescent="0.15"/>
    <row r="158827" ht="13.5" customHeight="1" x14ac:dyDescent="0.15"/>
    <row r="158829" ht="13.5" customHeight="1" x14ac:dyDescent="0.15"/>
    <row r="158831" ht="13.5" customHeight="1" x14ac:dyDescent="0.15"/>
    <row r="158833" ht="13.5" customHeight="1" x14ac:dyDescent="0.15"/>
    <row r="158835" ht="13.5" customHeight="1" x14ac:dyDescent="0.15"/>
    <row r="158837" ht="13.5" customHeight="1" x14ac:dyDescent="0.15"/>
    <row r="158839" ht="13.5" customHeight="1" x14ac:dyDescent="0.15"/>
    <row r="158841" ht="13.5" customHeight="1" x14ac:dyDescent="0.15"/>
    <row r="158843" ht="13.5" customHeight="1" x14ac:dyDescent="0.15"/>
    <row r="158845" ht="13.5" customHeight="1" x14ac:dyDescent="0.15"/>
    <row r="158847" ht="13.5" customHeight="1" x14ac:dyDescent="0.15"/>
    <row r="158849" ht="13.5" customHeight="1" x14ac:dyDescent="0.15"/>
    <row r="158851" ht="13.5" customHeight="1" x14ac:dyDescent="0.15"/>
    <row r="158853" ht="13.5" customHeight="1" x14ac:dyDescent="0.15"/>
    <row r="158855" ht="13.5" customHeight="1" x14ac:dyDescent="0.15"/>
    <row r="158857" ht="13.5" customHeight="1" x14ac:dyDescent="0.15"/>
    <row r="158859" ht="13.5" customHeight="1" x14ac:dyDescent="0.15"/>
    <row r="158861" ht="13.5" customHeight="1" x14ac:dyDescent="0.15"/>
    <row r="158863" ht="13.5" customHeight="1" x14ac:dyDescent="0.15"/>
    <row r="158865" ht="13.5" customHeight="1" x14ac:dyDescent="0.15"/>
    <row r="158867" ht="13.5" customHeight="1" x14ac:dyDescent="0.15"/>
    <row r="158869" ht="13.5" customHeight="1" x14ac:dyDescent="0.15"/>
    <row r="158871" ht="13.5" customHeight="1" x14ac:dyDescent="0.15"/>
    <row r="158873" ht="13.5" customHeight="1" x14ac:dyDescent="0.15"/>
    <row r="158875" ht="13.5" customHeight="1" x14ac:dyDescent="0.15"/>
    <row r="158877" ht="13.5" customHeight="1" x14ac:dyDescent="0.15"/>
    <row r="158879" ht="13.5" customHeight="1" x14ac:dyDescent="0.15"/>
    <row r="158881" ht="13.5" customHeight="1" x14ac:dyDescent="0.15"/>
    <row r="158883" ht="13.5" customHeight="1" x14ac:dyDescent="0.15"/>
    <row r="158885" ht="13.5" customHeight="1" x14ac:dyDescent="0.15"/>
    <row r="158887" ht="13.5" customHeight="1" x14ac:dyDescent="0.15"/>
    <row r="158889" ht="13.5" customHeight="1" x14ac:dyDescent="0.15"/>
    <row r="158891" ht="13.5" customHeight="1" x14ac:dyDescent="0.15"/>
    <row r="158893" ht="13.5" customHeight="1" x14ac:dyDescent="0.15"/>
    <row r="158895" ht="13.5" customHeight="1" x14ac:dyDescent="0.15"/>
    <row r="158897" ht="13.5" customHeight="1" x14ac:dyDescent="0.15"/>
    <row r="158899" ht="13.5" customHeight="1" x14ac:dyDescent="0.15"/>
    <row r="158901" ht="13.5" customHeight="1" x14ac:dyDescent="0.15"/>
    <row r="158903" ht="13.5" customHeight="1" x14ac:dyDescent="0.15"/>
    <row r="158905" ht="13.5" customHeight="1" x14ac:dyDescent="0.15"/>
    <row r="158907" ht="13.5" customHeight="1" x14ac:dyDescent="0.15"/>
    <row r="158909" ht="13.5" customHeight="1" x14ac:dyDescent="0.15"/>
    <row r="158911" ht="13.5" customHeight="1" x14ac:dyDescent="0.15"/>
    <row r="158913" ht="13.5" customHeight="1" x14ac:dyDescent="0.15"/>
    <row r="158915" ht="13.5" customHeight="1" x14ac:dyDescent="0.15"/>
    <row r="158917" ht="13.5" customHeight="1" x14ac:dyDescent="0.15"/>
    <row r="158919" ht="13.5" customHeight="1" x14ac:dyDescent="0.15"/>
    <row r="158921" ht="13.5" customHeight="1" x14ac:dyDescent="0.15"/>
    <row r="158923" ht="13.5" customHeight="1" x14ac:dyDescent="0.15"/>
    <row r="158925" ht="13.5" customHeight="1" x14ac:dyDescent="0.15"/>
    <row r="158927" ht="13.5" customHeight="1" x14ac:dyDescent="0.15"/>
    <row r="158929" ht="13.5" customHeight="1" x14ac:dyDescent="0.15"/>
    <row r="158931" ht="13.5" customHeight="1" x14ac:dyDescent="0.15"/>
    <row r="158933" ht="13.5" customHeight="1" x14ac:dyDescent="0.15"/>
    <row r="158935" ht="13.5" customHeight="1" x14ac:dyDescent="0.15"/>
    <row r="158937" ht="13.5" customHeight="1" x14ac:dyDescent="0.15"/>
    <row r="158939" ht="13.5" customHeight="1" x14ac:dyDescent="0.15"/>
    <row r="158941" ht="13.5" customHeight="1" x14ac:dyDescent="0.15"/>
    <row r="158943" ht="13.5" customHeight="1" x14ac:dyDescent="0.15"/>
    <row r="158945" ht="13.5" customHeight="1" x14ac:dyDescent="0.15"/>
    <row r="158947" ht="13.5" customHeight="1" x14ac:dyDescent="0.15"/>
    <row r="158949" ht="13.5" customHeight="1" x14ac:dyDescent="0.15"/>
    <row r="158951" ht="13.5" customHeight="1" x14ac:dyDescent="0.15"/>
    <row r="158953" ht="13.5" customHeight="1" x14ac:dyDescent="0.15"/>
    <row r="158955" ht="13.5" customHeight="1" x14ac:dyDescent="0.15"/>
    <row r="158957" ht="13.5" customHeight="1" x14ac:dyDescent="0.15"/>
    <row r="158959" ht="13.5" customHeight="1" x14ac:dyDescent="0.15"/>
    <row r="158961" ht="13.5" customHeight="1" x14ac:dyDescent="0.15"/>
    <row r="158963" ht="13.5" customHeight="1" x14ac:dyDescent="0.15"/>
    <row r="158965" ht="13.5" customHeight="1" x14ac:dyDescent="0.15"/>
    <row r="158967" ht="13.5" customHeight="1" x14ac:dyDescent="0.15"/>
    <row r="158969" ht="13.5" customHeight="1" x14ac:dyDescent="0.15"/>
    <row r="158971" ht="13.5" customHeight="1" x14ac:dyDescent="0.15"/>
    <row r="158973" ht="13.5" customHeight="1" x14ac:dyDescent="0.15"/>
    <row r="158975" ht="13.5" customHeight="1" x14ac:dyDescent="0.15"/>
    <row r="158977" ht="13.5" customHeight="1" x14ac:dyDescent="0.15"/>
    <row r="158979" ht="13.5" customHeight="1" x14ac:dyDescent="0.15"/>
    <row r="158981" ht="13.5" customHeight="1" x14ac:dyDescent="0.15"/>
    <row r="158983" ht="13.5" customHeight="1" x14ac:dyDescent="0.15"/>
    <row r="158985" ht="13.5" customHeight="1" x14ac:dyDescent="0.15"/>
    <row r="158987" ht="13.5" customHeight="1" x14ac:dyDescent="0.15"/>
    <row r="158989" ht="13.5" customHeight="1" x14ac:dyDescent="0.15"/>
    <row r="158991" ht="13.5" customHeight="1" x14ac:dyDescent="0.15"/>
    <row r="158993" ht="13.5" customHeight="1" x14ac:dyDescent="0.15"/>
    <row r="158995" ht="13.5" customHeight="1" x14ac:dyDescent="0.15"/>
    <row r="158997" ht="13.5" customHeight="1" x14ac:dyDescent="0.15"/>
    <row r="158999" ht="13.5" customHeight="1" x14ac:dyDescent="0.15"/>
    <row r="159001" ht="13.5" customHeight="1" x14ac:dyDescent="0.15"/>
    <row r="159003" ht="13.5" customHeight="1" x14ac:dyDescent="0.15"/>
    <row r="159005" ht="13.5" customHeight="1" x14ac:dyDescent="0.15"/>
    <row r="159007" ht="13.5" customHeight="1" x14ac:dyDescent="0.15"/>
    <row r="159009" ht="13.5" customHeight="1" x14ac:dyDescent="0.15"/>
    <row r="159011" ht="13.5" customHeight="1" x14ac:dyDescent="0.15"/>
    <row r="159013" ht="13.5" customHeight="1" x14ac:dyDescent="0.15"/>
    <row r="159015" ht="13.5" customHeight="1" x14ac:dyDescent="0.15"/>
    <row r="159017" ht="13.5" customHeight="1" x14ac:dyDescent="0.15"/>
    <row r="159019" ht="13.5" customHeight="1" x14ac:dyDescent="0.15"/>
    <row r="159021" ht="13.5" customHeight="1" x14ac:dyDescent="0.15"/>
    <row r="159023" ht="13.5" customHeight="1" x14ac:dyDescent="0.15"/>
    <row r="159025" ht="13.5" customHeight="1" x14ac:dyDescent="0.15"/>
    <row r="159027" ht="13.5" customHeight="1" x14ac:dyDescent="0.15"/>
    <row r="159029" ht="13.5" customHeight="1" x14ac:dyDescent="0.15"/>
    <row r="159031" ht="13.5" customHeight="1" x14ac:dyDescent="0.15"/>
    <row r="159033" ht="13.5" customHeight="1" x14ac:dyDescent="0.15"/>
    <row r="159035" ht="13.5" customHeight="1" x14ac:dyDescent="0.15"/>
    <row r="159037" ht="13.5" customHeight="1" x14ac:dyDescent="0.15"/>
    <row r="159039" ht="13.5" customHeight="1" x14ac:dyDescent="0.15"/>
    <row r="159041" ht="13.5" customHeight="1" x14ac:dyDescent="0.15"/>
    <row r="159043" ht="13.5" customHeight="1" x14ac:dyDescent="0.15"/>
    <row r="159045" ht="13.5" customHeight="1" x14ac:dyDescent="0.15"/>
    <row r="159047" ht="13.5" customHeight="1" x14ac:dyDescent="0.15"/>
    <row r="159049" ht="13.5" customHeight="1" x14ac:dyDescent="0.15"/>
    <row r="159051" ht="13.5" customHeight="1" x14ac:dyDescent="0.15"/>
    <row r="159053" ht="13.5" customHeight="1" x14ac:dyDescent="0.15"/>
    <row r="159055" ht="13.5" customHeight="1" x14ac:dyDescent="0.15"/>
    <row r="159057" ht="13.5" customHeight="1" x14ac:dyDescent="0.15"/>
    <row r="159059" ht="13.5" customHeight="1" x14ac:dyDescent="0.15"/>
    <row r="159061" ht="13.5" customHeight="1" x14ac:dyDescent="0.15"/>
    <row r="159063" ht="13.5" customHeight="1" x14ac:dyDescent="0.15"/>
    <row r="159065" ht="13.5" customHeight="1" x14ac:dyDescent="0.15"/>
    <row r="159067" ht="13.5" customHeight="1" x14ac:dyDescent="0.15"/>
    <row r="159069" ht="13.5" customHeight="1" x14ac:dyDescent="0.15"/>
    <row r="159071" ht="13.5" customHeight="1" x14ac:dyDescent="0.15"/>
    <row r="159073" ht="13.5" customHeight="1" x14ac:dyDescent="0.15"/>
    <row r="159075" ht="13.5" customHeight="1" x14ac:dyDescent="0.15"/>
    <row r="159077" ht="13.5" customHeight="1" x14ac:dyDescent="0.15"/>
    <row r="159079" ht="13.5" customHeight="1" x14ac:dyDescent="0.15"/>
    <row r="159081" ht="13.5" customHeight="1" x14ac:dyDescent="0.15"/>
    <row r="159083" ht="13.5" customHeight="1" x14ac:dyDescent="0.15"/>
    <row r="159085" ht="13.5" customHeight="1" x14ac:dyDescent="0.15"/>
    <row r="159087" ht="13.5" customHeight="1" x14ac:dyDescent="0.15"/>
    <row r="159089" ht="13.5" customHeight="1" x14ac:dyDescent="0.15"/>
    <row r="159091" ht="13.5" customHeight="1" x14ac:dyDescent="0.15"/>
    <row r="159093" ht="13.5" customHeight="1" x14ac:dyDescent="0.15"/>
    <row r="159095" ht="13.5" customHeight="1" x14ac:dyDescent="0.15"/>
    <row r="159097" ht="13.5" customHeight="1" x14ac:dyDescent="0.15"/>
    <row r="159099" ht="13.5" customHeight="1" x14ac:dyDescent="0.15"/>
    <row r="159101" ht="13.5" customHeight="1" x14ac:dyDescent="0.15"/>
    <row r="159103" ht="13.5" customHeight="1" x14ac:dyDescent="0.15"/>
    <row r="159105" ht="13.5" customHeight="1" x14ac:dyDescent="0.15"/>
    <row r="159107" ht="13.5" customHeight="1" x14ac:dyDescent="0.15"/>
    <row r="159109" ht="13.5" customHeight="1" x14ac:dyDescent="0.15"/>
    <row r="159111" ht="13.5" customHeight="1" x14ac:dyDescent="0.15"/>
    <row r="159113" ht="13.5" customHeight="1" x14ac:dyDescent="0.15"/>
    <row r="159115" ht="13.5" customHeight="1" x14ac:dyDescent="0.15"/>
    <row r="159117" ht="13.5" customHeight="1" x14ac:dyDescent="0.15"/>
    <row r="159119" ht="13.5" customHeight="1" x14ac:dyDescent="0.15"/>
    <row r="159121" ht="13.5" customHeight="1" x14ac:dyDescent="0.15"/>
    <row r="159123" ht="13.5" customHeight="1" x14ac:dyDescent="0.15"/>
    <row r="159125" ht="13.5" customHeight="1" x14ac:dyDescent="0.15"/>
    <row r="159127" ht="13.5" customHeight="1" x14ac:dyDescent="0.15"/>
    <row r="159129" ht="13.5" customHeight="1" x14ac:dyDescent="0.15"/>
    <row r="159131" ht="13.5" customHeight="1" x14ac:dyDescent="0.15"/>
    <row r="159133" ht="13.5" customHeight="1" x14ac:dyDescent="0.15"/>
    <row r="159135" ht="13.5" customHeight="1" x14ac:dyDescent="0.15"/>
    <row r="159137" ht="13.5" customHeight="1" x14ac:dyDescent="0.15"/>
    <row r="159139" ht="13.5" customHeight="1" x14ac:dyDescent="0.15"/>
    <row r="159141" ht="13.5" customHeight="1" x14ac:dyDescent="0.15"/>
    <row r="159143" ht="13.5" customHeight="1" x14ac:dyDescent="0.15"/>
    <row r="159145" ht="13.5" customHeight="1" x14ac:dyDescent="0.15"/>
    <row r="159147" ht="13.5" customHeight="1" x14ac:dyDescent="0.15"/>
    <row r="159149" ht="13.5" customHeight="1" x14ac:dyDescent="0.15"/>
    <row r="159151" ht="13.5" customHeight="1" x14ac:dyDescent="0.15"/>
    <row r="159153" ht="13.5" customHeight="1" x14ac:dyDescent="0.15"/>
    <row r="159155" ht="13.5" customHeight="1" x14ac:dyDescent="0.15"/>
    <row r="159157" ht="13.5" customHeight="1" x14ac:dyDescent="0.15"/>
    <row r="159159" ht="13.5" customHeight="1" x14ac:dyDescent="0.15"/>
    <row r="159161" ht="13.5" customHeight="1" x14ac:dyDescent="0.15"/>
    <row r="159163" ht="13.5" customHeight="1" x14ac:dyDescent="0.15"/>
    <row r="159165" ht="13.5" customHeight="1" x14ac:dyDescent="0.15"/>
    <row r="159167" ht="13.5" customHeight="1" x14ac:dyDescent="0.15"/>
    <row r="159169" ht="13.5" customHeight="1" x14ac:dyDescent="0.15"/>
    <row r="159171" ht="13.5" customHeight="1" x14ac:dyDescent="0.15"/>
    <row r="159173" ht="13.5" customHeight="1" x14ac:dyDescent="0.15"/>
    <row r="159175" ht="13.5" customHeight="1" x14ac:dyDescent="0.15"/>
    <row r="159177" ht="13.5" customHeight="1" x14ac:dyDescent="0.15"/>
    <row r="159179" ht="13.5" customHeight="1" x14ac:dyDescent="0.15"/>
    <row r="159181" ht="13.5" customHeight="1" x14ac:dyDescent="0.15"/>
    <row r="159183" ht="13.5" customHeight="1" x14ac:dyDescent="0.15"/>
    <row r="159185" ht="13.5" customHeight="1" x14ac:dyDescent="0.15"/>
    <row r="159187" ht="13.5" customHeight="1" x14ac:dyDescent="0.15"/>
    <row r="159189" ht="13.5" customHeight="1" x14ac:dyDescent="0.15"/>
    <row r="159191" ht="13.5" customHeight="1" x14ac:dyDescent="0.15"/>
    <row r="159193" ht="13.5" customHeight="1" x14ac:dyDescent="0.15"/>
    <row r="159195" ht="13.5" customHeight="1" x14ac:dyDescent="0.15"/>
    <row r="159197" ht="13.5" customHeight="1" x14ac:dyDescent="0.15"/>
    <row r="159199" ht="13.5" customHeight="1" x14ac:dyDescent="0.15"/>
    <row r="159201" ht="13.5" customHeight="1" x14ac:dyDescent="0.15"/>
    <row r="159203" ht="13.5" customHeight="1" x14ac:dyDescent="0.15"/>
    <row r="159205" ht="13.5" customHeight="1" x14ac:dyDescent="0.15"/>
    <row r="159207" ht="13.5" customHeight="1" x14ac:dyDescent="0.15"/>
    <row r="159209" ht="13.5" customHeight="1" x14ac:dyDescent="0.15"/>
    <row r="159211" ht="13.5" customHeight="1" x14ac:dyDescent="0.15"/>
    <row r="159213" ht="13.5" customHeight="1" x14ac:dyDescent="0.15"/>
    <row r="159215" ht="13.5" customHeight="1" x14ac:dyDescent="0.15"/>
    <row r="159217" ht="13.5" customHeight="1" x14ac:dyDescent="0.15"/>
    <row r="159219" ht="13.5" customHeight="1" x14ac:dyDescent="0.15"/>
    <row r="159221" ht="13.5" customHeight="1" x14ac:dyDescent="0.15"/>
    <row r="159223" ht="13.5" customHeight="1" x14ac:dyDescent="0.15"/>
    <row r="159225" ht="13.5" customHeight="1" x14ac:dyDescent="0.15"/>
    <row r="159227" ht="13.5" customHeight="1" x14ac:dyDescent="0.15"/>
    <row r="159229" ht="13.5" customHeight="1" x14ac:dyDescent="0.15"/>
    <row r="159231" ht="13.5" customHeight="1" x14ac:dyDescent="0.15"/>
    <row r="159233" ht="13.5" customHeight="1" x14ac:dyDescent="0.15"/>
    <row r="159235" ht="13.5" customHeight="1" x14ac:dyDescent="0.15"/>
    <row r="159237" ht="13.5" customHeight="1" x14ac:dyDescent="0.15"/>
    <row r="159239" ht="13.5" customHeight="1" x14ac:dyDescent="0.15"/>
    <row r="159241" ht="13.5" customHeight="1" x14ac:dyDescent="0.15"/>
    <row r="159243" ht="13.5" customHeight="1" x14ac:dyDescent="0.15"/>
    <row r="159245" ht="13.5" customHeight="1" x14ac:dyDescent="0.15"/>
    <row r="159247" ht="13.5" customHeight="1" x14ac:dyDescent="0.15"/>
    <row r="159249" ht="13.5" customHeight="1" x14ac:dyDescent="0.15"/>
    <row r="159251" ht="13.5" customHeight="1" x14ac:dyDescent="0.15"/>
    <row r="159253" ht="13.5" customHeight="1" x14ac:dyDescent="0.15"/>
    <row r="159255" ht="13.5" customHeight="1" x14ac:dyDescent="0.15"/>
    <row r="159257" ht="13.5" customHeight="1" x14ac:dyDescent="0.15"/>
    <row r="159259" ht="13.5" customHeight="1" x14ac:dyDescent="0.15"/>
    <row r="159261" ht="13.5" customHeight="1" x14ac:dyDescent="0.15"/>
    <row r="159263" ht="13.5" customHeight="1" x14ac:dyDescent="0.15"/>
    <row r="159265" ht="13.5" customHeight="1" x14ac:dyDescent="0.15"/>
    <row r="159267" ht="13.5" customHeight="1" x14ac:dyDescent="0.15"/>
    <row r="159269" ht="13.5" customHeight="1" x14ac:dyDescent="0.15"/>
    <row r="159271" ht="13.5" customHeight="1" x14ac:dyDescent="0.15"/>
    <row r="159273" ht="13.5" customHeight="1" x14ac:dyDescent="0.15"/>
    <row r="159275" ht="13.5" customHeight="1" x14ac:dyDescent="0.15"/>
    <row r="159277" ht="13.5" customHeight="1" x14ac:dyDescent="0.15"/>
    <row r="159279" ht="13.5" customHeight="1" x14ac:dyDescent="0.15"/>
    <row r="159281" ht="13.5" customHeight="1" x14ac:dyDescent="0.15"/>
    <row r="159283" ht="13.5" customHeight="1" x14ac:dyDescent="0.15"/>
    <row r="159285" ht="13.5" customHeight="1" x14ac:dyDescent="0.15"/>
    <row r="159287" ht="13.5" customHeight="1" x14ac:dyDescent="0.15"/>
    <row r="159289" ht="13.5" customHeight="1" x14ac:dyDescent="0.15"/>
    <row r="159291" ht="13.5" customHeight="1" x14ac:dyDescent="0.15"/>
    <row r="159293" ht="13.5" customHeight="1" x14ac:dyDescent="0.15"/>
    <row r="159295" ht="13.5" customHeight="1" x14ac:dyDescent="0.15"/>
    <row r="159297" ht="13.5" customHeight="1" x14ac:dyDescent="0.15"/>
    <row r="159299" ht="13.5" customHeight="1" x14ac:dyDescent="0.15"/>
    <row r="159301" ht="13.5" customHeight="1" x14ac:dyDescent="0.15"/>
    <row r="159303" ht="13.5" customHeight="1" x14ac:dyDescent="0.15"/>
    <row r="159305" ht="13.5" customHeight="1" x14ac:dyDescent="0.15"/>
    <row r="159307" ht="13.5" customHeight="1" x14ac:dyDescent="0.15"/>
    <row r="159309" ht="13.5" customHeight="1" x14ac:dyDescent="0.15"/>
    <row r="159311" ht="13.5" customHeight="1" x14ac:dyDescent="0.15"/>
    <row r="159313" ht="13.5" customHeight="1" x14ac:dyDescent="0.15"/>
    <row r="159315" ht="13.5" customHeight="1" x14ac:dyDescent="0.15"/>
    <row r="159317" ht="13.5" customHeight="1" x14ac:dyDescent="0.15"/>
    <row r="159319" ht="13.5" customHeight="1" x14ac:dyDescent="0.15"/>
    <row r="159321" ht="13.5" customHeight="1" x14ac:dyDescent="0.15"/>
    <row r="159323" ht="13.5" customHeight="1" x14ac:dyDescent="0.15"/>
    <row r="159325" ht="13.5" customHeight="1" x14ac:dyDescent="0.15"/>
    <row r="159327" ht="13.5" customHeight="1" x14ac:dyDescent="0.15"/>
    <row r="159329" ht="13.5" customHeight="1" x14ac:dyDescent="0.15"/>
    <row r="159331" ht="13.5" customHeight="1" x14ac:dyDescent="0.15"/>
    <row r="159333" ht="13.5" customHeight="1" x14ac:dyDescent="0.15"/>
    <row r="159335" ht="13.5" customHeight="1" x14ac:dyDescent="0.15"/>
    <row r="159337" ht="13.5" customHeight="1" x14ac:dyDescent="0.15"/>
    <row r="159339" ht="13.5" customHeight="1" x14ac:dyDescent="0.15"/>
    <row r="159341" ht="13.5" customHeight="1" x14ac:dyDescent="0.15"/>
    <row r="159343" ht="13.5" customHeight="1" x14ac:dyDescent="0.15"/>
    <row r="159345" ht="13.5" customHeight="1" x14ac:dyDescent="0.15"/>
    <row r="159347" ht="13.5" customHeight="1" x14ac:dyDescent="0.15"/>
    <row r="159349" ht="13.5" customHeight="1" x14ac:dyDescent="0.15"/>
    <row r="159351" ht="13.5" customHeight="1" x14ac:dyDescent="0.15"/>
    <row r="159353" ht="13.5" customHeight="1" x14ac:dyDescent="0.15"/>
    <row r="159355" ht="13.5" customHeight="1" x14ac:dyDescent="0.15"/>
    <row r="159357" ht="13.5" customHeight="1" x14ac:dyDescent="0.15"/>
    <row r="159359" ht="13.5" customHeight="1" x14ac:dyDescent="0.15"/>
    <row r="159361" ht="13.5" customHeight="1" x14ac:dyDescent="0.15"/>
    <row r="159363" ht="13.5" customHeight="1" x14ac:dyDescent="0.15"/>
    <row r="159365" ht="13.5" customHeight="1" x14ac:dyDescent="0.15"/>
    <row r="159367" ht="13.5" customHeight="1" x14ac:dyDescent="0.15"/>
    <row r="159369" ht="13.5" customHeight="1" x14ac:dyDescent="0.15"/>
    <row r="159371" ht="13.5" customHeight="1" x14ac:dyDescent="0.15"/>
    <row r="159373" ht="13.5" customHeight="1" x14ac:dyDescent="0.15"/>
    <row r="159375" ht="13.5" customHeight="1" x14ac:dyDescent="0.15"/>
    <row r="159377" ht="13.5" customHeight="1" x14ac:dyDescent="0.15"/>
    <row r="159379" ht="13.5" customHeight="1" x14ac:dyDescent="0.15"/>
    <row r="159381" ht="13.5" customHeight="1" x14ac:dyDescent="0.15"/>
    <row r="159383" ht="13.5" customHeight="1" x14ac:dyDescent="0.15"/>
    <row r="159385" ht="13.5" customHeight="1" x14ac:dyDescent="0.15"/>
    <row r="159387" ht="13.5" customHeight="1" x14ac:dyDescent="0.15"/>
    <row r="159389" ht="13.5" customHeight="1" x14ac:dyDescent="0.15"/>
    <row r="159391" ht="13.5" customHeight="1" x14ac:dyDescent="0.15"/>
    <row r="159393" ht="13.5" customHeight="1" x14ac:dyDescent="0.15"/>
    <row r="159395" ht="13.5" customHeight="1" x14ac:dyDescent="0.15"/>
    <row r="159397" ht="13.5" customHeight="1" x14ac:dyDescent="0.15"/>
    <row r="159399" ht="13.5" customHeight="1" x14ac:dyDescent="0.15"/>
    <row r="159401" ht="13.5" customHeight="1" x14ac:dyDescent="0.15"/>
    <row r="159403" ht="13.5" customHeight="1" x14ac:dyDescent="0.15"/>
    <row r="159405" ht="13.5" customHeight="1" x14ac:dyDescent="0.15"/>
    <row r="159407" ht="13.5" customHeight="1" x14ac:dyDescent="0.15"/>
    <row r="159409" ht="13.5" customHeight="1" x14ac:dyDescent="0.15"/>
    <row r="159411" ht="13.5" customHeight="1" x14ac:dyDescent="0.15"/>
    <row r="159413" ht="13.5" customHeight="1" x14ac:dyDescent="0.15"/>
    <row r="159415" ht="13.5" customHeight="1" x14ac:dyDescent="0.15"/>
    <row r="159417" ht="13.5" customHeight="1" x14ac:dyDescent="0.15"/>
    <row r="159419" ht="13.5" customHeight="1" x14ac:dyDescent="0.15"/>
    <row r="159421" ht="13.5" customHeight="1" x14ac:dyDescent="0.15"/>
    <row r="159423" ht="13.5" customHeight="1" x14ac:dyDescent="0.15"/>
    <row r="159425" ht="13.5" customHeight="1" x14ac:dyDescent="0.15"/>
    <row r="159427" ht="13.5" customHeight="1" x14ac:dyDescent="0.15"/>
    <row r="159429" ht="13.5" customHeight="1" x14ac:dyDescent="0.15"/>
    <row r="159431" ht="13.5" customHeight="1" x14ac:dyDescent="0.15"/>
    <row r="159433" ht="13.5" customHeight="1" x14ac:dyDescent="0.15"/>
    <row r="159435" ht="13.5" customHeight="1" x14ac:dyDescent="0.15"/>
    <row r="159437" ht="13.5" customHeight="1" x14ac:dyDescent="0.15"/>
    <row r="159439" ht="13.5" customHeight="1" x14ac:dyDescent="0.15"/>
    <row r="159441" ht="13.5" customHeight="1" x14ac:dyDescent="0.15"/>
    <row r="159443" ht="13.5" customHeight="1" x14ac:dyDescent="0.15"/>
    <row r="159445" ht="13.5" customHeight="1" x14ac:dyDescent="0.15"/>
    <row r="159447" ht="13.5" customHeight="1" x14ac:dyDescent="0.15"/>
    <row r="159449" ht="13.5" customHeight="1" x14ac:dyDescent="0.15"/>
    <row r="159451" ht="13.5" customHeight="1" x14ac:dyDescent="0.15"/>
    <row r="159453" ht="13.5" customHeight="1" x14ac:dyDescent="0.15"/>
    <row r="159455" ht="13.5" customHeight="1" x14ac:dyDescent="0.15"/>
    <row r="159457" ht="13.5" customHeight="1" x14ac:dyDescent="0.15"/>
    <row r="159459" ht="13.5" customHeight="1" x14ac:dyDescent="0.15"/>
    <row r="159461" ht="13.5" customHeight="1" x14ac:dyDescent="0.15"/>
    <row r="159463" ht="13.5" customHeight="1" x14ac:dyDescent="0.15"/>
    <row r="159465" ht="13.5" customHeight="1" x14ac:dyDescent="0.15"/>
    <row r="159467" ht="13.5" customHeight="1" x14ac:dyDescent="0.15"/>
    <row r="159469" ht="13.5" customHeight="1" x14ac:dyDescent="0.15"/>
    <row r="159471" ht="13.5" customHeight="1" x14ac:dyDescent="0.15"/>
    <row r="159473" ht="13.5" customHeight="1" x14ac:dyDescent="0.15"/>
    <row r="159475" ht="13.5" customHeight="1" x14ac:dyDescent="0.15"/>
    <row r="159477" ht="13.5" customHeight="1" x14ac:dyDescent="0.15"/>
    <row r="159479" ht="13.5" customHeight="1" x14ac:dyDescent="0.15"/>
    <row r="159481" ht="13.5" customHeight="1" x14ac:dyDescent="0.15"/>
    <row r="159483" ht="13.5" customHeight="1" x14ac:dyDescent="0.15"/>
    <row r="159485" ht="13.5" customHeight="1" x14ac:dyDescent="0.15"/>
    <row r="159487" ht="13.5" customHeight="1" x14ac:dyDescent="0.15"/>
    <row r="159489" ht="13.5" customHeight="1" x14ac:dyDescent="0.15"/>
    <row r="159491" ht="13.5" customHeight="1" x14ac:dyDescent="0.15"/>
    <row r="159493" ht="13.5" customHeight="1" x14ac:dyDescent="0.15"/>
    <row r="159495" ht="13.5" customHeight="1" x14ac:dyDescent="0.15"/>
    <row r="159497" ht="13.5" customHeight="1" x14ac:dyDescent="0.15"/>
    <row r="159499" ht="13.5" customHeight="1" x14ac:dyDescent="0.15"/>
    <row r="159501" ht="13.5" customHeight="1" x14ac:dyDescent="0.15"/>
    <row r="159503" ht="13.5" customHeight="1" x14ac:dyDescent="0.15"/>
    <row r="159505" ht="13.5" customHeight="1" x14ac:dyDescent="0.15"/>
    <row r="159507" ht="13.5" customHeight="1" x14ac:dyDescent="0.15"/>
    <row r="159509" ht="13.5" customHeight="1" x14ac:dyDescent="0.15"/>
    <row r="159511" ht="13.5" customHeight="1" x14ac:dyDescent="0.15"/>
    <row r="159513" ht="13.5" customHeight="1" x14ac:dyDescent="0.15"/>
    <row r="159515" ht="13.5" customHeight="1" x14ac:dyDescent="0.15"/>
    <row r="159517" ht="13.5" customHeight="1" x14ac:dyDescent="0.15"/>
    <row r="159519" ht="13.5" customHeight="1" x14ac:dyDescent="0.15"/>
    <row r="159521" ht="13.5" customHeight="1" x14ac:dyDescent="0.15"/>
    <row r="159523" ht="13.5" customHeight="1" x14ac:dyDescent="0.15"/>
    <row r="159525" ht="13.5" customHeight="1" x14ac:dyDescent="0.15"/>
    <row r="159527" ht="13.5" customHeight="1" x14ac:dyDescent="0.15"/>
    <row r="159529" ht="13.5" customHeight="1" x14ac:dyDescent="0.15"/>
    <row r="159531" ht="13.5" customHeight="1" x14ac:dyDescent="0.15"/>
    <row r="159533" ht="13.5" customHeight="1" x14ac:dyDescent="0.15"/>
    <row r="159535" ht="13.5" customHeight="1" x14ac:dyDescent="0.15"/>
    <row r="159537" ht="13.5" customHeight="1" x14ac:dyDescent="0.15"/>
    <row r="159539" ht="13.5" customHeight="1" x14ac:dyDescent="0.15"/>
    <row r="159541" ht="13.5" customHeight="1" x14ac:dyDescent="0.15"/>
    <row r="159543" ht="13.5" customHeight="1" x14ac:dyDescent="0.15"/>
    <row r="159545" ht="13.5" customHeight="1" x14ac:dyDescent="0.15"/>
    <row r="159547" ht="13.5" customHeight="1" x14ac:dyDescent="0.15"/>
    <row r="159549" ht="13.5" customHeight="1" x14ac:dyDescent="0.15"/>
    <row r="159551" ht="13.5" customHeight="1" x14ac:dyDescent="0.15"/>
    <row r="159553" ht="13.5" customHeight="1" x14ac:dyDescent="0.15"/>
    <row r="159555" ht="13.5" customHeight="1" x14ac:dyDescent="0.15"/>
    <row r="159557" ht="13.5" customHeight="1" x14ac:dyDescent="0.15"/>
    <row r="159559" ht="13.5" customHeight="1" x14ac:dyDescent="0.15"/>
    <row r="159561" ht="13.5" customHeight="1" x14ac:dyDescent="0.15"/>
    <row r="159563" ht="13.5" customHeight="1" x14ac:dyDescent="0.15"/>
    <row r="159565" ht="13.5" customHeight="1" x14ac:dyDescent="0.15"/>
    <row r="159567" ht="13.5" customHeight="1" x14ac:dyDescent="0.15"/>
    <row r="159569" ht="13.5" customHeight="1" x14ac:dyDescent="0.15"/>
    <row r="159571" ht="13.5" customHeight="1" x14ac:dyDescent="0.15"/>
    <row r="159573" ht="13.5" customHeight="1" x14ac:dyDescent="0.15"/>
    <row r="159575" ht="13.5" customHeight="1" x14ac:dyDescent="0.15"/>
    <row r="159577" ht="13.5" customHeight="1" x14ac:dyDescent="0.15"/>
    <row r="159579" ht="13.5" customHeight="1" x14ac:dyDescent="0.15"/>
    <row r="159581" ht="13.5" customHeight="1" x14ac:dyDescent="0.15"/>
    <row r="159583" ht="13.5" customHeight="1" x14ac:dyDescent="0.15"/>
    <row r="159585" ht="13.5" customHeight="1" x14ac:dyDescent="0.15"/>
    <row r="159587" ht="13.5" customHeight="1" x14ac:dyDescent="0.15"/>
    <row r="159589" ht="13.5" customHeight="1" x14ac:dyDescent="0.15"/>
    <row r="159591" ht="13.5" customHeight="1" x14ac:dyDescent="0.15"/>
    <row r="159593" ht="13.5" customHeight="1" x14ac:dyDescent="0.15"/>
    <row r="159595" ht="13.5" customHeight="1" x14ac:dyDescent="0.15"/>
    <row r="159597" ht="13.5" customHeight="1" x14ac:dyDescent="0.15"/>
    <row r="159599" ht="13.5" customHeight="1" x14ac:dyDescent="0.15"/>
    <row r="159601" ht="13.5" customHeight="1" x14ac:dyDescent="0.15"/>
    <row r="159603" ht="13.5" customHeight="1" x14ac:dyDescent="0.15"/>
    <row r="159605" ht="13.5" customHeight="1" x14ac:dyDescent="0.15"/>
    <row r="159607" ht="13.5" customHeight="1" x14ac:dyDescent="0.15"/>
    <row r="159609" ht="13.5" customHeight="1" x14ac:dyDescent="0.15"/>
    <row r="159611" ht="13.5" customHeight="1" x14ac:dyDescent="0.15"/>
    <row r="159613" ht="13.5" customHeight="1" x14ac:dyDescent="0.15"/>
    <row r="159615" ht="13.5" customHeight="1" x14ac:dyDescent="0.15"/>
    <row r="159617" ht="13.5" customHeight="1" x14ac:dyDescent="0.15"/>
    <row r="159619" ht="13.5" customHeight="1" x14ac:dyDescent="0.15"/>
    <row r="159621" ht="13.5" customHeight="1" x14ac:dyDescent="0.15"/>
    <row r="159623" ht="13.5" customHeight="1" x14ac:dyDescent="0.15"/>
    <row r="159625" ht="13.5" customHeight="1" x14ac:dyDescent="0.15"/>
    <row r="159627" ht="13.5" customHeight="1" x14ac:dyDescent="0.15"/>
    <row r="159629" ht="13.5" customHeight="1" x14ac:dyDescent="0.15"/>
    <row r="159631" ht="13.5" customHeight="1" x14ac:dyDescent="0.15"/>
    <row r="159633" ht="13.5" customHeight="1" x14ac:dyDescent="0.15"/>
    <row r="159635" ht="13.5" customHeight="1" x14ac:dyDescent="0.15"/>
    <row r="159637" ht="13.5" customHeight="1" x14ac:dyDescent="0.15"/>
    <row r="159639" ht="13.5" customHeight="1" x14ac:dyDescent="0.15"/>
    <row r="159641" ht="13.5" customHeight="1" x14ac:dyDescent="0.15"/>
    <row r="159643" ht="13.5" customHeight="1" x14ac:dyDescent="0.15"/>
    <row r="159645" ht="13.5" customHeight="1" x14ac:dyDescent="0.15"/>
    <row r="159647" ht="13.5" customHeight="1" x14ac:dyDescent="0.15"/>
    <row r="159649" ht="13.5" customHeight="1" x14ac:dyDescent="0.15"/>
    <row r="159651" ht="13.5" customHeight="1" x14ac:dyDescent="0.15"/>
    <row r="159653" ht="13.5" customHeight="1" x14ac:dyDescent="0.15"/>
    <row r="159655" ht="13.5" customHeight="1" x14ac:dyDescent="0.15"/>
    <row r="159657" ht="13.5" customHeight="1" x14ac:dyDescent="0.15"/>
    <row r="159659" ht="13.5" customHeight="1" x14ac:dyDescent="0.15"/>
    <row r="159661" ht="13.5" customHeight="1" x14ac:dyDescent="0.15"/>
    <row r="159663" ht="13.5" customHeight="1" x14ac:dyDescent="0.15"/>
    <row r="159665" ht="13.5" customHeight="1" x14ac:dyDescent="0.15"/>
    <row r="159667" ht="13.5" customHeight="1" x14ac:dyDescent="0.15"/>
    <row r="159669" ht="13.5" customHeight="1" x14ac:dyDescent="0.15"/>
    <row r="159671" ht="13.5" customHeight="1" x14ac:dyDescent="0.15"/>
    <row r="159673" ht="13.5" customHeight="1" x14ac:dyDescent="0.15"/>
    <row r="159675" ht="13.5" customHeight="1" x14ac:dyDescent="0.15"/>
    <row r="159677" ht="13.5" customHeight="1" x14ac:dyDescent="0.15"/>
    <row r="159679" ht="13.5" customHeight="1" x14ac:dyDescent="0.15"/>
    <row r="159681" ht="13.5" customHeight="1" x14ac:dyDescent="0.15"/>
    <row r="159683" ht="13.5" customHeight="1" x14ac:dyDescent="0.15"/>
    <row r="159685" ht="13.5" customHeight="1" x14ac:dyDescent="0.15"/>
    <row r="159687" ht="13.5" customHeight="1" x14ac:dyDescent="0.15"/>
    <row r="159689" ht="13.5" customHeight="1" x14ac:dyDescent="0.15"/>
    <row r="159691" ht="13.5" customHeight="1" x14ac:dyDescent="0.15"/>
    <row r="159693" ht="13.5" customHeight="1" x14ac:dyDescent="0.15"/>
    <row r="159695" ht="13.5" customHeight="1" x14ac:dyDescent="0.15"/>
    <row r="159697" ht="13.5" customHeight="1" x14ac:dyDescent="0.15"/>
    <row r="159699" ht="13.5" customHeight="1" x14ac:dyDescent="0.15"/>
    <row r="159701" ht="13.5" customHeight="1" x14ac:dyDescent="0.15"/>
    <row r="159703" ht="13.5" customHeight="1" x14ac:dyDescent="0.15"/>
    <row r="159705" ht="13.5" customHeight="1" x14ac:dyDescent="0.15"/>
    <row r="159707" ht="13.5" customHeight="1" x14ac:dyDescent="0.15"/>
    <row r="159709" ht="13.5" customHeight="1" x14ac:dyDescent="0.15"/>
    <row r="159711" ht="13.5" customHeight="1" x14ac:dyDescent="0.15"/>
    <row r="159713" ht="13.5" customHeight="1" x14ac:dyDescent="0.15"/>
    <row r="159715" ht="13.5" customHeight="1" x14ac:dyDescent="0.15"/>
    <row r="159717" ht="13.5" customHeight="1" x14ac:dyDescent="0.15"/>
    <row r="159719" ht="13.5" customHeight="1" x14ac:dyDescent="0.15"/>
    <row r="159721" ht="13.5" customHeight="1" x14ac:dyDescent="0.15"/>
    <row r="159723" ht="13.5" customHeight="1" x14ac:dyDescent="0.15"/>
    <row r="159725" ht="13.5" customHeight="1" x14ac:dyDescent="0.15"/>
    <row r="159727" ht="13.5" customHeight="1" x14ac:dyDescent="0.15"/>
    <row r="159729" ht="13.5" customHeight="1" x14ac:dyDescent="0.15"/>
    <row r="159731" ht="13.5" customHeight="1" x14ac:dyDescent="0.15"/>
    <row r="159733" ht="13.5" customHeight="1" x14ac:dyDescent="0.15"/>
    <row r="159735" ht="13.5" customHeight="1" x14ac:dyDescent="0.15"/>
    <row r="159737" ht="13.5" customHeight="1" x14ac:dyDescent="0.15"/>
    <row r="159739" ht="13.5" customHeight="1" x14ac:dyDescent="0.15"/>
    <row r="159741" ht="13.5" customHeight="1" x14ac:dyDescent="0.15"/>
    <row r="159743" ht="13.5" customHeight="1" x14ac:dyDescent="0.15"/>
    <row r="159745" ht="13.5" customHeight="1" x14ac:dyDescent="0.15"/>
    <row r="159747" ht="13.5" customHeight="1" x14ac:dyDescent="0.15"/>
    <row r="159749" ht="13.5" customHeight="1" x14ac:dyDescent="0.15"/>
    <row r="159751" ht="13.5" customHeight="1" x14ac:dyDescent="0.15"/>
    <row r="159753" ht="13.5" customHeight="1" x14ac:dyDescent="0.15"/>
    <row r="159755" ht="13.5" customHeight="1" x14ac:dyDescent="0.15"/>
    <row r="159757" ht="13.5" customHeight="1" x14ac:dyDescent="0.15"/>
    <row r="159759" ht="13.5" customHeight="1" x14ac:dyDescent="0.15"/>
    <row r="159761" ht="13.5" customHeight="1" x14ac:dyDescent="0.15"/>
    <row r="159763" ht="13.5" customHeight="1" x14ac:dyDescent="0.15"/>
    <row r="159765" ht="13.5" customHeight="1" x14ac:dyDescent="0.15"/>
    <row r="159767" ht="13.5" customHeight="1" x14ac:dyDescent="0.15"/>
    <row r="159769" ht="13.5" customHeight="1" x14ac:dyDescent="0.15"/>
    <row r="159771" ht="13.5" customHeight="1" x14ac:dyDescent="0.15"/>
    <row r="159773" ht="13.5" customHeight="1" x14ac:dyDescent="0.15"/>
    <row r="159775" ht="13.5" customHeight="1" x14ac:dyDescent="0.15"/>
    <row r="159777" ht="13.5" customHeight="1" x14ac:dyDescent="0.15"/>
    <row r="159779" ht="13.5" customHeight="1" x14ac:dyDescent="0.15"/>
    <row r="159781" ht="13.5" customHeight="1" x14ac:dyDescent="0.15"/>
    <row r="159783" ht="13.5" customHeight="1" x14ac:dyDescent="0.15"/>
    <row r="159785" ht="13.5" customHeight="1" x14ac:dyDescent="0.15"/>
    <row r="159787" ht="13.5" customHeight="1" x14ac:dyDescent="0.15"/>
    <row r="159789" ht="13.5" customHeight="1" x14ac:dyDescent="0.15"/>
    <row r="159791" ht="13.5" customHeight="1" x14ac:dyDescent="0.15"/>
    <row r="159793" ht="13.5" customHeight="1" x14ac:dyDescent="0.15"/>
    <row r="159795" ht="13.5" customHeight="1" x14ac:dyDescent="0.15"/>
    <row r="159797" ht="13.5" customHeight="1" x14ac:dyDescent="0.15"/>
    <row r="159799" ht="13.5" customHeight="1" x14ac:dyDescent="0.15"/>
    <row r="159801" ht="13.5" customHeight="1" x14ac:dyDescent="0.15"/>
    <row r="159803" ht="13.5" customHeight="1" x14ac:dyDescent="0.15"/>
    <row r="159805" ht="13.5" customHeight="1" x14ac:dyDescent="0.15"/>
    <row r="159807" ht="13.5" customHeight="1" x14ac:dyDescent="0.15"/>
    <row r="159809" ht="13.5" customHeight="1" x14ac:dyDescent="0.15"/>
    <row r="159811" ht="13.5" customHeight="1" x14ac:dyDescent="0.15"/>
    <row r="159813" ht="13.5" customHeight="1" x14ac:dyDescent="0.15"/>
    <row r="159815" ht="13.5" customHeight="1" x14ac:dyDescent="0.15"/>
    <row r="159817" ht="13.5" customHeight="1" x14ac:dyDescent="0.15"/>
    <row r="159819" ht="13.5" customHeight="1" x14ac:dyDescent="0.15"/>
    <row r="159821" ht="13.5" customHeight="1" x14ac:dyDescent="0.15"/>
    <row r="159823" ht="13.5" customHeight="1" x14ac:dyDescent="0.15"/>
    <row r="159825" ht="13.5" customHeight="1" x14ac:dyDescent="0.15"/>
    <row r="159827" ht="13.5" customHeight="1" x14ac:dyDescent="0.15"/>
    <row r="159829" ht="13.5" customHeight="1" x14ac:dyDescent="0.15"/>
    <row r="159831" ht="13.5" customHeight="1" x14ac:dyDescent="0.15"/>
    <row r="159833" ht="13.5" customHeight="1" x14ac:dyDescent="0.15"/>
    <row r="159835" ht="13.5" customHeight="1" x14ac:dyDescent="0.15"/>
    <row r="159837" ht="13.5" customHeight="1" x14ac:dyDescent="0.15"/>
    <row r="159839" ht="13.5" customHeight="1" x14ac:dyDescent="0.15"/>
    <row r="159841" ht="13.5" customHeight="1" x14ac:dyDescent="0.15"/>
    <row r="159843" ht="13.5" customHeight="1" x14ac:dyDescent="0.15"/>
    <row r="159845" ht="13.5" customHeight="1" x14ac:dyDescent="0.15"/>
    <row r="159847" ht="13.5" customHeight="1" x14ac:dyDescent="0.15"/>
    <row r="159849" ht="13.5" customHeight="1" x14ac:dyDescent="0.15"/>
    <row r="159851" ht="13.5" customHeight="1" x14ac:dyDescent="0.15"/>
    <row r="159853" ht="13.5" customHeight="1" x14ac:dyDescent="0.15"/>
    <row r="159855" ht="13.5" customHeight="1" x14ac:dyDescent="0.15"/>
    <row r="159857" ht="13.5" customHeight="1" x14ac:dyDescent="0.15"/>
    <row r="159859" ht="13.5" customHeight="1" x14ac:dyDescent="0.15"/>
    <row r="159861" ht="13.5" customHeight="1" x14ac:dyDescent="0.15"/>
    <row r="159863" ht="13.5" customHeight="1" x14ac:dyDescent="0.15"/>
    <row r="159865" ht="13.5" customHeight="1" x14ac:dyDescent="0.15"/>
    <row r="159867" ht="13.5" customHeight="1" x14ac:dyDescent="0.15"/>
    <row r="159869" ht="13.5" customHeight="1" x14ac:dyDescent="0.15"/>
    <row r="159871" ht="13.5" customHeight="1" x14ac:dyDescent="0.15"/>
    <row r="159873" ht="13.5" customHeight="1" x14ac:dyDescent="0.15"/>
    <row r="159875" ht="13.5" customHeight="1" x14ac:dyDescent="0.15"/>
    <row r="159877" ht="13.5" customHeight="1" x14ac:dyDescent="0.15"/>
    <row r="159879" ht="13.5" customHeight="1" x14ac:dyDescent="0.15"/>
    <row r="159881" ht="13.5" customHeight="1" x14ac:dyDescent="0.15"/>
    <row r="159883" ht="13.5" customHeight="1" x14ac:dyDescent="0.15"/>
    <row r="159885" ht="13.5" customHeight="1" x14ac:dyDescent="0.15"/>
    <row r="159887" ht="13.5" customHeight="1" x14ac:dyDescent="0.15"/>
    <row r="159889" ht="13.5" customHeight="1" x14ac:dyDescent="0.15"/>
    <row r="159891" ht="13.5" customHeight="1" x14ac:dyDescent="0.15"/>
    <row r="159893" ht="13.5" customHeight="1" x14ac:dyDescent="0.15"/>
    <row r="159895" ht="13.5" customHeight="1" x14ac:dyDescent="0.15"/>
    <row r="159897" ht="13.5" customHeight="1" x14ac:dyDescent="0.15"/>
    <row r="159899" ht="13.5" customHeight="1" x14ac:dyDescent="0.15"/>
    <row r="159901" ht="13.5" customHeight="1" x14ac:dyDescent="0.15"/>
    <row r="159903" ht="13.5" customHeight="1" x14ac:dyDescent="0.15"/>
    <row r="159905" ht="13.5" customHeight="1" x14ac:dyDescent="0.15"/>
    <row r="159907" ht="13.5" customHeight="1" x14ac:dyDescent="0.15"/>
    <row r="159909" ht="13.5" customHeight="1" x14ac:dyDescent="0.15"/>
    <row r="159911" ht="13.5" customHeight="1" x14ac:dyDescent="0.15"/>
    <row r="159913" ht="13.5" customHeight="1" x14ac:dyDescent="0.15"/>
    <row r="159915" ht="13.5" customHeight="1" x14ac:dyDescent="0.15"/>
    <row r="159917" ht="13.5" customHeight="1" x14ac:dyDescent="0.15"/>
    <row r="159919" ht="13.5" customHeight="1" x14ac:dyDescent="0.15"/>
    <row r="159921" ht="13.5" customHeight="1" x14ac:dyDescent="0.15"/>
    <row r="159923" ht="13.5" customHeight="1" x14ac:dyDescent="0.15"/>
    <row r="159925" ht="13.5" customHeight="1" x14ac:dyDescent="0.15"/>
    <row r="159927" ht="13.5" customHeight="1" x14ac:dyDescent="0.15"/>
    <row r="159929" ht="13.5" customHeight="1" x14ac:dyDescent="0.15"/>
    <row r="159931" ht="13.5" customHeight="1" x14ac:dyDescent="0.15"/>
    <row r="159933" ht="13.5" customHeight="1" x14ac:dyDescent="0.15"/>
    <row r="159935" ht="13.5" customHeight="1" x14ac:dyDescent="0.15"/>
    <row r="159937" ht="13.5" customHeight="1" x14ac:dyDescent="0.15"/>
    <row r="159939" ht="13.5" customHeight="1" x14ac:dyDescent="0.15"/>
    <row r="159941" ht="13.5" customHeight="1" x14ac:dyDescent="0.15"/>
    <row r="159943" ht="13.5" customHeight="1" x14ac:dyDescent="0.15"/>
    <row r="159945" ht="13.5" customHeight="1" x14ac:dyDescent="0.15"/>
    <row r="159947" ht="13.5" customHeight="1" x14ac:dyDescent="0.15"/>
    <row r="159949" ht="13.5" customHeight="1" x14ac:dyDescent="0.15"/>
    <row r="159951" ht="13.5" customHeight="1" x14ac:dyDescent="0.15"/>
    <row r="159953" ht="13.5" customHeight="1" x14ac:dyDescent="0.15"/>
    <row r="159955" ht="13.5" customHeight="1" x14ac:dyDescent="0.15"/>
    <row r="159957" ht="13.5" customHeight="1" x14ac:dyDescent="0.15"/>
    <row r="159959" ht="13.5" customHeight="1" x14ac:dyDescent="0.15"/>
    <row r="159961" ht="13.5" customHeight="1" x14ac:dyDescent="0.15"/>
    <row r="159963" ht="13.5" customHeight="1" x14ac:dyDescent="0.15"/>
    <row r="159965" ht="13.5" customHeight="1" x14ac:dyDescent="0.15"/>
    <row r="159967" ht="13.5" customHeight="1" x14ac:dyDescent="0.15"/>
    <row r="159969" ht="13.5" customHeight="1" x14ac:dyDescent="0.15"/>
    <row r="159971" ht="13.5" customHeight="1" x14ac:dyDescent="0.15"/>
    <row r="159973" ht="13.5" customHeight="1" x14ac:dyDescent="0.15"/>
    <row r="159975" ht="13.5" customHeight="1" x14ac:dyDescent="0.15"/>
    <row r="159977" ht="13.5" customHeight="1" x14ac:dyDescent="0.15"/>
    <row r="159979" ht="13.5" customHeight="1" x14ac:dyDescent="0.15"/>
    <row r="159981" ht="13.5" customHeight="1" x14ac:dyDescent="0.15"/>
    <row r="159983" ht="13.5" customHeight="1" x14ac:dyDescent="0.15"/>
    <row r="159985" ht="13.5" customHeight="1" x14ac:dyDescent="0.15"/>
    <row r="159987" ht="13.5" customHeight="1" x14ac:dyDescent="0.15"/>
    <row r="159989" ht="13.5" customHeight="1" x14ac:dyDescent="0.15"/>
    <row r="159991" ht="13.5" customHeight="1" x14ac:dyDescent="0.15"/>
    <row r="159993" ht="13.5" customHeight="1" x14ac:dyDescent="0.15"/>
    <row r="159995" ht="13.5" customHeight="1" x14ac:dyDescent="0.15"/>
    <row r="159997" ht="13.5" customHeight="1" x14ac:dyDescent="0.15"/>
    <row r="159999" ht="13.5" customHeight="1" x14ac:dyDescent="0.15"/>
    <row r="160001" ht="13.5" customHeight="1" x14ac:dyDescent="0.15"/>
    <row r="160003" ht="13.5" customHeight="1" x14ac:dyDescent="0.15"/>
    <row r="160005" ht="13.5" customHeight="1" x14ac:dyDescent="0.15"/>
    <row r="160007" ht="13.5" customHeight="1" x14ac:dyDescent="0.15"/>
    <row r="160009" ht="13.5" customHeight="1" x14ac:dyDescent="0.15"/>
    <row r="160011" ht="13.5" customHeight="1" x14ac:dyDescent="0.15"/>
    <row r="160013" ht="13.5" customHeight="1" x14ac:dyDescent="0.15"/>
    <row r="160015" ht="13.5" customHeight="1" x14ac:dyDescent="0.15"/>
    <row r="160017" ht="13.5" customHeight="1" x14ac:dyDescent="0.15"/>
    <row r="160019" ht="13.5" customHeight="1" x14ac:dyDescent="0.15"/>
    <row r="160021" ht="13.5" customHeight="1" x14ac:dyDescent="0.15"/>
    <row r="160023" ht="13.5" customHeight="1" x14ac:dyDescent="0.15"/>
    <row r="160025" ht="13.5" customHeight="1" x14ac:dyDescent="0.15"/>
    <row r="160027" ht="13.5" customHeight="1" x14ac:dyDescent="0.15"/>
    <row r="160029" ht="13.5" customHeight="1" x14ac:dyDescent="0.15"/>
    <row r="160031" ht="13.5" customHeight="1" x14ac:dyDescent="0.15"/>
    <row r="160033" ht="13.5" customHeight="1" x14ac:dyDescent="0.15"/>
    <row r="160035" ht="13.5" customHeight="1" x14ac:dyDescent="0.15"/>
    <row r="160037" ht="13.5" customHeight="1" x14ac:dyDescent="0.15"/>
    <row r="160039" ht="13.5" customHeight="1" x14ac:dyDescent="0.15"/>
    <row r="160041" ht="13.5" customHeight="1" x14ac:dyDescent="0.15"/>
    <row r="160043" ht="13.5" customHeight="1" x14ac:dyDescent="0.15"/>
    <row r="160045" ht="13.5" customHeight="1" x14ac:dyDescent="0.15"/>
    <row r="160047" ht="13.5" customHeight="1" x14ac:dyDescent="0.15"/>
    <row r="160049" ht="13.5" customHeight="1" x14ac:dyDescent="0.15"/>
    <row r="160051" ht="13.5" customHeight="1" x14ac:dyDescent="0.15"/>
    <row r="160053" ht="13.5" customHeight="1" x14ac:dyDescent="0.15"/>
    <row r="160055" ht="13.5" customHeight="1" x14ac:dyDescent="0.15"/>
    <row r="160057" ht="13.5" customHeight="1" x14ac:dyDescent="0.15"/>
    <row r="160059" ht="13.5" customHeight="1" x14ac:dyDescent="0.15"/>
    <row r="160061" ht="13.5" customHeight="1" x14ac:dyDescent="0.15"/>
    <row r="160063" ht="13.5" customHeight="1" x14ac:dyDescent="0.15"/>
    <row r="160065" ht="13.5" customHeight="1" x14ac:dyDescent="0.15"/>
    <row r="160067" ht="13.5" customHeight="1" x14ac:dyDescent="0.15"/>
    <row r="160069" ht="13.5" customHeight="1" x14ac:dyDescent="0.15"/>
    <row r="160071" ht="13.5" customHeight="1" x14ac:dyDescent="0.15"/>
    <row r="160073" ht="13.5" customHeight="1" x14ac:dyDescent="0.15"/>
    <row r="160075" ht="13.5" customHeight="1" x14ac:dyDescent="0.15"/>
    <row r="160077" ht="13.5" customHeight="1" x14ac:dyDescent="0.15"/>
    <row r="160079" ht="13.5" customHeight="1" x14ac:dyDescent="0.15"/>
    <row r="160081" ht="13.5" customHeight="1" x14ac:dyDescent="0.15"/>
    <row r="160083" ht="13.5" customHeight="1" x14ac:dyDescent="0.15"/>
    <row r="160085" ht="13.5" customHeight="1" x14ac:dyDescent="0.15"/>
    <row r="160087" ht="13.5" customHeight="1" x14ac:dyDescent="0.15"/>
    <row r="160089" ht="13.5" customHeight="1" x14ac:dyDescent="0.15"/>
    <row r="160091" ht="13.5" customHeight="1" x14ac:dyDescent="0.15"/>
    <row r="160093" ht="13.5" customHeight="1" x14ac:dyDescent="0.15"/>
    <row r="160095" ht="13.5" customHeight="1" x14ac:dyDescent="0.15"/>
    <row r="160097" ht="13.5" customHeight="1" x14ac:dyDescent="0.15"/>
    <row r="160099" ht="13.5" customHeight="1" x14ac:dyDescent="0.15"/>
    <row r="160101" ht="13.5" customHeight="1" x14ac:dyDescent="0.15"/>
    <row r="160103" ht="13.5" customHeight="1" x14ac:dyDescent="0.15"/>
    <row r="160105" ht="13.5" customHeight="1" x14ac:dyDescent="0.15"/>
    <row r="160107" ht="13.5" customHeight="1" x14ac:dyDescent="0.15"/>
    <row r="160109" ht="13.5" customHeight="1" x14ac:dyDescent="0.15"/>
    <row r="160111" ht="13.5" customHeight="1" x14ac:dyDescent="0.15"/>
    <row r="160113" ht="13.5" customHeight="1" x14ac:dyDescent="0.15"/>
    <row r="160115" ht="13.5" customHeight="1" x14ac:dyDescent="0.15"/>
    <row r="160117" ht="13.5" customHeight="1" x14ac:dyDescent="0.15"/>
    <row r="160119" ht="13.5" customHeight="1" x14ac:dyDescent="0.15"/>
    <row r="160121" ht="13.5" customHeight="1" x14ac:dyDescent="0.15"/>
    <row r="160123" ht="13.5" customHeight="1" x14ac:dyDescent="0.15"/>
    <row r="160125" ht="13.5" customHeight="1" x14ac:dyDescent="0.15"/>
    <row r="160127" ht="13.5" customHeight="1" x14ac:dyDescent="0.15"/>
    <row r="160129" ht="13.5" customHeight="1" x14ac:dyDescent="0.15"/>
    <row r="160131" ht="13.5" customHeight="1" x14ac:dyDescent="0.15"/>
    <row r="160133" ht="13.5" customHeight="1" x14ac:dyDescent="0.15"/>
    <row r="160135" ht="13.5" customHeight="1" x14ac:dyDescent="0.15"/>
    <row r="160137" ht="13.5" customHeight="1" x14ac:dyDescent="0.15"/>
    <row r="160139" ht="13.5" customHeight="1" x14ac:dyDescent="0.15"/>
    <row r="160141" ht="13.5" customHeight="1" x14ac:dyDescent="0.15"/>
    <row r="160143" ht="13.5" customHeight="1" x14ac:dyDescent="0.15"/>
    <row r="160145" ht="13.5" customHeight="1" x14ac:dyDescent="0.15"/>
    <row r="160147" ht="13.5" customHeight="1" x14ac:dyDescent="0.15"/>
    <row r="160149" ht="13.5" customHeight="1" x14ac:dyDescent="0.15"/>
    <row r="160151" ht="13.5" customHeight="1" x14ac:dyDescent="0.15"/>
    <row r="160153" ht="13.5" customHeight="1" x14ac:dyDescent="0.15"/>
    <row r="160155" ht="13.5" customHeight="1" x14ac:dyDescent="0.15"/>
    <row r="160157" ht="13.5" customHeight="1" x14ac:dyDescent="0.15"/>
    <row r="160159" ht="13.5" customHeight="1" x14ac:dyDescent="0.15"/>
    <row r="160161" ht="13.5" customHeight="1" x14ac:dyDescent="0.15"/>
    <row r="160163" ht="13.5" customHeight="1" x14ac:dyDescent="0.15"/>
    <row r="160165" ht="13.5" customHeight="1" x14ac:dyDescent="0.15"/>
    <row r="160167" ht="13.5" customHeight="1" x14ac:dyDescent="0.15"/>
    <row r="160169" ht="13.5" customHeight="1" x14ac:dyDescent="0.15"/>
    <row r="160171" ht="13.5" customHeight="1" x14ac:dyDescent="0.15"/>
    <row r="160173" ht="13.5" customHeight="1" x14ac:dyDescent="0.15"/>
    <row r="160175" ht="13.5" customHeight="1" x14ac:dyDescent="0.15"/>
    <row r="160177" ht="13.5" customHeight="1" x14ac:dyDescent="0.15"/>
    <row r="160179" ht="13.5" customHeight="1" x14ac:dyDescent="0.15"/>
    <row r="160181" ht="13.5" customHeight="1" x14ac:dyDescent="0.15"/>
    <row r="160183" ht="13.5" customHeight="1" x14ac:dyDescent="0.15"/>
    <row r="160185" ht="13.5" customHeight="1" x14ac:dyDescent="0.15"/>
    <row r="160187" ht="13.5" customHeight="1" x14ac:dyDescent="0.15"/>
    <row r="160189" ht="13.5" customHeight="1" x14ac:dyDescent="0.15"/>
    <row r="160191" ht="13.5" customHeight="1" x14ac:dyDescent="0.15"/>
    <row r="160193" ht="13.5" customHeight="1" x14ac:dyDescent="0.15"/>
    <row r="160195" ht="13.5" customHeight="1" x14ac:dyDescent="0.15"/>
    <row r="160197" ht="13.5" customHeight="1" x14ac:dyDescent="0.15"/>
    <row r="160199" ht="13.5" customHeight="1" x14ac:dyDescent="0.15"/>
    <row r="160201" ht="13.5" customHeight="1" x14ac:dyDescent="0.15"/>
    <row r="160203" ht="13.5" customHeight="1" x14ac:dyDescent="0.15"/>
    <row r="160205" ht="13.5" customHeight="1" x14ac:dyDescent="0.15"/>
    <row r="160207" ht="13.5" customHeight="1" x14ac:dyDescent="0.15"/>
    <row r="160209" ht="13.5" customHeight="1" x14ac:dyDescent="0.15"/>
    <row r="160211" ht="13.5" customHeight="1" x14ac:dyDescent="0.15"/>
    <row r="160213" ht="13.5" customHeight="1" x14ac:dyDescent="0.15"/>
    <row r="160215" ht="13.5" customHeight="1" x14ac:dyDescent="0.15"/>
    <row r="160217" ht="13.5" customHeight="1" x14ac:dyDescent="0.15"/>
    <row r="160219" ht="13.5" customHeight="1" x14ac:dyDescent="0.15"/>
    <row r="160221" ht="13.5" customHeight="1" x14ac:dyDescent="0.15"/>
    <row r="160223" ht="13.5" customHeight="1" x14ac:dyDescent="0.15"/>
    <row r="160225" ht="13.5" customHeight="1" x14ac:dyDescent="0.15"/>
    <row r="160227" ht="13.5" customHeight="1" x14ac:dyDescent="0.15"/>
    <row r="160229" ht="13.5" customHeight="1" x14ac:dyDescent="0.15"/>
    <row r="160231" ht="13.5" customHeight="1" x14ac:dyDescent="0.15"/>
    <row r="160233" ht="13.5" customHeight="1" x14ac:dyDescent="0.15"/>
    <row r="160235" ht="13.5" customHeight="1" x14ac:dyDescent="0.15"/>
    <row r="160237" ht="13.5" customHeight="1" x14ac:dyDescent="0.15"/>
    <row r="160239" ht="13.5" customHeight="1" x14ac:dyDescent="0.15"/>
    <row r="160241" ht="13.5" customHeight="1" x14ac:dyDescent="0.15"/>
    <row r="160243" ht="13.5" customHeight="1" x14ac:dyDescent="0.15"/>
    <row r="160245" ht="13.5" customHeight="1" x14ac:dyDescent="0.15"/>
    <row r="160247" ht="13.5" customHeight="1" x14ac:dyDescent="0.15"/>
    <row r="160249" ht="13.5" customHeight="1" x14ac:dyDescent="0.15"/>
    <row r="160251" ht="13.5" customHeight="1" x14ac:dyDescent="0.15"/>
    <row r="160253" ht="13.5" customHeight="1" x14ac:dyDescent="0.15"/>
    <row r="160255" ht="13.5" customHeight="1" x14ac:dyDescent="0.15"/>
    <row r="160257" ht="13.5" customHeight="1" x14ac:dyDescent="0.15"/>
    <row r="160259" ht="13.5" customHeight="1" x14ac:dyDescent="0.15"/>
    <row r="160261" ht="13.5" customHeight="1" x14ac:dyDescent="0.15"/>
    <row r="160263" ht="13.5" customHeight="1" x14ac:dyDescent="0.15"/>
    <row r="160265" ht="13.5" customHeight="1" x14ac:dyDescent="0.15"/>
    <row r="160267" ht="13.5" customHeight="1" x14ac:dyDescent="0.15"/>
    <row r="160269" ht="13.5" customHeight="1" x14ac:dyDescent="0.15"/>
    <row r="160271" ht="13.5" customHeight="1" x14ac:dyDescent="0.15"/>
    <row r="160273" ht="13.5" customHeight="1" x14ac:dyDescent="0.15"/>
    <row r="160275" ht="13.5" customHeight="1" x14ac:dyDescent="0.15"/>
    <row r="160277" ht="13.5" customHeight="1" x14ac:dyDescent="0.15"/>
    <row r="160279" ht="13.5" customHeight="1" x14ac:dyDescent="0.15"/>
    <row r="160281" ht="13.5" customHeight="1" x14ac:dyDescent="0.15"/>
    <row r="160283" ht="13.5" customHeight="1" x14ac:dyDescent="0.15"/>
    <row r="160285" ht="13.5" customHeight="1" x14ac:dyDescent="0.15"/>
    <row r="160287" ht="13.5" customHeight="1" x14ac:dyDescent="0.15"/>
    <row r="160289" ht="13.5" customHeight="1" x14ac:dyDescent="0.15"/>
    <row r="160291" ht="13.5" customHeight="1" x14ac:dyDescent="0.15"/>
    <row r="160293" ht="13.5" customHeight="1" x14ac:dyDescent="0.15"/>
    <row r="160295" ht="13.5" customHeight="1" x14ac:dyDescent="0.15"/>
    <row r="160297" ht="13.5" customHeight="1" x14ac:dyDescent="0.15"/>
    <row r="160299" ht="13.5" customHeight="1" x14ac:dyDescent="0.15"/>
    <row r="160301" ht="13.5" customHeight="1" x14ac:dyDescent="0.15"/>
    <row r="160303" ht="13.5" customHeight="1" x14ac:dyDescent="0.15"/>
    <row r="160305" ht="13.5" customHeight="1" x14ac:dyDescent="0.15"/>
    <row r="160307" ht="13.5" customHeight="1" x14ac:dyDescent="0.15"/>
    <row r="160309" ht="13.5" customHeight="1" x14ac:dyDescent="0.15"/>
    <row r="160311" ht="13.5" customHeight="1" x14ac:dyDescent="0.15"/>
    <row r="160313" ht="13.5" customHeight="1" x14ac:dyDescent="0.15"/>
    <row r="160315" ht="13.5" customHeight="1" x14ac:dyDescent="0.15"/>
    <row r="160317" ht="13.5" customHeight="1" x14ac:dyDescent="0.15"/>
    <row r="160319" ht="13.5" customHeight="1" x14ac:dyDescent="0.15"/>
    <row r="160321" ht="13.5" customHeight="1" x14ac:dyDescent="0.15"/>
    <row r="160323" ht="13.5" customHeight="1" x14ac:dyDescent="0.15"/>
    <row r="160325" ht="13.5" customHeight="1" x14ac:dyDescent="0.15"/>
    <row r="160327" ht="13.5" customHeight="1" x14ac:dyDescent="0.15"/>
    <row r="160329" ht="13.5" customHeight="1" x14ac:dyDescent="0.15"/>
    <row r="160331" ht="13.5" customHeight="1" x14ac:dyDescent="0.15"/>
    <row r="160333" ht="13.5" customHeight="1" x14ac:dyDescent="0.15"/>
    <row r="160335" ht="13.5" customHeight="1" x14ac:dyDescent="0.15"/>
    <row r="160337" ht="13.5" customHeight="1" x14ac:dyDescent="0.15"/>
    <row r="160339" ht="13.5" customHeight="1" x14ac:dyDescent="0.15"/>
    <row r="160341" ht="13.5" customHeight="1" x14ac:dyDescent="0.15"/>
    <row r="160343" ht="13.5" customHeight="1" x14ac:dyDescent="0.15"/>
    <row r="160345" ht="13.5" customHeight="1" x14ac:dyDescent="0.15"/>
    <row r="160347" ht="13.5" customHeight="1" x14ac:dyDescent="0.15"/>
    <row r="160349" ht="13.5" customHeight="1" x14ac:dyDescent="0.15"/>
    <row r="160351" ht="13.5" customHeight="1" x14ac:dyDescent="0.15"/>
    <row r="160353" ht="13.5" customHeight="1" x14ac:dyDescent="0.15"/>
    <row r="160355" ht="13.5" customHeight="1" x14ac:dyDescent="0.15"/>
    <row r="160357" ht="13.5" customHeight="1" x14ac:dyDescent="0.15"/>
    <row r="160359" ht="13.5" customHeight="1" x14ac:dyDescent="0.15"/>
    <row r="160361" ht="13.5" customHeight="1" x14ac:dyDescent="0.15"/>
    <row r="160363" ht="13.5" customHeight="1" x14ac:dyDescent="0.15"/>
    <row r="160365" ht="13.5" customHeight="1" x14ac:dyDescent="0.15"/>
    <row r="160367" ht="13.5" customHeight="1" x14ac:dyDescent="0.15"/>
    <row r="160369" ht="13.5" customHeight="1" x14ac:dyDescent="0.15"/>
    <row r="160371" ht="13.5" customHeight="1" x14ac:dyDescent="0.15"/>
    <row r="160373" ht="13.5" customHeight="1" x14ac:dyDescent="0.15"/>
    <row r="160375" ht="13.5" customHeight="1" x14ac:dyDescent="0.15"/>
    <row r="160377" ht="13.5" customHeight="1" x14ac:dyDescent="0.15"/>
    <row r="160379" ht="13.5" customHeight="1" x14ac:dyDescent="0.15"/>
    <row r="160381" ht="13.5" customHeight="1" x14ac:dyDescent="0.15"/>
    <row r="160383" ht="13.5" customHeight="1" x14ac:dyDescent="0.15"/>
    <row r="160385" ht="13.5" customHeight="1" x14ac:dyDescent="0.15"/>
    <row r="160387" ht="13.5" customHeight="1" x14ac:dyDescent="0.15"/>
    <row r="160389" ht="13.5" customHeight="1" x14ac:dyDescent="0.15"/>
    <row r="160391" ht="13.5" customHeight="1" x14ac:dyDescent="0.15"/>
    <row r="160393" ht="13.5" customHeight="1" x14ac:dyDescent="0.15"/>
    <row r="160395" ht="13.5" customHeight="1" x14ac:dyDescent="0.15"/>
    <row r="160397" ht="13.5" customHeight="1" x14ac:dyDescent="0.15"/>
    <row r="160399" ht="13.5" customHeight="1" x14ac:dyDescent="0.15"/>
    <row r="160401" ht="13.5" customHeight="1" x14ac:dyDescent="0.15"/>
    <row r="160403" ht="13.5" customHeight="1" x14ac:dyDescent="0.15"/>
    <row r="160405" ht="13.5" customHeight="1" x14ac:dyDescent="0.15"/>
    <row r="160407" ht="13.5" customHeight="1" x14ac:dyDescent="0.15"/>
    <row r="160409" ht="13.5" customHeight="1" x14ac:dyDescent="0.15"/>
    <row r="160411" ht="13.5" customHeight="1" x14ac:dyDescent="0.15"/>
    <row r="160413" ht="13.5" customHeight="1" x14ac:dyDescent="0.15"/>
    <row r="160415" ht="13.5" customHeight="1" x14ac:dyDescent="0.15"/>
    <row r="160417" ht="13.5" customHeight="1" x14ac:dyDescent="0.15"/>
    <row r="160419" ht="13.5" customHeight="1" x14ac:dyDescent="0.15"/>
    <row r="160421" ht="13.5" customHeight="1" x14ac:dyDescent="0.15"/>
    <row r="160423" ht="13.5" customHeight="1" x14ac:dyDescent="0.15"/>
    <row r="160425" ht="13.5" customHeight="1" x14ac:dyDescent="0.15"/>
    <row r="160427" ht="13.5" customHeight="1" x14ac:dyDescent="0.15"/>
    <row r="160429" ht="13.5" customHeight="1" x14ac:dyDescent="0.15"/>
    <row r="160431" ht="13.5" customHeight="1" x14ac:dyDescent="0.15"/>
    <row r="160433" ht="13.5" customHeight="1" x14ac:dyDescent="0.15"/>
    <row r="160435" ht="13.5" customHeight="1" x14ac:dyDescent="0.15"/>
    <row r="160437" ht="13.5" customHeight="1" x14ac:dyDescent="0.15"/>
    <row r="160439" ht="13.5" customHeight="1" x14ac:dyDescent="0.15"/>
    <row r="160441" ht="13.5" customHeight="1" x14ac:dyDescent="0.15"/>
    <row r="160443" ht="13.5" customHeight="1" x14ac:dyDescent="0.15"/>
    <row r="160445" ht="13.5" customHeight="1" x14ac:dyDescent="0.15"/>
    <row r="160447" ht="13.5" customHeight="1" x14ac:dyDescent="0.15"/>
    <row r="160449" ht="13.5" customHeight="1" x14ac:dyDescent="0.15"/>
    <row r="160451" ht="13.5" customHeight="1" x14ac:dyDescent="0.15"/>
    <row r="160453" ht="13.5" customHeight="1" x14ac:dyDescent="0.15"/>
    <row r="160455" ht="13.5" customHeight="1" x14ac:dyDescent="0.15"/>
    <row r="160457" ht="13.5" customHeight="1" x14ac:dyDescent="0.15"/>
    <row r="160459" ht="13.5" customHeight="1" x14ac:dyDescent="0.15"/>
    <row r="160461" ht="13.5" customHeight="1" x14ac:dyDescent="0.15"/>
    <row r="160463" ht="13.5" customHeight="1" x14ac:dyDescent="0.15"/>
    <row r="160465" ht="13.5" customHeight="1" x14ac:dyDescent="0.15"/>
    <row r="160467" ht="13.5" customHeight="1" x14ac:dyDescent="0.15"/>
    <row r="160469" ht="13.5" customHeight="1" x14ac:dyDescent="0.15"/>
    <row r="160471" ht="13.5" customHeight="1" x14ac:dyDescent="0.15"/>
    <row r="160473" ht="13.5" customHeight="1" x14ac:dyDescent="0.15"/>
    <row r="160475" ht="13.5" customHeight="1" x14ac:dyDescent="0.15"/>
    <row r="160477" ht="13.5" customHeight="1" x14ac:dyDescent="0.15"/>
    <row r="160479" ht="13.5" customHeight="1" x14ac:dyDescent="0.15"/>
    <row r="160481" ht="13.5" customHeight="1" x14ac:dyDescent="0.15"/>
    <row r="160483" ht="13.5" customHeight="1" x14ac:dyDescent="0.15"/>
    <row r="160485" ht="13.5" customHeight="1" x14ac:dyDescent="0.15"/>
    <row r="160487" ht="13.5" customHeight="1" x14ac:dyDescent="0.15"/>
    <row r="160489" ht="13.5" customHeight="1" x14ac:dyDescent="0.15"/>
    <row r="160491" ht="13.5" customHeight="1" x14ac:dyDescent="0.15"/>
    <row r="160493" ht="13.5" customHeight="1" x14ac:dyDescent="0.15"/>
    <row r="160495" ht="13.5" customHeight="1" x14ac:dyDescent="0.15"/>
    <row r="160497" ht="13.5" customHeight="1" x14ac:dyDescent="0.15"/>
    <row r="160499" ht="13.5" customHeight="1" x14ac:dyDescent="0.15"/>
    <row r="160501" ht="13.5" customHeight="1" x14ac:dyDescent="0.15"/>
    <row r="160503" ht="13.5" customHeight="1" x14ac:dyDescent="0.15"/>
    <row r="160505" ht="13.5" customHeight="1" x14ac:dyDescent="0.15"/>
    <row r="160507" ht="13.5" customHeight="1" x14ac:dyDescent="0.15"/>
    <row r="160509" ht="13.5" customHeight="1" x14ac:dyDescent="0.15"/>
    <row r="160511" ht="13.5" customHeight="1" x14ac:dyDescent="0.15"/>
    <row r="160513" ht="13.5" customHeight="1" x14ac:dyDescent="0.15"/>
    <row r="160515" ht="13.5" customHeight="1" x14ac:dyDescent="0.15"/>
    <row r="160517" ht="13.5" customHeight="1" x14ac:dyDescent="0.15"/>
    <row r="160519" ht="13.5" customHeight="1" x14ac:dyDescent="0.15"/>
    <row r="160521" ht="13.5" customHeight="1" x14ac:dyDescent="0.15"/>
    <row r="160523" ht="13.5" customHeight="1" x14ac:dyDescent="0.15"/>
    <row r="160525" ht="13.5" customHeight="1" x14ac:dyDescent="0.15"/>
    <row r="160527" ht="13.5" customHeight="1" x14ac:dyDescent="0.15"/>
    <row r="160529" ht="13.5" customHeight="1" x14ac:dyDescent="0.15"/>
    <row r="160531" ht="13.5" customHeight="1" x14ac:dyDescent="0.15"/>
    <row r="160533" ht="13.5" customHeight="1" x14ac:dyDescent="0.15"/>
    <row r="160535" ht="13.5" customHeight="1" x14ac:dyDescent="0.15"/>
    <row r="160537" ht="13.5" customHeight="1" x14ac:dyDescent="0.15"/>
    <row r="160539" ht="13.5" customHeight="1" x14ac:dyDescent="0.15"/>
    <row r="160541" ht="13.5" customHeight="1" x14ac:dyDescent="0.15"/>
    <row r="160543" ht="13.5" customHeight="1" x14ac:dyDescent="0.15"/>
    <row r="160545" ht="13.5" customHeight="1" x14ac:dyDescent="0.15"/>
    <row r="160547" ht="13.5" customHeight="1" x14ac:dyDescent="0.15"/>
    <row r="160549" ht="13.5" customHeight="1" x14ac:dyDescent="0.15"/>
    <row r="160551" ht="13.5" customHeight="1" x14ac:dyDescent="0.15"/>
    <row r="160553" ht="13.5" customHeight="1" x14ac:dyDescent="0.15"/>
    <row r="160555" ht="13.5" customHeight="1" x14ac:dyDescent="0.15"/>
    <row r="160557" ht="13.5" customHeight="1" x14ac:dyDescent="0.15"/>
    <row r="160559" ht="13.5" customHeight="1" x14ac:dyDescent="0.15"/>
    <row r="160561" ht="13.5" customHeight="1" x14ac:dyDescent="0.15"/>
    <row r="160563" ht="13.5" customHeight="1" x14ac:dyDescent="0.15"/>
    <row r="160565" ht="13.5" customHeight="1" x14ac:dyDescent="0.15"/>
    <row r="160567" ht="13.5" customHeight="1" x14ac:dyDescent="0.15"/>
    <row r="160569" ht="13.5" customHeight="1" x14ac:dyDescent="0.15"/>
    <row r="160571" ht="13.5" customHeight="1" x14ac:dyDescent="0.15"/>
    <row r="160573" ht="13.5" customHeight="1" x14ac:dyDescent="0.15"/>
    <row r="160575" ht="13.5" customHeight="1" x14ac:dyDescent="0.15"/>
    <row r="160577" ht="13.5" customHeight="1" x14ac:dyDescent="0.15"/>
    <row r="160579" ht="13.5" customHeight="1" x14ac:dyDescent="0.15"/>
    <row r="160581" ht="13.5" customHeight="1" x14ac:dyDescent="0.15"/>
    <row r="160583" ht="13.5" customHeight="1" x14ac:dyDescent="0.15"/>
    <row r="160585" ht="13.5" customHeight="1" x14ac:dyDescent="0.15"/>
    <row r="160587" ht="13.5" customHeight="1" x14ac:dyDescent="0.15"/>
    <row r="160589" ht="13.5" customHeight="1" x14ac:dyDescent="0.15"/>
    <row r="160591" ht="13.5" customHeight="1" x14ac:dyDescent="0.15"/>
    <row r="160593" ht="13.5" customHeight="1" x14ac:dyDescent="0.15"/>
    <row r="160595" ht="13.5" customHeight="1" x14ac:dyDescent="0.15"/>
    <row r="160597" ht="13.5" customHeight="1" x14ac:dyDescent="0.15"/>
    <row r="160599" ht="13.5" customHeight="1" x14ac:dyDescent="0.15"/>
    <row r="160601" ht="13.5" customHeight="1" x14ac:dyDescent="0.15"/>
    <row r="160603" ht="13.5" customHeight="1" x14ac:dyDescent="0.15"/>
    <row r="160605" ht="13.5" customHeight="1" x14ac:dyDescent="0.15"/>
    <row r="160607" ht="13.5" customHeight="1" x14ac:dyDescent="0.15"/>
    <row r="160609" ht="13.5" customHeight="1" x14ac:dyDescent="0.15"/>
    <row r="160611" ht="13.5" customHeight="1" x14ac:dyDescent="0.15"/>
    <row r="160613" ht="13.5" customHeight="1" x14ac:dyDescent="0.15"/>
    <row r="160615" ht="13.5" customHeight="1" x14ac:dyDescent="0.15"/>
    <row r="160617" ht="13.5" customHeight="1" x14ac:dyDescent="0.15"/>
    <row r="160619" ht="13.5" customHeight="1" x14ac:dyDescent="0.15"/>
    <row r="160621" ht="13.5" customHeight="1" x14ac:dyDescent="0.15"/>
    <row r="160623" ht="13.5" customHeight="1" x14ac:dyDescent="0.15"/>
    <row r="160625" ht="13.5" customHeight="1" x14ac:dyDescent="0.15"/>
    <row r="160627" ht="13.5" customHeight="1" x14ac:dyDescent="0.15"/>
    <row r="160629" ht="13.5" customHeight="1" x14ac:dyDescent="0.15"/>
    <row r="160631" ht="13.5" customHeight="1" x14ac:dyDescent="0.15"/>
    <row r="160633" ht="13.5" customHeight="1" x14ac:dyDescent="0.15"/>
    <row r="160635" ht="13.5" customHeight="1" x14ac:dyDescent="0.15"/>
    <row r="160637" ht="13.5" customHeight="1" x14ac:dyDescent="0.15"/>
    <row r="160639" ht="13.5" customHeight="1" x14ac:dyDescent="0.15"/>
    <row r="160641" ht="13.5" customHeight="1" x14ac:dyDescent="0.15"/>
    <row r="160643" ht="13.5" customHeight="1" x14ac:dyDescent="0.15"/>
    <row r="160645" ht="13.5" customHeight="1" x14ac:dyDescent="0.15"/>
    <row r="160647" ht="13.5" customHeight="1" x14ac:dyDescent="0.15"/>
    <row r="160649" ht="13.5" customHeight="1" x14ac:dyDescent="0.15"/>
    <row r="160651" ht="13.5" customHeight="1" x14ac:dyDescent="0.15"/>
    <row r="160653" ht="13.5" customHeight="1" x14ac:dyDescent="0.15"/>
    <row r="160655" ht="13.5" customHeight="1" x14ac:dyDescent="0.15"/>
    <row r="160657" ht="13.5" customHeight="1" x14ac:dyDescent="0.15"/>
    <row r="160659" ht="13.5" customHeight="1" x14ac:dyDescent="0.15"/>
    <row r="160661" ht="13.5" customHeight="1" x14ac:dyDescent="0.15"/>
    <row r="160663" ht="13.5" customHeight="1" x14ac:dyDescent="0.15"/>
    <row r="160665" ht="13.5" customHeight="1" x14ac:dyDescent="0.15"/>
    <row r="160667" ht="13.5" customHeight="1" x14ac:dyDescent="0.15"/>
    <row r="160669" ht="13.5" customHeight="1" x14ac:dyDescent="0.15"/>
    <row r="160671" ht="13.5" customHeight="1" x14ac:dyDescent="0.15"/>
    <row r="160673" ht="13.5" customHeight="1" x14ac:dyDescent="0.15"/>
    <row r="160675" ht="13.5" customHeight="1" x14ac:dyDescent="0.15"/>
    <row r="160677" ht="13.5" customHeight="1" x14ac:dyDescent="0.15"/>
    <row r="160679" ht="13.5" customHeight="1" x14ac:dyDescent="0.15"/>
    <row r="160681" ht="13.5" customHeight="1" x14ac:dyDescent="0.15"/>
    <row r="160683" ht="13.5" customHeight="1" x14ac:dyDescent="0.15"/>
    <row r="160685" ht="13.5" customHeight="1" x14ac:dyDescent="0.15"/>
    <row r="160687" ht="13.5" customHeight="1" x14ac:dyDescent="0.15"/>
    <row r="160689" ht="13.5" customHeight="1" x14ac:dyDescent="0.15"/>
    <row r="160691" ht="13.5" customHeight="1" x14ac:dyDescent="0.15"/>
    <row r="160693" ht="13.5" customHeight="1" x14ac:dyDescent="0.15"/>
    <row r="160695" ht="13.5" customHeight="1" x14ac:dyDescent="0.15"/>
    <row r="160697" ht="13.5" customHeight="1" x14ac:dyDescent="0.15"/>
    <row r="160699" ht="13.5" customHeight="1" x14ac:dyDescent="0.15"/>
    <row r="160701" ht="13.5" customHeight="1" x14ac:dyDescent="0.15"/>
    <row r="160703" ht="13.5" customHeight="1" x14ac:dyDescent="0.15"/>
    <row r="160705" ht="13.5" customHeight="1" x14ac:dyDescent="0.15"/>
    <row r="160707" ht="13.5" customHeight="1" x14ac:dyDescent="0.15"/>
    <row r="160709" ht="13.5" customHeight="1" x14ac:dyDescent="0.15"/>
    <row r="160711" ht="13.5" customHeight="1" x14ac:dyDescent="0.15"/>
    <row r="160713" ht="13.5" customHeight="1" x14ac:dyDescent="0.15"/>
    <row r="160715" ht="13.5" customHeight="1" x14ac:dyDescent="0.15"/>
    <row r="160717" ht="13.5" customHeight="1" x14ac:dyDescent="0.15"/>
    <row r="160719" ht="13.5" customHeight="1" x14ac:dyDescent="0.15"/>
    <row r="160721" ht="13.5" customHeight="1" x14ac:dyDescent="0.15"/>
    <row r="160723" ht="13.5" customHeight="1" x14ac:dyDescent="0.15"/>
    <row r="160725" ht="13.5" customHeight="1" x14ac:dyDescent="0.15"/>
    <row r="160727" ht="13.5" customHeight="1" x14ac:dyDescent="0.15"/>
    <row r="160729" ht="13.5" customHeight="1" x14ac:dyDescent="0.15"/>
    <row r="160731" ht="13.5" customHeight="1" x14ac:dyDescent="0.15"/>
    <row r="160733" ht="13.5" customHeight="1" x14ac:dyDescent="0.15"/>
    <row r="160735" ht="13.5" customHeight="1" x14ac:dyDescent="0.15"/>
    <row r="160737" ht="13.5" customHeight="1" x14ac:dyDescent="0.15"/>
    <row r="160739" ht="13.5" customHeight="1" x14ac:dyDescent="0.15"/>
    <row r="160741" ht="13.5" customHeight="1" x14ac:dyDescent="0.15"/>
    <row r="160743" ht="13.5" customHeight="1" x14ac:dyDescent="0.15"/>
    <row r="160745" ht="13.5" customHeight="1" x14ac:dyDescent="0.15"/>
    <row r="160747" ht="13.5" customHeight="1" x14ac:dyDescent="0.15"/>
    <row r="160749" ht="13.5" customHeight="1" x14ac:dyDescent="0.15"/>
    <row r="160751" ht="13.5" customHeight="1" x14ac:dyDescent="0.15"/>
    <row r="160753" ht="13.5" customHeight="1" x14ac:dyDescent="0.15"/>
    <row r="160755" ht="13.5" customHeight="1" x14ac:dyDescent="0.15"/>
    <row r="160757" ht="13.5" customHeight="1" x14ac:dyDescent="0.15"/>
    <row r="160759" ht="13.5" customHeight="1" x14ac:dyDescent="0.15"/>
    <row r="160761" ht="13.5" customHeight="1" x14ac:dyDescent="0.15"/>
    <row r="160763" ht="13.5" customHeight="1" x14ac:dyDescent="0.15"/>
    <row r="160765" ht="13.5" customHeight="1" x14ac:dyDescent="0.15"/>
    <row r="160767" ht="13.5" customHeight="1" x14ac:dyDescent="0.15"/>
    <row r="160769" ht="13.5" customHeight="1" x14ac:dyDescent="0.15"/>
    <row r="160771" ht="13.5" customHeight="1" x14ac:dyDescent="0.15"/>
    <row r="160773" ht="13.5" customHeight="1" x14ac:dyDescent="0.15"/>
    <row r="160775" ht="13.5" customHeight="1" x14ac:dyDescent="0.15"/>
    <row r="160777" ht="13.5" customHeight="1" x14ac:dyDescent="0.15"/>
    <row r="160779" ht="13.5" customHeight="1" x14ac:dyDescent="0.15"/>
    <row r="160781" ht="13.5" customHeight="1" x14ac:dyDescent="0.15"/>
    <row r="160783" ht="13.5" customHeight="1" x14ac:dyDescent="0.15"/>
    <row r="160785" ht="13.5" customHeight="1" x14ac:dyDescent="0.15"/>
    <row r="160787" ht="13.5" customHeight="1" x14ac:dyDescent="0.15"/>
    <row r="160789" ht="13.5" customHeight="1" x14ac:dyDescent="0.15"/>
    <row r="160791" ht="13.5" customHeight="1" x14ac:dyDescent="0.15"/>
    <row r="160793" ht="13.5" customHeight="1" x14ac:dyDescent="0.15"/>
    <row r="160795" ht="13.5" customHeight="1" x14ac:dyDescent="0.15"/>
    <row r="160797" ht="13.5" customHeight="1" x14ac:dyDescent="0.15"/>
    <row r="160799" ht="13.5" customHeight="1" x14ac:dyDescent="0.15"/>
    <row r="160801" ht="13.5" customHeight="1" x14ac:dyDescent="0.15"/>
    <row r="160803" ht="13.5" customHeight="1" x14ac:dyDescent="0.15"/>
    <row r="160805" ht="13.5" customHeight="1" x14ac:dyDescent="0.15"/>
    <row r="160807" ht="13.5" customHeight="1" x14ac:dyDescent="0.15"/>
    <row r="160809" ht="13.5" customHeight="1" x14ac:dyDescent="0.15"/>
    <row r="160811" ht="13.5" customHeight="1" x14ac:dyDescent="0.15"/>
    <row r="160813" ht="13.5" customHeight="1" x14ac:dyDescent="0.15"/>
    <row r="160815" ht="13.5" customHeight="1" x14ac:dyDescent="0.15"/>
    <row r="160817" ht="13.5" customHeight="1" x14ac:dyDescent="0.15"/>
    <row r="160819" ht="13.5" customHeight="1" x14ac:dyDescent="0.15"/>
    <row r="160821" ht="13.5" customHeight="1" x14ac:dyDescent="0.15"/>
    <row r="160823" ht="13.5" customHeight="1" x14ac:dyDescent="0.15"/>
    <row r="160825" ht="13.5" customHeight="1" x14ac:dyDescent="0.15"/>
    <row r="160827" ht="13.5" customHeight="1" x14ac:dyDescent="0.15"/>
    <row r="160829" ht="13.5" customHeight="1" x14ac:dyDescent="0.15"/>
    <row r="160831" ht="13.5" customHeight="1" x14ac:dyDescent="0.15"/>
    <row r="160833" ht="13.5" customHeight="1" x14ac:dyDescent="0.15"/>
    <row r="160835" ht="13.5" customHeight="1" x14ac:dyDescent="0.15"/>
    <row r="160837" ht="13.5" customHeight="1" x14ac:dyDescent="0.15"/>
    <row r="160839" ht="13.5" customHeight="1" x14ac:dyDescent="0.15"/>
    <row r="160841" ht="13.5" customHeight="1" x14ac:dyDescent="0.15"/>
    <row r="160843" ht="13.5" customHeight="1" x14ac:dyDescent="0.15"/>
    <row r="160845" ht="13.5" customHeight="1" x14ac:dyDescent="0.15"/>
    <row r="160847" ht="13.5" customHeight="1" x14ac:dyDescent="0.15"/>
    <row r="160849" ht="13.5" customHeight="1" x14ac:dyDescent="0.15"/>
    <row r="160851" ht="13.5" customHeight="1" x14ac:dyDescent="0.15"/>
    <row r="160853" ht="13.5" customHeight="1" x14ac:dyDescent="0.15"/>
    <row r="160855" ht="13.5" customHeight="1" x14ac:dyDescent="0.15"/>
    <row r="160857" ht="13.5" customHeight="1" x14ac:dyDescent="0.15"/>
    <row r="160859" ht="13.5" customHeight="1" x14ac:dyDescent="0.15"/>
    <row r="160861" ht="13.5" customHeight="1" x14ac:dyDescent="0.15"/>
    <row r="160863" ht="13.5" customHeight="1" x14ac:dyDescent="0.15"/>
    <row r="160865" ht="13.5" customHeight="1" x14ac:dyDescent="0.15"/>
    <row r="160867" ht="13.5" customHeight="1" x14ac:dyDescent="0.15"/>
    <row r="160869" ht="13.5" customHeight="1" x14ac:dyDescent="0.15"/>
    <row r="160871" ht="13.5" customHeight="1" x14ac:dyDescent="0.15"/>
    <row r="160873" ht="13.5" customHeight="1" x14ac:dyDescent="0.15"/>
    <row r="160875" ht="13.5" customHeight="1" x14ac:dyDescent="0.15"/>
    <row r="160877" ht="13.5" customHeight="1" x14ac:dyDescent="0.15"/>
    <row r="160879" ht="13.5" customHeight="1" x14ac:dyDescent="0.15"/>
    <row r="160881" ht="13.5" customHeight="1" x14ac:dyDescent="0.15"/>
    <row r="160883" ht="13.5" customHeight="1" x14ac:dyDescent="0.15"/>
    <row r="160885" ht="13.5" customHeight="1" x14ac:dyDescent="0.15"/>
    <row r="160887" ht="13.5" customHeight="1" x14ac:dyDescent="0.15"/>
    <row r="160889" ht="13.5" customHeight="1" x14ac:dyDescent="0.15"/>
    <row r="160891" ht="13.5" customHeight="1" x14ac:dyDescent="0.15"/>
    <row r="160893" ht="13.5" customHeight="1" x14ac:dyDescent="0.15"/>
    <row r="160895" ht="13.5" customHeight="1" x14ac:dyDescent="0.15"/>
    <row r="160897" ht="13.5" customHeight="1" x14ac:dyDescent="0.15"/>
    <row r="160899" ht="13.5" customHeight="1" x14ac:dyDescent="0.15"/>
    <row r="160901" ht="13.5" customHeight="1" x14ac:dyDescent="0.15"/>
    <row r="160903" ht="13.5" customHeight="1" x14ac:dyDescent="0.15"/>
    <row r="160905" ht="13.5" customHeight="1" x14ac:dyDescent="0.15"/>
    <row r="160907" ht="13.5" customHeight="1" x14ac:dyDescent="0.15"/>
    <row r="160909" ht="13.5" customHeight="1" x14ac:dyDescent="0.15"/>
    <row r="160911" ht="13.5" customHeight="1" x14ac:dyDescent="0.15"/>
    <row r="160913" ht="13.5" customHeight="1" x14ac:dyDescent="0.15"/>
    <row r="160915" ht="13.5" customHeight="1" x14ac:dyDescent="0.15"/>
    <row r="160917" ht="13.5" customHeight="1" x14ac:dyDescent="0.15"/>
    <row r="160919" ht="13.5" customHeight="1" x14ac:dyDescent="0.15"/>
    <row r="160921" ht="13.5" customHeight="1" x14ac:dyDescent="0.15"/>
    <row r="160923" ht="13.5" customHeight="1" x14ac:dyDescent="0.15"/>
    <row r="160925" ht="13.5" customHeight="1" x14ac:dyDescent="0.15"/>
    <row r="160927" ht="13.5" customHeight="1" x14ac:dyDescent="0.15"/>
    <row r="160929" ht="13.5" customHeight="1" x14ac:dyDescent="0.15"/>
    <row r="160931" ht="13.5" customHeight="1" x14ac:dyDescent="0.15"/>
    <row r="160933" ht="13.5" customHeight="1" x14ac:dyDescent="0.15"/>
    <row r="160935" ht="13.5" customHeight="1" x14ac:dyDescent="0.15"/>
    <row r="160937" ht="13.5" customHeight="1" x14ac:dyDescent="0.15"/>
    <row r="160939" ht="13.5" customHeight="1" x14ac:dyDescent="0.15"/>
    <row r="160941" ht="13.5" customHeight="1" x14ac:dyDescent="0.15"/>
    <row r="160943" ht="13.5" customHeight="1" x14ac:dyDescent="0.15"/>
    <row r="160945" ht="13.5" customHeight="1" x14ac:dyDescent="0.15"/>
    <row r="160947" ht="13.5" customHeight="1" x14ac:dyDescent="0.15"/>
    <row r="160949" ht="13.5" customHeight="1" x14ac:dyDescent="0.15"/>
    <row r="160951" ht="13.5" customHeight="1" x14ac:dyDescent="0.15"/>
    <row r="160953" ht="13.5" customHeight="1" x14ac:dyDescent="0.15"/>
    <row r="160955" ht="13.5" customHeight="1" x14ac:dyDescent="0.15"/>
    <row r="160957" ht="13.5" customHeight="1" x14ac:dyDescent="0.15"/>
    <row r="160959" ht="13.5" customHeight="1" x14ac:dyDescent="0.15"/>
    <row r="160961" ht="13.5" customHeight="1" x14ac:dyDescent="0.15"/>
    <row r="160963" ht="13.5" customHeight="1" x14ac:dyDescent="0.15"/>
    <row r="160965" ht="13.5" customHeight="1" x14ac:dyDescent="0.15"/>
    <row r="160967" ht="13.5" customHeight="1" x14ac:dyDescent="0.15"/>
    <row r="160969" ht="13.5" customHeight="1" x14ac:dyDescent="0.15"/>
    <row r="160971" ht="13.5" customHeight="1" x14ac:dyDescent="0.15"/>
    <row r="160973" ht="13.5" customHeight="1" x14ac:dyDescent="0.15"/>
    <row r="160975" ht="13.5" customHeight="1" x14ac:dyDescent="0.15"/>
    <row r="160977" ht="13.5" customHeight="1" x14ac:dyDescent="0.15"/>
    <row r="160979" ht="13.5" customHeight="1" x14ac:dyDescent="0.15"/>
    <row r="160981" ht="13.5" customHeight="1" x14ac:dyDescent="0.15"/>
    <row r="160983" ht="13.5" customHeight="1" x14ac:dyDescent="0.15"/>
    <row r="160985" ht="13.5" customHeight="1" x14ac:dyDescent="0.15"/>
    <row r="160987" ht="13.5" customHeight="1" x14ac:dyDescent="0.15"/>
    <row r="160989" ht="13.5" customHeight="1" x14ac:dyDescent="0.15"/>
    <row r="160991" ht="13.5" customHeight="1" x14ac:dyDescent="0.15"/>
    <row r="160993" ht="13.5" customHeight="1" x14ac:dyDescent="0.15"/>
    <row r="160995" ht="13.5" customHeight="1" x14ac:dyDescent="0.15"/>
    <row r="160997" ht="13.5" customHeight="1" x14ac:dyDescent="0.15"/>
    <row r="160999" ht="13.5" customHeight="1" x14ac:dyDescent="0.15"/>
    <row r="161001" ht="13.5" customHeight="1" x14ac:dyDescent="0.15"/>
    <row r="161003" ht="13.5" customHeight="1" x14ac:dyDescent="0.15"/>
    <row r="161005" ht="13.5" customHeight="1" x14ac:dyDescent="0.15"/>
    <row r="161007" ht="13.5" customHeight="1" x14ac:dyDescent="0.15"/>
    <row r="161009" ht="13.5" customHeight="1" x14ac:dyDescent="0.15"/>
    <row r="161011" ht="13.5" customHeight="1" x14ac:dyDescent="0.15"/>
    <row r="161013" ht="13.5" customHeight="1" x14ac:dyDescent="0.15"/>
    <row r="161015" ht="13.5" customHeight="1" x14ac:dyDescent="0.15"/>
    <row r="161017" ht="13.5" customHeight="1" x14ac:dyDescent="0.15"/>
    <row r="161019" ht="13.5" customHeight="1" x14ac:dyDescent="0.15"/>
    <row r="161021" ht="13.5" customHeight="1" x14ac:dyDescent="0.15"/>
    <row r="161023" ht="13.5" customHeight="1" x14ac:dyDescent="0.15"/>
    <row r="161025" ht="13.5" customHeight="1" x14ac:dyDescent="0.15"/>
    <row r="161027" ht="13.5" customHeight="1" x14ac:dyDescent="0.15"/>
    <row r="161029" ht="13.5" customHeight="1" x14ac:dyDescent="0.15"/>
    <row r="161031" ht="13.5" customHeight="1" x14ac:dyDescent="0.15"/>
    <row r="161033" ht="13.5" customHeight="1" x14ac:dyDescent="0.15"/>
    <row r="161035" ht="13.5" customHeight="1" x14ac:dyDescent="0.15"/>
    <row r="161037" ht="13.5" customHeight="1" x14ac:dyDescent="0.15"/>
    <row r="161039" ht="13.5" customHeight="1" x14ac:dyDescent="0.15"/>
    <row r="161041" ht="13.5" customHeight="1" x14ac:dyDescent="0.15"/>
    <row r="161043" ht="13.5" customHeight="1" x14ac:dyDescent="0.15"/>
    <row r="161045" ht="13.5" customHeight="1" x14ac:dyDescent="0.15"/>
    <row r="161047" ht="13.5" customHeight="1" x14ac:dyDescent="0.15"/>
    <row r="161049" ht="13.5" customHeight="1" x14ac:dyDescent="0.15"/>
    <row r="161051" ht="13.5" customHeight="1" x14ac:dyDescent="0.15"/>
    <row r="161053" ht="13.5" customHeight="1" x14ac:dyDescent="0.15"/>
    <row r="161055" ht="13.5" customHeight="1" x14ac:dyDescent="0.15"/>
    <row r="161057" ht="13.5" customHeight="1" x14ac:dyDescent="0.15"/>
    <row r="161059" ht="13.5" customHeight="1" x14ac:dyDescent="0.15"/>
    <row r="161061" ht="13.5" customHeight="1" x14ac:dyDescent="0.15"/>
    <row r="161063" ht="13.5" customHeight="1" x14ac:dyDescent="0.15"/>
    <row r="161065" ht="13.5" customHeight="1" x14ac:dyDescent="0.15"/>
    <row r="161067" ht="13.5" customHeight="1" x14ac:dyDescent="0.15"/>
    <row r="161069" ht="13.5" customHeight="1" x14ac:dyDescent="0.15"/>
    <row r="161071" ht="13.5" customHeight="1" x14ac:dyDescent="0.15"/>
    <row r="161073" ht="13.5" customHeight="1" x14ac:dyDescent="0.15"/>
    <row r="161075" ht="13.5" customHeight="1" x14ac:dyDescent="0.15"/>
    <row r="161077" ht="13.5" customHeight="1" x14ac:dyDescent="0.15"/>
    <row r="161079" ht="13.5" customHeight="1" x14ac:dyDescent="0.15"/>
    <row r="161081" ht="13.5" customHeight="1" x14ac:dyDescent="0.15"/>
    <row r="161083" ht="13.5" customHeight="1" x14ac:dyDescent="0.15"/>
    <row r="161085" ht="13.5" customHeight="1" x14ac:dyDescent="0.15"/>
    <row r="161087" ht="13.5" customHeight="1" x14ac:dyDescent="0.15"/>
    <row r="161089" ht="13.5" customHeight="1" x14ac:dyDescent="0.15"/>
    <row r="161091" ht="13.5" customHeight="1" x14ac:dyDescent="0.15"/>
    <row r="161093" ht="13.5" customHeight="1" x14ac:dyDescent="0.15"/>
    <row r="161095" ht="13.5" customHeight="1" x14ac:dyDescent="0.15"/>
    <row r="161097" ht="13.5" customHeight="1" x14ac:dyDescent="0.15"/>
    <row r="161099" ht="13.5" customHeight="1" x14ac:dyDescent="0.15"/>
    <row r="161101" ht="13.5" customHeight="1" x14ac:dyDescent="0.15"/>
    <row r="161103" ht="13.5" customHeight="1" x14ac:dyDescent="0.15"/>
    <row r="161105" ht="13.5" customHeight="1" x14ac:dyDescent="0.15"/>
    <row r="161107" ht="13.5" customHeight="1" x14ac:dyDescent="0.15"/>
    <row r="161109" ht="13.5" customHeight="1" x14ac:dyDescent="0.15"/>
    <row r="161111" ht="13.5" customHeight="1" x14ac:dyDescent="0.15"/>
    <row r="161113" ht="13.5" customHeight="1" x14ac:dyDescent="0.15"/>
    <row r="161115" ht="13.5" customHeight="1" x14ac:dyDescent="0.15"/>
    <row r="161117" ht="13.5" customHeight="1" x14ac:dyDescent="0.15"/>
    <row r="161119" ht="13.5" customHeight="1" x14ac:dyDescent="0.15"/>
    <row r="161121" ht="13.5" customHeight="1" x14ac:dyDescent="0.15"/>
    <row r="161123" ht="13.5" customHeight="1" x14ac:dyDescent="0.15"/>
    <row r="161125" ht="13.5" customHeight="1" x14ac:dyDescent="0.15"/>
    <row r="161127" ht="13.5" customHeight="1" x14ac:dyDescent="0.15"/>
    <row r="161129" ht="13.5" customHeight="1" x14ac:dyDescent="0.15"/>
    <row r="161131" ht="13.5" customHeight="1" x14ac:dyDescent="0.15"/>
    <row r="161133" ht="13.5" customHeight="1" x14ac:dyDescent="0.15"/>
    <row r="161135" ht="13.5" customHeight="1" x14ac:dyDescent="0.15"/>
    <row r="161137" ht="13.5" customHeight="1" x14ac:dyDescent="0.15"/>
    <row r="161139" ht="13.5" customHeight="1" x14ac:dyDescent="0.15"/>
    <row r="161141" ht="13.5" customHeight="1" x14ac:dyDescent="0.15"/>
    <row r="161143" ht="13.5" customHeight="1" x14ac:dyDescent="0.15"/>
    <row r="161145" ht="13.5" customHeight="1" x14ac:dyDescent="0.15"/>
    <row r="161147" ht="13.5" customHeight="1" x14ac:dyDescent="0.15"/>
    <row r="161149" ht="13.5" customHeight="1" x14ac:dyDescent="0.15"/>
    <row r="161151" ht="13.5" customHeight="1" x14ac:dyDescent="0.15"/>
    <row r="161153" ht="13.5" customHeight="1" x14ac:dyDescent="0.15"/>
    <row r="161155" ht="13.5" customHeight="1" x14ac:dyDescent="0.15"/>
    <row r="161157" ht="13.5" customHeight="1" x14ac:dyDescent="0.15"/>
    <row r="161159" ht="13.5" customHeight="1" x14ac:dyDescent="0.15"/>
    <row r="161161" ht="13.5" customHeight="1" x14ac:dyDescent="0.15"/>
    <row r="161163" ht="13.5" customHeight="1" x14ac:dyDescent="0.15"/>
    <row r="161165" ht="13.5" customHeight="1" x14ac:dyDescent="0.15"/>
    <row r="161167" ht="13.5" customHeight="1" x14ac:dyDescent="0.15"/>
    <row r="161169" ht="13.5" customHeight="1" x14ac:dyDescent="0.15"/>
    <row r="161171" ht="13.5" customHeight="1" x14ac:dyDescent="0.15"/>
    <row r="161173" ht="13.5" customHeight="1" x14ac:dyDescent="0.15"/>
    <row r="161175" ht="13.5" customHeight="1" x14ac:dyDescent="0.15"/>
    <row r="161177" ht="13.5" customHeight="1" x14ac:dyDescent="0.15"/>
    <row r="161179" ht="13.5" customHeight="1" x14ac:dyDescent="0.15"/>
    <row r="161181" ht="13.5" customHeight="1" x14ac:dyDescent="0.15"/>
    <row r="161183" ht="13.5" customHeight="1" x14ac:dyDescent="0.15"/>
    <row r="161185" ht="13.5" customHeight="1" x14ac:dyDescent="0.15"/>
    <row r="161187" ht="13.5" customHeight="1" x14ac:dyDescent="0.15"/>
    <row r="161189" ht="13.5" customHeight="1" x14ac:dyDescent="0.15"/>
    <row r="161191" ht="13.5" customHeight="1" x14ac:dyDescent="0.15"/>
    <row r="161193" ht="13.5" customHeight="1" x14ac:dyDescent="0.15"/>
    <row r="161195" ht="13.5" customHeight="1" x14ac:dyDescent="0.15"/>
    <row r="161197" ht="13.5" customHeight="1" x14ac:dyDescent="0.15"/>
    <row r="161199" ht="13.5" customHeight="1" x14ac:dyDescent="0.15"/>
    <row r="161201" ht="13.5" customHeight="1" x14ac:dyDescent="0.15"/>
    <row r="161203" ht="13.5" customHeight="1" x14ac:dyDescent="0.15"/>
    <row r="161205" ht="13.5" customHeight="1" x14ac:dyDescent="0.15"/>
    <row r="161207" ht="13.5" customHeight="1" x14ac:dyDescent="0.15"/>
    <row r="161209" ht="13.5" customHeight="1" x14ac:dyDescent="0.15"/>
    <row r="161211" ht="13.5" customHeight="1" x14ac:dyDescent="0.15"/>
    <row r="161213" ht="13.5" customHeight="1" x14ac:dyDescent="0.15"/>
    <row r="161215" ht="13.5" customHeight="1" x14ac:dyDescent="0.15"/>
    <row r="161217" ht="13.5" customHeight="1" x14ac:dyDescent="0.15"/>
    <row r="161219" ht="13.5" customHeight="1" x14ac:dyDescent="0.15"/>
    <row r="161221" ht="13.5" customHeight="1" x14ac:dyDescent="0.15"/>
    <row r="161223" ht="13.5" customHeight="1" x14ac:dyDescent="0.15"/>
    <row r="161225" ht="13.5" customHeight="1" x14ac:dyDescent="0.15"/>
    <row r="161227" ht="13.5" customHeight="1" x14ac:dyDescent="0.15"/>
    <row r="161229" ht="13.5" customHeight="1" x14ac:dyDescent="0.15"/>
    <row r="161231" ht="13.5" customHeight="1" x14ac:dyDescent="0.15"/>
    <row r="161233" ht="13.5" customHeight="1" x14ac:dyDescent="0.15"/>
    <row r="161235" ht="13.5" customHeight="1" x14ac:dyDescent="0.15"/>
    <row r="161237" ht="13.5" customHeight="1" x14ac:dyDescent="0.15"/>
    <row r="161239" ht="13.5" customHeight="1" x14ac:dyDescent="0.15"/>
    <row r="161241" ht="13.5" customHeight="1" x14ac:dyDescent="0.15"/>
    <row r="161243" ht="13.5" customHeight="1" x14ac:dyDescent="0.15"/>
    <row r="161245" ht="13.5" customHeight="1" x14ac:dyDescent="0.15"/>
    <row r="161247" ht="13.5" customHeight="1" x14ac:dyDescent="0.15"/>
    <row r="161249" ht="13.5" customHeight="1" x14ac:dyDescent="0.15"/>
    <row r="161251" ht="13.5" customHeight="1" x14ac:dyDescent="0.15"/>
    <row r="161253" ht="13.5" customHeight="1" x14ac:dyDescent="0.15"/>
    <row r="161255" ht="13.5" customHeight="1" x14ac:dyDescent="0.15"/>
    <row r="161257" ht="13.5" customHeight="1" x14ac:dyDescent="0.15"/>
    <row r="161259" ht="13.5" customHeight="1" x14ac:dyDescent="0.15"/>
    <row r="161261" ht="13.5" customHeight="1" x14ac:dyDescent="0.15"/>
    <row r="161263" ht="13.5" customHeight="1" x14ac:dyDescent="0.15"/>
    <row r="161265" ht="13.5" customHeight="1" x14ac:dyDescent="0.15"/>
    <row r="161267" ht="13.5" customHeight="1" x14ac:dyDescent="0.15"/>
    <row r="161269" ht="13.5" customHeight="1" x14ac:dyDescent="0.15"/>
    <row r="161271" ht="13.5" customHeight="1" x14ac:dyDescent="0.15"/>
    <row r="161273" ht="13.5" customHeight="1" x14ac:dyDescent="0.15"/>
    <row r="161275" ht="13.5" customHeight="1" x14ac:dyDescent="0.15"/>
    <row r="161277" ht="13.5" customHeight="1" x14ac:dyDescent="0.15"/>
    <row r="161279" ht="13.5" customHeight="1" x14ac:dyDescent="0.15"/>
    <row r="161281" ht="13.5" customHeight="1" x14ac:dyDescent="0.15"/>
    <row r="161283" ht="13.5" customHeight="1" x14ac:dyDescent="0.15"/>
    <row r="161285" ht="13.5" customHeight="1" x14ac:dyDescent="0.15"/>
    <row r="161287" ht="13.5" customHeight="1" x14ac:dyDescent="0.15"/>
    <row r="161289" ht="13.5" customHeight="1" x14ac:dyDescent="0.15"/>
    <row r="161291" ht="13.5" customHeight="1" x14ac:dyDescent="0.15"/>
    <row r="161293" ht="13.5" customHeight="1" x14ac:dyDescent="0.15"/>
    <row r="161295" ht="13.5" customHeight="1" x14ac:dyDescent="0.15"/>
    <row r="161297" ht="13.5" customHeight="1" x14ac:dyDescent="0.15"/>
    <row r="161299" ht="13.5" customHeight="1" x14ac:dyDescent="0.15"/>
    <row r="161301" ht="13.5" customHeight="1" x14ac:dyDescent="0.15"/>
    <row r="161303" ht="13.5" customHeight="1" x14ac:dyDescent="0.15"/>
    <row r="161305" ht="13.5" customHeight="1" x14ac:dyDescent="0.15"/>
    <row r="161307" ht="13.5" customHeight="1" x14ac:dyDescent="0.15"/>
    <row r="161309" ht="13.5" customHeight="1" x14ac:dyDescent="0.15"/>
    <row r="161311" ht="13.5" customHeight="1" x14ac:dyDescent="0.15"/>
    <row r="161313" ht="13.5" customHeight="1" x14ac:dyDescent="0.15"/>
    <row r="161315" ht="13.5" customHeight="1" x14ac:dyDescent="0.15"/>
    <row r="161317" ht="13.5" customHeight="1" x14ac:dyDescent="0.15"/>
    <row r="161319" ht="13.5" customHeight="1" x14ac:dyDescent="0.15"/>
    <row r="161321" ht="13.5" customHeight="1" x14ac:dyDescent="0.15"/>
    <row r="161323" ht="13.5" customHeight="1" x14ac:dyDescent="0.15"/>
    <row r="161325" ht="13.5" customHeight="1" x14ac:dyDescent="0.15"/>
    <row r="161327" ht="13.5" customHeight="1" x14ac:dyDescent="0.15"/>
    <row r="161329" ht="13.5" customHeight="1" x14ac:dyDescent="0.15"/>
    <row r="161331" ht="13.5" customHeight="1" x14ac:dyDescent="0.15"/>
    <row r="161333" ht="13.5" customHeight="1" x14ac:dyDescent="0.15"/>
    <row r="161335" ht="13.5" customHeight="1" x14ac:dyDescent="0.15"/>
    <row r="161337" ht="13.5" customHeight="1" x14ac:dyDescent="0.15"/>
    <row r="161339" ht="13.5" customHeight="1" x14ac:dyDescent="0.15"/>
    <row r="161341" ht="13.5" customHeight="1" x14ac:dyDescent="0.15"/>
    <row r="161343" ht="13.5" customHeight="1" x14ac:dyDescent="0.15"/>
    <row r="161345" ht="13.5" customHeight="1" x14ac:dyDescent="0.15"/>
    <row r="161347" ht="13.5" customHeight="1" x14ac:dyDescent="0.15"/>
    <row r="161349" ht="13.5" customHeight="1" x14ac:dyDescent="0.15"/>
    <row r="161351" ht="13.5" customHeight="1" x14ac:dyDescent="0.15"/>
    <row r="161353" ht="13.5" customHeight="1" x14ac:dyDescent="0.15"/>
    <row r="161355" ht="13.5" customHeight="1" x14ac:dyDescent="0.15"/>
    <row r="161357" ht="13.5" customHeight="1" x14ac:dyDescent="0.15"/>
    <row r="161359" ht="13.5" customHeight="1" x14ac:dyDescent="0.15"/>
    <row r="161361" ht="13.5" customHeight="1" x14ac:dyDescent="0.15"/>
    <row r="161363" ht="13.5" customHeight="1" x14ac:dyDescent="0.15"/>
    <row r="161365" ht="13.5" customHeight="1" x14ac:dyDescent="0.15"/>
    <row r="161367" ht="13.5" customHeight="1" x14ac:dyDescent="0.15"/>
    <row r="161369" ht="13.5" customHeight="1" x14ac:dyDescent="0.15"/>
    <row r="161371" ht="13.5" customHeight="1" x14ac:dyDescent="0.15"/>
    <row r="161373" ht="13.5" customHeight="1" x14ac:dyDescent="0.15"/>
    <row r="161375" ht="13.5" customHeight="1" x14ac:dyDescent="0.15"/>
    <row r="161377" ht="13.5" customHeight="1" x14ac:dyDescent="0.15"/>
    <row r="161379" ht="13.5" customHeight="1" x14ac:dyDescent="0.15"/>
    <row r="161381" ht="13.5" customHeight="1" x14ac:dyDescent="0.15"/>
    <row r="161383" ht="13.5" customHeight="1" x14ac:dyDescent="0.15"/>
    <row r="161385" ht="13.5" customHeight="1" x14ac:dyDescent="0.15"/>
    <row r="161387" ht="13.5" customHeight="1" x14ac:dyDescent="0.15"/>
    <row r="161389" ht="13.5" customHeight="1" x14ac:dyDescent="0.15"/>
    <row r="161391" ht="13.5" customHeight="1" x14ac:dyDescent="0.15"/>
    <row r="161393" ht="13.5" customHeight="1" x14ac:dyDescent="0.15"/>
    <row r="161395" ht="13.5" customHeight="1" x14ac:dyDescent="0.15"/>
    <row r="161397" ht="13.5" customHeight="1" x14ac:dyDescent="0.15"/>
    <row r="161399" ht="13.5" customHeight="1" x14ac:dyDescent="0.15"/>
    <row r="161401" ht="13.5" customHeight="1" x14ac:dyDescent="0.15"/>
    <row r="161403" ht="13.5" customHeight="1" x14ac:dyDescent="0.15"/>
    <row r="161405" ht="13.5" customHeight="1" x14ac:dyDescent="0.15"/>
    <row r="161407" ht="13.5" customHeight="1" x14ac:dyDescent="0.15"/>
    <row r="161409" ht="13.5" customHeight="1" x14ac:dyDescent="0.15"/>
    <row r="161411" ht="13.5" customHeight="1" x14ac:dyDescent="0.15"/>
    <row r="161413" ht="13.5" customHeight="1" x14ac:dyDescent="0.15"/>
    <row r="161415" ht="13.5" customHeight="1" x14ac:dyDescent="0.15"/>
    <row r="161417" ht="13.5" customHeight="1" x14ac:dyDescent="0.15"/>
    <row r="161419" ht="13.5" customHeight="1" x14ac:dyDescent="0.15"/>
    <row r="161421" ht="13.5" customHeight="1" x14ac:dyDescent="0.15"/>
    <row r="161423" ht="13.5" customHeight="1" x14ac:dyDescent="0.15"/>
    <row r="161425" ht="13.5" customHeight="1" x14ac:dyDescent="0.15"/>
    <row r="161427" ht="13.5" customHeight="1" x14ac:dyDescent="0.15"/>
    <row r="161429" ht="13.5" customHeight="1" x14ac:dyDescent="0.15"/>
    <row r="161431" ht="13.5" customHeight="1" x14ac:dyDescent="0.15"/>
    <row r="161433" ht="13.5" customHeight="1" x14ac:dyDescent="0.15"/>
    <row r="161435" ht="13.5" customHeight="1" x14ac:dyDescent="0.15"/>
    <row r="161437" ht="13.5" customHeight="1" x14ac:dyDescent="0.15"/>
    <row r="161439" ht="13.5" customHeight="1" x14ac:dyDescent="0.15"/>
    <row r="161441" ht="13.5" customHeight="1" x14ac:dyDescent="0.15"/>
    <row r="161443" ht="13.5" customHeight="1" x14ac:dyDescent="0.15"/>
    <row r="161445" ht="13.5" customHeight="1" x14ac:dyDescent="0.15"/>
    <row r="161447" ht="13.5" customHeight="1" x14ac:dyDescent="0.15"/>
    <row r="161449" ht="13.5" customHeight="1" x14ac:dyDescent="0.15"/>
    <row r="161451" ht="13.5" customHeight="1" x14ac:dyDescent="0.15"/>
    <row r="161453" ht="13.5" customHeight="1" x14ac:dyDescent="0.15"/>
    <row r="161455" ht="13.5" customHeight="1" x14ac:dyDescent="0.15"/>
    <row r="161457" ht="13.5" customHeight="1" x14ac:dyDescent="0.15"/>
    <row r="161459" ht="13.5" customHeight="1" x14ac:dyDescent="0.15"/>
    <row r="161461" ht="13.5" customHeight="1" x14ac:dyDescent="0.15"/>
    <row r="161463" ht="13.5" customHeight="1" x14ac:dyDescent="0.15"/>
    <row r="161465" ht="13.5" customHeight="1" x14ac:dyDescent="0.15"/>
    <row r="161467" ht="13.5" customHeight="1" x14ac:dyDescent="0.15"/>
    <row r="161469" ht="13.5" customHeight="1" x14ac:dyDescent="0.15"/>
    <row r="161471" ht="13.5" customHeight="1" x14ac:dyDescent="0.15"/>
    <row r="161473" ht="13.5" customHeight="1" x14ac:dyDescent="0.15"/>
    <row r="161475" ht="13.5" customHeight="1" x14ac:dyDescent="0.15"/>
    <row r="161477" ht="13.5" customHeight="1" x14ac:dyDescent="0.15"/>
    <row r="161479" ht="13.5" customHeight="1" x14ac:dyDescent="0.15"/>
    <row r="161481" ht="13.5" customHeight="1" x14ac:dyDescent="0.15"/>
    <row r="161483" ht="13.5" customHeight="1" x14ac:dyDescent="0.15"/>
    <row r="161485" ht="13.5" customHeight="1" x14ac:dyDescent="0.15"/>
    <row r="161487" ht="13.5" customHeight="1" x14ac:dyDescent="0.15"/>
    <row r="161489" ht="13.5" customHeight="1" x14ac:dyDescent="0.15"/>
    <row r="161491" ht="13.5" customHeight="1" x14ac:dyDescent="0.15"/>
    <row r="161493" ht="13.5" customHeight="1" x14ac:dyDescent="0.15"/>
    <row r="161495" ht="13.5" customHeight="1" x14ac:dyDescent="0.15"/>
    <row r="161497" ht="13.5" customHeight="1" x14ac:dyDescent="0.15"/>
    <row r="161499" ht="13.5" customHeight="1" x14ac:dyDescent="0.15"/>
    <row r="161501" ht="13.5" customHeight="1" x14ac:dyDescent="0.15"/>
    <row r="161503" ht="13.5" customHeight="1" x14ac:dyDescent="0.15"/>
    <row r="161505" ht="13.5" customHeight="1" x14ac:dyDescent="0.15"/>
    <row r="161507" ht="13.5" customHeight="1" x14ac:dyDescent="0.15"/>
    <row r="161509" ht="13.5" customHeight="1" x14ac:dyDescent="0.15"/>
    <row r="161511" ht="13.5" customHeight="1" x14ac:dyDescent="0.15"/>
    <row r="161513" ht="13.5" customHeight="1" x14ac:dyDescent="0.15"/>
    <row r="161515" ht="13.5" customHeight="1" x14ac:dyDescent="0.15"/>
    <row r="161517" ht="13.5" customHeight="1" x14ac:dyDescent="0.15"/>
    <row r="161519" ht="13.5" customHeight="1" x14ac:dyDescent="0.15"/>
    <row r="161521" ht="13.5" customHeight="1" x14ac:dyDescent="0.15"/>
    <row r="161523" ht="13.5" customHeight="1" x14ac:dyDescent="0.15"/>
    <row r="161525" ht="13.5" customHeight="1" x14ac:dyDescent="0.15"/>
    <row r="161527" ht="13.5" customHeight="1" x14ac:dyDescent="0.15"/>
    <row r="161529" ht="13.5" customHeight="1" x14ac:dyDescent="0.15"/>
    <row r="161531" ht="13.5" customHeight="1" x14ac:dyDescent="0.15"/>
    <row r="161533" ht="13.5" customHeight="1" x14ac:dyDescent="0.15"/>
    <row r="161535" ht="13.5" customHeight="1" x14ac:dyDescent="0.15"/>
    <row r="161537" ht="13.5" customHeight="1" x14ac:dyDescent="0.15"/>
    <row r="161539" ht="13.5" customHeight="1" x14ac:dyDescent="0.15"/>
    <row r="161541" ht="13.5" customHeight="1" x14ac:dyDescent="0.15"/>
    <row r="161543" ht="13.5" customHeight="1" x14ac:dyDescent="0.15"/>
    <row r="161545" ht="13.5" customHeight="1" x14ac:dyDescent="0.15"/>
    <row r="161547" ht="13.5" customHeight="1" x14ac:dyDescent="0.15"/>
    <row r="161549" ht="13.5" customHeight="1" x14ac:dyDescent="0.15"/>
    <row r="161551" ht="13.5" customHeight="1" x14ac:dyDescent="0.15"/>
    <row r="161553" ht="13.5" customHeight="1" x14ac:dyDescent="0.15"/>
    <row r="161555" ht="13.5" customHeight="1" x14ac:dyDescent="0.15"/>
    <row r="161557" ht="13.5" customHeight="1" x14ac:dyDescent="0.15"/>
    <row r="161559" ht="13.5" customHeight="1" x14ac:dyDescent="0.15"/>
    <row r="161561" ht="13.5" customHeight="1" x14ac:dyDescent="0.15"/>
    <row r="161563" ht="13.5" customHeight="1" x14ac:dyDescent="0.15"/>
    <row r="161565" ht="13.5" customHeight="1" x14ac:dyDescent="0.15"/>
    <row r="161567" ht="13.5" customHeight="1" x14ac:dyDescent="0.15"/>
    <row r="161569" ht="13.5" customHeight="1" x14ac:dyDescent="0.15"/>
    <row r="161571" ht="13.5" customHeight="1" x14ac:dyDescent="0.15"/>
    <row r="161573" ht="13.5" customHeight="1" x14ac:dyDescent="0.15"/>
    <row r="161575" ht="13.5" customHeight="1" x14ac:dyDescent="0.15"/>
    <row r="161577" ht="13.5" customHeight="1" x14ac:dyDescent="0.15"/>
    <row r="161579" ht="13.5" customHeight="1" x14ac:dyDescent="0.15"/>
    <row r="161581" ht="13.5" customHeight="1" x14ac:dyDescent="0.15"/>
    <row r="161583" ht="13.5" customHeight="1" x14ac:dyDescent="0.15"/>
    <row r="161585" ht="13.5" customHeight="1" x14ac:dyDescent="0.15"/>
    <row r="161587" ht="13.5" customHeight="1" x14ac:dyDescent="0.15"/>
    <row r="161589" ht="13.5" customHeight="1" x14ac:dyDescent="0.15"/>
    <row r="161591" ht="13.5" customHeight="1" x14ac:dyDescent="0.15"/>
    <row r="161593" ht="13.5" customHeight="1" x14ac:dyDescent="0.15"/>
    <row r="161595" ht="13.5" customHeight="1" x14ac:dyDescent="0.15"/>
    <row r="161597" ht="13.5" customHeight="1" x14ac:dyDescent="0.15"/>
    <row r="161599" ht="13.5" customHeight="1" x14ac:dyDescent="0.15"/>
    <row r="161601" ht="13.5" customHeight="1" x14ac:dyDescent="0.15"/>
    <row r="161603" ht="13.5" customHeight="1" x14ac:dyDescent="0.15"/>
    <row r="161605" ht="13.5" customHeight="1" x14ac:dyDescent="0.15"/>
    <row r="161607" ht="13.5" customHeight="1" x14ac:dyDescent="0.15"/>
    <row r="161609" ht="13.5" customHeight="1" x14ac:dyDescent="0.15"/>
    <row r="161611" ht="13.5" customHeight="1" x14ac:dyDescent="0.15"/>
    <row r="161613" ht="13.5" customHeight="1" x14ac:dyDescent="0.15"/>
    <row r="161615" ht="13.5" customHeight="1" x14ac:dyDescent="0.15"/>
    <row r="161617" ht="13.5" customHeight="1" x14ac:dyDescent="0.15"/>
    <row r="161619" ht="13.5" customHeight="1" x14ac:dyDescent="0.15"/>
    <row r="161621" ht="13.5" customHeight="1" x14ac:dyDescent="0.15"/>
    <row r="161623" ht="13.5" customHeight="1" x14ac:dyDescent="0.15"/>
    <row r="161625" ht="13.5" customHeight="1" x14ac:dyDescent="0.15"/>
    <row r="161627" ht="13.5" customHeight="1" x14ac:dyDescent="0.15"/>
    <row r="161629" ht="13.5" customHeight="1" x14ac:dyDescent="0.15"/>
    <row r="161631" ht="13.5" customHeight="1" x14ac:dyDescent="0.15"/>
    <row r="161633" ht="13.5" customHeight="1" x14ac:dyDescent="0.15"/>
    <row r="161635" ht="13.5" customHeight="1" x14ac:dyDescent="0.15"/>
    <row r="161637" ht="13.5" customHeight="1" x14ac:dyDescent="0.15"/>
    <row r="161639" ht="13.5" customHeight="1" x14ac:dyDescent="0.15"/>
    <row r="161641" ht="13.5" customHeight="1" x14ac:dyDescent="0.15"/>
    <row r="161643" ht="13.5" customHeight="1" x14ac:dyDescent="0.15"/>
    <row r="161645" ht="13.5" customHeight="1" x14ac:dyDescent="0.15"/>
    <row r="161647" ht="13.5" customHeight="1" x14ac:dyDescent="0.15"/>
    <row r="161649" ht="13.5" customHeight="1" x14ac:dyDescent="0.15"/>
    <row r="161651" ht="13.5" customHeight="1" x14ac:dyDescent="0.15"/>
    <row r="161653" ht="13.5" customHeight="1" x14ac:dyDescent="0.15"/>
    <row r="161655" ht="13.5" customHeight="1" x14ac:dyDescent="0.15"/>
    <row r="161657" ht="13.5" customHeight="1" x14ac:dyDescent="0.15"/>
    <row r="161659" ht="13.5" customHeight="1" x14ac:dyDescent="0.15"/>
    <row r="161661" ht="13.5" customHeight="1" x14ac:dyDescent="0.15"/>
    <row r="161663" ht="13.5" customHeight="1" x14ac:dyDescent="0.15"/>
    <row r="161665" ht="13.5" customHeight="1" x14ac:dyDescent="0.15"/>
    <row r="161667" ht="13.5" customHeight="1" x14ac:dyDescent="0.15"/>
    <row r="161669" ht="13.5" customHeight="1" x14ac:dyDescent="0.15"/>
    <row r="161671" ht="13.5" customHeight="1" x14ac:dyDescent="0.15"/>
    <row r="161673" ht="13.5" customHeight="1" x14ac:dyDescent="0.15"/>
    <row r="161675" ht="13.5" customHeight="1" x14ac:dyDescent="0.15"/>
    <row r="161677" ht="13.5" customHeight="1" x14ac:dyDescent="0.15"/>
    <row r="161679" ht="13.5" customHeight="1" x14ac:dyDescent="0.15"/>
    <row r="161681" ht="13.5" customHeight="1" x14ac:dyDescent="0.15"/>
    <row r="161683" ht="13.5" customHeight="1" x14ac:dyDescent="0.15"/>
    <row r="161685" ht="13.5" customHeight="1" x14ac:dyDescent="0.15"/>
    <row r="161687" ht="13.5" customHeight="1" x14ac:dyDescent="0.15"/>
    <row r="161689" ht="13.5" customHeight="1" x14ac:dyDescent="0.15"/>
    <row r="161691" ht="13.5" customHeight="1" x14ac:dyDescent="0.15"/>
    <row r="161693" ht="13.5" customHeight="1" x14ac:dyDescent="0.15"/>
    <row r="161695" ht="13.5" customHeight="1" x14ac:dyDescent="0.15"/>
    <row r="161697" ht="13.5" customHeight="1" x14ac:dyDescent="0.15"/>
    <row r="161699" ht="13.5" customHeight="1" x14ac:dyDescent="0.15"/>
    <row r="161701" ht="13.5" customHeight="1" x14ac:dyDescent="0.15"/>
    <row r="161703" ht="13.5" customHeight="1" x14ac:dyDescent="0.15"/>
    <row r="161705" ht="13.5" customHeight="1" x14ac:dyDescent="0.15"/>
    <row r="161707" ht="13.5" customHeight="1" x14ac:dyDescent="0.15"/>
    <row r="161709" ht="13.5" customHeight="1" x14ac:dyDescent="0.15"/>
    <row r="161711" ht="13.5" customHeight="1" x14ac:dyDescent="0.15"/>
    <row r="161713" ht="13.5" customHeight="1" x14ac:dyDescent="0.15"/>
    <row r="161715" ht="13.5" customHeight="1" x14ac:dyDescent="0.15"/>
    <row r="161717" ht="13.5" customHeight="1" x14ac:dyDescent="0.15"/>
    <row r="161719" ht="13.5" customHeight="1" x14ac:dyDescent="0.15"/>
    <row r="161721" ht="13.5" customHeight="1" x14ac:dyDescent="0.15"/>
    <row r="161723" ht="13.5" customHeight="1" x14ac:dyDescent="0.15"/>
    <row r="161725" ht="13.5" customHeight="1" x14ac:dyDescent="0.15"/>
    <row r="161727" ht="13.5" customHeight="1" x14ac:dyDescent="0.15"/>
    <row r="161729" ht="13.5" customHeight="1" x14ac:dyDescent="0.15"/>
    <row r="161731" ht="13.5" customHeight="1" x14ac:dyDescent="0.15"/>
    <row r="161733" ht="13.5" customHeight="1" x14ac:dyDescent="0.15"/>
    <row r="161735" ht="13.5" customHeight="1" x14ac:dyDescent="0.15"/>
    <row r="161737" ht="13.5" customHeight="1" x14ac:dyDescent="0.15"/>
    <row r="161739" ht="13.5" customHeight="1" x14ac:dyDescent="0.15"/>
    <row r="161741" ht="13.5" customHeight="1" x14ac:dyDescent="0.15"/>
    <row r="161743" ht="13.5" customHeight="1" x14ac:dyDescent="0.15"/>
    <row r="161745" ht="13.5" customHeight="1" x14ac:dyDescent="0.15"/>
    <row r="161747" ht="13.5" customHeight="1" x14ac:dyDescent="0.15"/>
    <row r="161749" ht="13.5" customHeight="1" x14ac:dyDescent="0.15"/>
    <row r="161751" ht="13.5" customHeight="1" x14ac:dyDescent="0.15"/>
    <row r="161753" ht="13.5" customHeight="1" x14ac:dyDescent="0.15"/>
    <row r="161755" ht="13.5" customHeight="1" x14ac:dyDescent="0.15"/>
    <row r="161757" ht="13.5" customHeight="1" x14ac:dyDescent="0.15"/>
    <row r="161759" ht="13.5" customHeight="1" x14ac:dyDescent="0.15"/>
    <row r="161761" ht="13.5" customHeight="1" x14ac:dyDescent="0.15"/>
    <row r="161763" ht="13.5" customHeight="1" x14ac:dyDescent="0.15"/>
    <row r="161765" ht="13.5" customHeight="1" x14ac:dyDescent="0.15"/>
    <row r="161767" ht="13.5" customHeight="1" x14ac:dyDescent="0.15"/>
    <row r="161769" ht="13.5" customHeight="1" x14ac:dyDescent="0.15"/>
    <row r="161771" ht="13.5" customHeight="1" x14ac:dyDescent="0.15"/>
    <row r="161773" ht="13.5" customHeight="1" x14ac:dyDescent="0.15"/>
    <row r="161775" ht="13.5" customHeight="1" x14ac:dyDescent="0.15"/>
    <row r="161777" ht="13.5" customHeight="1" x14ac:dyDescent="0.15"/>
    <row r="161779" ht="13.5" customHeight="1" x14ac:dyDescent="0.15"/>
    <row r="161781" ht="13.5" customHeight="1" x14ac:dyDescent="0.15"/>
    <row r="161783" ht="13.5" customHeight="1" x14ac:dyDescent="0.15"/>
    <row r="161785" ht="13.5" customHeight="1" x14ac:dyDescent="0.15"/>
    <row r="161787" ht="13.5" customHeight="1" x14ac:dyDescent="0.15"/>
    <row r="161789" ht="13.5" customHeight="1" x14ac:dyDescent="0.15"/>
    <row r="161791" ht="13.5" customHeight="1" x14ac:dyDescent="0.15"/>
    <row r="161793" ht="13.5" customHeight="1" x14ac:dyDescent="0.15"/>
    <row r="161795" ht="13.5" customHeight="1" x14ac:dyDescent="0.15"/>
    <row r="161797" ht="13.5" customHeight="1" x14ac:dyDescent="0.15"/>
    <row r="161799" ht="13.5" customHeight="1" x14ac:dyDescent="0.15"/>
    <row r="161801" ht="13.5" customHeight="1" x14ac:dyDescent="0.15"/>
    <row r="161803" ht="13.5" customHeight="1" x14ac:dyDescent="0.15"/>
    <row r="161805" ht="13.5" customHeight="1" x14ac:dyDescent="0.15"/>
    <row r="161807" ht="13.5" customHeight="1" x14ac:dyDescent="0.15"/>
    <row r="161809" ht="13.5" customHeight="1" x14ac:dyDescent="0.15"/>
    <row r="161811" ht="13.5" customHeight="1" x14ac:dyDescent="0.15"/>
    <row r="161813" ht="13.5" customHeight="1" x14ac:dyDescent="0.15"/>
    <row r="161815" ht="13.5" customHeight="1" x14ac:dyDescent="0.15"/>
    <row r="161817" ht="13.5" customHeight="1" x14ac:dyDescent="0.15"/>
    <row r="161819" ht="13.5" customHeight="1" x14ac:dyDescent="0.15"/>
    <row r="161821" ht="13.5" customHeight="1" x14ac:dyDescent="0.15"/>
    <row r="161823" ht="13.5" customHeight="1" x14ac:dyDescent="0.15"/>
    <row r="161825" ht="13.5" customHeight="1" x14ac:dyDescent="0.15"/>
    <row r="161827" ht="13.5" customHeight="1" x14ac:dyDescent="0.15"/>
    <row r="161829" ht="13.5" customHeight="1" x14ac:dyDescent="0.15"/>
    <row r="161831" ht="13.5" customHeight="1" x14ac:dyDescent="0.15"/>
    <row r="161833" ht="13.5" customHeight="1" x14ac:dyDescent="0.15"/>
    <row r="161835" ht="13.5" customHeight="1" x14ac:dyDescent="0.15"/>
    <row r="161837" ht="13.5" customHeight="1" x14ac:dyDescent="0.15"/>
    <row r="161839" ht="13.5" customHeight="1" x14ac:dyDescent="0.15"/>
    <row r="161841" ht="13.5" customHeight="1" x14ac:dyDescent="0.15"/>
    <row r="161843" ht="13.5" customHeight="1" x14ac:dyDescent="0.15"/>
    <row r="161845" ht="13.5" customHeight="1" x14ac:dyDescent="0.15"/>
    <row r="161847" ht="13.5" customHeight="1" x14ac:dyDescent="0.15"/>
    <row r="161849" ht="13.5" customHeight="1" x14ac:dyDescent="0.15"/>
    <row r="161851" ht="13.5" customHeight="1" x14ac:dyDescent="0.15"/>
    <row r="161853" ht="13.5" customHeight="1" x14ac:dyDescent="0.15"/>
    <row r="161855" ht="13.5" customHeight="1" x14ac:dyDescent="0.15"/>
    <row r="161857" ht="13.5" customHeight="1" x14ac:dyDescent="0.15"/>
    <row r="161859" ht="13.5" customHeight="1" x14ac:dyDescent="0.15"/>
    <row r="161861" ht="13.5" customHeight="1" x14ac:dyDescent="0.15"/>
    <row r="161863" ht="13.5" customHeight="1" x14ac:dyDescent="0.15"/>
    <row r="161865" ht="13.5" customHeight="1" x14ac:dyDescent="0.15"/>
    <row r="161867" ht="13.5" customHeight="1" x14ac:dyDescent="0.15"/>
    <row r="161869" ht="13.5" customHeight="1" x14ac:dyDescent="0.15"/>
    <row r="161871" ht="13.5" customHeight="1" x14ac:dyDescent="0.15"/>
    <row r="161873" ht="13.5" customHeight="1" x14ac:dyDescent="0.15"/>
    <row r="161875" ht="13.5" customHeight="1" x14ac:dyDescent="0.15"/>
    <row r="161877" ht="13.5" customHeight="1" x14ac:dyDescent="0.15"/>
    <row r="161879" ht="13.5" customHeight="1" x14ac:dyDescent="0.15"/>
    <row r="161881" ht="13.5" customHeight="1" x14ac:dyDescent="0.15"/>
    <row r="161883" ht="13.5" customHeight="1" x14ac:dyDescent="0.15"/>
    <row r="161885" ht="13.5" customHeight="1" x14ac:dyDescent="0.15"/>
    <row r="161887" ht="13.5" customHeight="1" x14ac:dyDescent="0.15"/>
    <row r="161889" ht="13.5" customHeight="1" x14ac:dyDescent="0.15"/>
    <row r="161891" ht="13.5" customHeight="1" x14ac:dyDescent="0.15"/>
    <row r="161893" ht="13.5" customHeight="1" x14ac:dyDescent="0.15"/>
    <row r="161895" ht="13.5" customHeight="1" x14ac:dyDescent="0.15"/>
    <row r="161897" ht="13.5" customHeight="1" x14ac:dyDescent="0.15"/>
    <row r="161899" ht="13.5" customHeight="1" x14ac:dyDescent="0.15"/>
    <row r="161901" ht="13.5" customHeight="1" x14ac:dyDescent="0.15"/>
    <row r="161903" ht="13.5" customHeight="1" x14ac:dyDescent="0.15"/>
    <row r="161905" ht="13.5" customHeight="1" x14ac:dyDescent="0.15"/>
    <row r="161907" ht="13.5" customHeight="1" x14ac:dyDescent="0.15"/>
    <row r="161909" ht="13.5" customHeight="1" x14ac:dyDescent="0.15"/>
    <row r="161911" ht="13.5" customHeight="1" x14ac:dyDescent="0.15"/>
    <row r="161913" ht="13.5" customHeight="1" x14ac:dyDescent="0.15"/>
    <row r="161915" ht="13.5" customHeight="1" x14ac:dyDescent="0.15"/>
    <row r="161917" ht="13.5" customHeight="1" x14ac:dyDescent="0.15"/>
    <row r="161919" ht="13.5" customHeight="1" x14ac:dyDescent="0.15"/>
    <row r="161921" ht="13.5" customHeight="1" x14ac:dyDescent="0.15"/>
    <row r="161923" ht="13.5" customHeight="1" x14ac:dyDescent="0.15"/>
    <row r="161925" ht="13.5" customHeight="1" x14ac:dyDescent="0.15"/>
    <row r="161927" ht="13.5" customHeight="1" x14ac:dyDescent="0.15"/>
    <row r="161929" ht="13.5" customHeight="1" x14ac:dyDescent="0.15"/>
    <row r="161931" ht="13.5" customHeight="1" x14ac:dyDescent="0.15"/>
    <row r="161933" ht="13.5" customHeight="1" x14ac:dyDescent="0.15"/>
    <row r="161935" ht="13.5" customHeight="1" x14ac:dyDescent="0.15"/>
    <row r="161937" ht="13.5" customHeight="1" x14ac:dyDescent="0.15"/>
    <row r="161939" ht="13.5" customHeight="1" x14ac:dyDescent="0.15"/>
    <row r="161941" ht="13.5" customHeight="1" x14ac:dyDescent="0.15"/>
    <row r="161943" ht="13.5" customHeight="1" x14ac:dyDescent="0.15"/>
    <row r="161945" ht="13.5" customHeight="1" x14ac:dyDescent="0.15"/>
    <row r="161947" ht="13.5" customHeight="1" x14ac:dyDescent="0.15"/>
    <row r="161949" ht="13.5" customHeight="1" x14ac:dyDescent="0.15"/>
    <row r="161951" ht="13.5" customHeight="1" x14ac:dyDescent="0.15"/>
    <row r="161953" ht="13.5" customHeight="1" x14ac:dyDescent="0.15"/>
    <row r="161955" ht="13.5" customHeight="1" x14ac:dyDescent="0.15"/>
    <row r="161957" ht="13.5" customHeight="1" x14ac:dyDescent="0.15"/>
    <row r="161959" ht="13.5" customHeight="1" x14ac:dyDescent="0.15"/>
    <row r="161961" ht="13.5" customHeight="1" x14ac:dyDescent="0.15"/>
    <row r="161963" ht="13.5" customHeight="1" x14ac:dyDescent="0.15"/>
    <row r="161965" ht="13.5" customHeight="1" x14ac:dyDescent="0.15"/>
    <row r="161967" ht="13.5" customHeight="1" x14ac:dyDescent="0.15"/>
    <row r="161969" ht="13.5" customHeight="1" x14ac:dyDescent="0.15"/>
    <row r="161971" ht="13.5" customHeight="1" x14ac:dyDescent="0.15"/>
    <row r="161973" ht="13.5" customHeight="1" x14ac:dyDescent="0.15"/>
    <row r="161975" ht="13.5" customHeight="1" x14ac:dyDescent="0.15"/>
    <row r="161977" ht="13.5" customHeight="1" x14ac:dyDescent="0.15"/>
    <row r="161979" ht="13.5" customHeight="1" x14ac:dyDescent="0.15"/>
    <row r="161981" ht="13.5" customHeight="1" x14ac:dyDescent="0.15"/>
    <row r="161983" ht="13.5" customHeight="1" x14ac:dyDescent="0.15"/>
    <row r="161985" ht="13.5" customHeight="1" x14ac:dyDescent="0.15"/>
    <row r="161987" ht="13.5" customHeight="1" x14ac:dyDescent="0.15"/>
    <row r="161989" ht="13.5" customHeight="1" x14ac:dyDescent="0.15"/>
    <row r="161991" ht="13.5" customHeight="1" x14ac:dyDescent="0.15"/>
    <row r="161993" ht="13.5" customHeight="1" x14ac:dyDescent="0.15"/>
    <row r="161995" ht="13.5" customHeight="1" x14ac:dyDescent="0.15"/>
    <row r="161997" ht="13.5" customHeight="1" x14ac:dyDescent="0.15"/>
    <row r="161999" ht="13.5" customHeight="1" x14ac:dyDescent="0.15"/>
    <row r="162001" ht="13.5" customHeight="1" x14ac:dyDescent="0.15"/>
    <row r="162003" ht="13.5" customHeight="1" x14ac:dyDescent="0.15"/>
    <row r="162005" ht="13.5" customHeight="1" x14ac:dyDescent="0.15"/>
    <row r="162007" ht="13.5" customHeight="1" x14ac:dyDescent="0.15"/>
    <row r="162009" ht="13.5" customHeight="1" x14ac:dyDescent="0.15"/>
    <row r="162011" ht="13.5" customHeight="1" x14ac:dyDescent="0.15"/>
    <row r="162013" ht="13.5" customHeight="1" x14ac:dyDescent="0.15"/>
    <row r="162015" ht="13.5" customHeight="1" x14ac:dyDescent="0.15"/>
    <row r="162017" ht="13.5" customHeight="1" x14ac:dyDescent="0.15"/>
    <row r="162019" ht="13.5" customHeight="1" x14ac:dyDescent="0.15"/>
    <row r="162021" ht="13.5" customHeight="1" x14ac:dyDescent="0.15"/>
    <row r="162023" ht="13.5" customHeight="1" x14ac:dyDescent="0.15"/>
    <row r="162025" ht="13.5" customHeight="1" x14ac:dyDescent="0.15"/>
    <row r="162027" ht="13.5" customHeight="1" x14ac:dyDescent="0.15"/>
    <row r="162029" ht="13.5" customHeight="1" x14ac:dyDescent="0.15"/>
    <row r="162031" ht="13.5" customHeight="1" x14ac:dyDescent="0.15"/>
    <row r="162033" ht="13.5" customHeight="1" x14ac:dyDescent="0.15"/>
    <row r="162035" ht="13.5" customHeight="1" x14ac:dyDescent="0.15"/>
    <row r="162037" ht="13.5" customHeight="1" x14ac:dyDescent="0.15"/>
    <row r="162039" ht="13.5" customHeight="1" x14ac:dyDescent="0.15"/>
    <row r="162041" ht="13.5" customHeight="1" x14ac:dyDescent="0.15"/>
    <row r="162043" ht="13.5" customHeight="1" x14ac:dyDescent="0.15"/>
    <row r="162045" ht="13.5" customHeight="1" x14ac:dyDescent="0.15"/>
    <row r="162047" ht="13.5" customHeight="1" x14ac:dyDescent="0.15"/>
    <row r="162049" ht="13.5" customHeight="1" x14ac:dyDescent="0.15"/>
    <row r="162051" ht="13.5" customHeight="1" x14ac:dyDescent="0.15"/>
    <row r="162053" ht="13.5" customHeight="1" x14ac:dyDescent="0.15"/>
    <row r="162055" ht="13.5" customHeight="1" x14ac:dyDescent="0.15"/>
    <row r="162057" ht="13.5" customHeight="1" x14ac:dyDescent="0.15"/>
    <row r="162059" ht="13.5" customHeight="1" x14ac:dyDescent="0.15"/>
    <row r="162061" ht="13.5" customHeight="1" x14ac:dyDescent="0.15"/>
    <row r="162063" ht="13.5" customHeight="1" x14ac:dyDescent="0.15"/>
    <row r="162065" ht="13.5" customHeight="1" x14ac:dyDescent="0.15"/>
    <row r="162067" ht="13.5" customHeight="1" x14ac:dyDescent="0.15"/>
    <row r="162069" ht="13.5" customHeight="1" x14ac:dyDescent="0.15"/>
    <row r="162071" ht="13.5" customHeight="1" x14ac:dyDescent="0.15"/>
    <row r="162073" ht="13.5" customHeight="1" x14ac:dyDescent="0.15"/>
    <row r="162075" ht="13.5" customHeight="1" x14ac:dyDescent="0.15"/>
    <row r="162077" ht="13.5" customHeight="1" x14ac:dyDescent="0.15"/>
    <row r="162079" ht="13.5" customHeight="1" x14ac:dyDescent="0.15"/>
    <row r="162081" ht="13.5" customHeight="1" x14ac:dyDescent="0.15"/>
    <row r="162083" ht="13.5" customHeight="1" x14ac:dyDescent="0.15"/>
    <row r="162085" ht="13.5" customHeight="1" x14ac:dyDescent="0.15"/>
    <row r="162087" ht="13.5" customHeight="1" x14ac:dyDescent="0.15"/>
    <row r="162089" ht="13.5" customHeight="1" x14ac:dyDescent="0.15"/>
    <row r="162091" ht="13.5" customHeight="1" x14ac:dyDescent="0.15"/>
    <row r="162093" ht="13.5" customHeight="1" x14ac:dyDescent="0.15"/>
    <row r="162095" ht="13.5" customHeight="1" x14ac:dyDescent="0.15"/>
    <row r="162097" ht="13.5" customHeight="1" x14ac:dyDescent="0.15"/>
    <row r="162099" ht="13.5" customHeight="1" x14ac:dyDescent="0.15"/>
    <row r="162101" ht="13.5" customHeight="1" x14ac:dyDescent="0.15"/>
    <row r="162103" ht="13.5" customHeight="1" x14ac:dyDescent="0.15"/>
    <row r="162105" ht="13.5" customHeight="1" x14ac:dyDescent="0.15"/>
    <row r="162107" ht="13.5" customHeight="1" x14ac:dyDescent="0.15"/>
    <row r="162109" ht="13.5" customHeight="1" x14ac:dyDescent="0.15"/>
    <row r="162111" ht="13.5" customHeight="1" x14ac:dyDescent="0.15"/>
    <row r="162113" ht="13.5" customHeight="1" x14ac:dyDescent="0.15"/>
    <row r="162115" ht="13.5" customHeight="1" x14ac:dyDescent="0.15"/>
    <row r="162117" ht="13.5" customHeight="1" x14ac:dyDescent="0.15"/>
    <row r="162119" ht="13.5" customHeight="1" x14ac:dyDescent="0.15"/>
    <row r="162121" ht="13.5" customHeight="1" x14ac:dyDescent="0.15"/>
    <row r="162123" ht="13.5" customHeight="1" x14ac:dyDescent="0.15"/>
    <row r="162125" ht="13.5" customHeight="1" x14ac:dyDescent="0.15"/>
    <row r="162127" ht="13.5" customHeight="1" x14ac:dyDescent="0.15"/>
    <row r="162129" ht="13.5" customHeight="1" x14ac:dyDescent="0.15"/>
    <row r="162131" ht="13.5" customHeight="1" x14ac:dyDescent="0.15"/>
    <row r="162133" ht="13.5" customHeight="1" x14ac:dyDescent="0.15"/>
    <row r="162135" ht="13.5" customHeight="1" x14ac:dyDescent="0.15"/>
    <row r="162137" ht="13.5" customHeight="1" x14ac:dyDescent="0.15"/>
    <row r="162139" ht="13.5" customHeight="1" x14ac:dyDescent="0.15"/>
    <row r="162141" ht="13.5" customHeight="1" x14ac:dyDescent="0.15"/>
    <row r="162143" ht="13.5" customHeight="1" x14ac:dyDescent="0.15"/>
    <row r="162145" ht="13.5" customHeight="1" x14ac:dyDescent="0.15"/>
    <row r="162147" ht="13.5" customHeight="1" x14ac:dyDescent="0.15"/>
    <row r="162149" ht="13.5" customHeight="1" x14ac:dyDescent="0.15"/>
    <row r="162151" ht="13.5" customHeight="1" x14ac:dyDescent="0.15"/>
    <row r="162153" ht="13.5" customHeight="1" x14ac:dyDescent="0.15"/>
    <row r="162155" ht="13.5" customHeight="1" x14ac:dyDescent="0.15"/>
    <row r="162157" ht="13.5" customHeight="1" x14ac:dyDescent="0.15"/>
    <row r="162159" ht="13.5" customHeight="1" x14ac:dyDescent="0.15"/>
    <row r="162161" ht="13.5" customHeight="1" x14ac:dyDescent="0.15"/>
    <row r="162163" ht="13.5" customHeight="1" x14ac:dyDescent="0.15"/>
    <row r="162165" ht="13.5" customHeight="1" x14ac:dyDescent="0.15"/>
    <row r="162167" ht="13.5" customHeight="1" x14ac:dyDescent="0.15"/>
    <row r="162169" ht="13.5" customHeight="1" x14ac:dyDescent="0.15"/>
    <row r="162171" ht="13.5" customHeight="1" x14ac:dyDescent="0.15"/>
    <row r="162173" ht="13.5" customHeight="1" x14ac:dyDescent="0.15"/>
    <row r="162175" ht="13.5" customHeight="1" x14ac:dyDescent="0.15"/>
    <row r="162177" ht="13.5" customHeight="1" x14ac:dyDescent="0.15"/>
    <row r="162179" ht="13.5" customHeight="1" x14ac:dyDescent="0.15"/>
    <row r="162181" ht="13.5" customHeight="1" x14ac:dyDescent="0.15"/>
    <row r="162183" ht="13.5" customHeight="1" x14ac:dyDescent="0.15"/>
    <row r="162185" ht="13.5" customHeight="1" x14ac:dyDescent="0.15"/>
    <row r="162187" ht="13.5" customHeight="1" x14ac:dyDescent="0.15"/>
    <row r="162189" ht="13.5" customHeight="1" x14ac:dyDescent="0.15"/>
    <row r="162191" ht="13.5" customHeight="1" x14ac:dyDescent="0.15"/>
    <row r="162193" ht="13.5" customHeight="1" x14ac:dyDescent="0.15"/>
    <row r="162195" ht="13.5" customHeight="1" x14ac:dyDescent="0.15"/>
    <row r="162197" ht="13.5" customHeight="1" x14ac:dyDescent="0.15"/>
    <row r="162199" ht="13.5" customHeight="1" x14ac:dyDescent="0.15"/>
    <row r="162201" ht="13.5" customHeight="1" x14ac:dyDescent="0.15"/>
    <row r="162203" ht="13.5" customHeight="1" x14ac:dyDescent="0.15"/>
    <row r="162205" ht="13.5" customHeight="1" x14ac:dyDescent="0.15"/>
    <row r="162207" ht="13.5" customHeight="1" x14ac:dyDescent="0.15"/>
    <row r="162209" ht="13.5" customHeight="1" x14ac:dyDescent="0.15"/>
    <row r="162211" ht="13.5" customHeight="1" x14ac:dyDescent="0.15"/>
    <row r="162213" ht="13.5" customHeight="1" x14ac:dyDescent="0.15"/>
    <row r="162215" ht="13.5" customHeight="1" x14ac:dyDescent="0.15"/>
    <row r="162217" ht="13.5" customHeight="1" x14ac:dyDescent="0.15"/>
    <row r="162219" ht="13.5" customHeight="1" x14ac:dyDescent="0.15"/>
    <row r="162221" ht="13.5" customHeight="1" x14ac:dyDescent="0.15"/>
    <row r="162223" ht="13.5" customHeight="1" x14ac:dyDescent="0.15"/>
    <row r="162225" ht="13.5" customHeight="1" x14ac:dyDescent="0.15"/>
    <row r="162227" ht="13.5" customHeight="1" x14ac:dyDescent="0.15"/>
    <row r="162229" ht="13.5" customHeight="1" x14ac:dyDescent="0.15"/>
    <row r="162231" ht="13.5" customHeight="1" x14ac:dyDescent="0.15"/>
    <row r="162233" ht="13.5" customHeight="1" x14ac:dyDescent="0.15"/>
    <row r="162235" ht="13.5" customHeight="1" x14ac:dyDescent="0.15"/>
    <row r="162237" ht="13.5" customHeight="1" x14ac:dyDescent="0.15"/>
    <row r="162239" ht="13.5" customHeight="1" x14ac:dyDescent="0.15"/>
    <row r="162241" ht="13.5" customHeight="1" x14ac:dyDescent="0.15"/>
    <row r="162243" ht="13.5" customHeight="1" x14ac:dyDescent="0.15"/>
    <row r="162245" ht="13.5" customHeight="1" x14ac:dyDescent="0.15"/>
    <row r="162247" ht="13.5" customHeight="1" x14ac:dyDescent="0.15"/>
    <row r="162249" ht="13.5" customHeight="1" x14ac:dyDescent="0.15"/>
    <row r="162251" ht="13.5" customHeight="1" x14ac:dyDescent="0.15"/>
    <row r="162253" ht="13.5" customHeight="1" x14ac:dyDescent="0.15"/>
    <row r="162255" ht="13.5" customHeight="1" x14ac:dyDescent="0.15"/>
    <row r="162257" ht="13.5" customHeight="1" x14ac:dyDescent="0.15"/>
    <row r="162259" ht="13.5" customHeight="1" x14ac:dyDescent="0.15"/>
    <row r="162261" ht="13.5" customHeight="1" x14ac:dyDescent="0.15"/>
    <row r="162263" ht="13.5" customHeight="1" x14ac:dyDescent="0.15"/>
    <row r="162265" ht="13.5" customHeight="1" x14ac:dyDescent="0.15"/>
    <row r="162267" ht="13.5" customHeight="1" x14ac:dyDescent="0.15"/>
    <row r="162269" ht="13.5" customHeight="1" x14ac:dyDescent="0.15"/>
    <row r="162271" ht="13.5" customHeight="1" x14ac:dyDescent="0.15"/>
    <row r="162273" ht="13.5" customHeight="1" x14ac:dyDescent="0.15"/>
    <row r="162275" ht="13.5" customHeight="1" x14ac:dyDescent="0.15"/>
    <row r="162277" ht="13.5" customHeight="1" x14ac:dyDescent="0.15"/>
    <row r="162279" ht="13.5" customHeight="1" x14ac:dyDescent="0.15"/>
    <row r="162281" ht="13.5" customHeight="1" x14ac:dyDescent="0.15"/>
    <row r="162283" ht="13.5" customHeight="1" x14ac:dyDescent="0.15"/>
    <row r="162285" ht="13.5" customHeight="1" x14ac:dyDescent="0.15"/>
    <row r="162287" ht="13.5" customHeight="1" x14ac:dyDescent="0.15"/>
    <row r="162289" ht="13.5" customHeight="1" x14ac:dyDescent="0.15"/>
    <row r="162291" ht="13.5" customHeight="1" x14ac:dyDescent="0.15"/>
    <row r="162293" ht="13.5" customHeight="1" x14ac:dyDescent="0.15"/>
    <row r="162295" ht="13.5" customHeight="1" x14ac:dyDescent="0.15"/>
    <row r="162297" ht="13.5" customHeight="1" x14ac:dyDescent="0.15"/>
    <row r="162299" ht="13.5" customHeight="1" x14ac:dyDescent="0.15"/>
    <row r="162301" ht="13.5" customHeight="1" x14ac:dyDescent="0.15"/>
    <row r="162303" ht="13.5" customHeight="1" x14ac:dyDescent="0.15"/>
    <row r="162305" ht="13.5" customHeight="1" x14ac:dyDescent="0.15"/>
    <row r="162307" ht="13.5" customHeight="1" x14ac:dyDescent="0.15"/>
    <row r="162309" ht="13.5" customHeight="1" x14ac:dyDescent="0.15"/>
    <row r="162311" ht="13.5" customHeight="1" x14ac:dyDescent="0.15"/>
    <row r="162313" ht="13.5" customHeight="1" x14ac:dyDescent="0.15"/>
    <row r="162315" ht="13.5" customHeight="1" x14ac:dyDescent="0.15"/>
    <row r="162317" ht="13.5" customHeight="1" x14ac:dyDescent="0.15"/>
    <row r="162319" ht="13.5" customHeight="1" x14ac:dyDescent="0.15"/>
    <row r="162321" ht="13.5" customHeight="1" x14ac:dyDescent="0.15"/>
    <row r="162323" ht="13.5" customHeight="1" x14ac:dyDescent="0.15"/>
    <row r="162325" ht="13.5" customHeight="1" x14ac:dyDescent="0.15"/>
    <row r="162327" ht="13.5" customHeight="1" x14ac:dyDescent="0.15"/>
    <row r="162329" ht="13.5" customHeight="1" x14ac:dyDescent="0.15"/>
    <row r="162331" ht="13.5" customHeight="1" x14ac:dyDescent="0.15"/>
    <row r="162333" ht="13.5" customHeight="1" x14ac:dyDescent="0.15"/>
    <row r="162335" ht="13.5" customHeight="1" x14ac:dyDescent="0.15"/>
    <row r="162337" ht="13.5" customHeight="1" x14ac:dyDescent="0.15"/>
    <row r="162339" ht="13.5" customHeight="1" x14ac:dyDescent="0.15"/>
    <row r="162341" ht="13.5" customHeight="1" x14ac:dyDescent="0.15"/>
    <row r="162343" ht="13.5" customHeight="1" x14ac:dyDescent="0.15"/>
    <row r="162345" ht="13.5" customHeight="1" x14ac:dyDescent="0.15"/>
    <row r="162347" ht="13.5" customHeight="1" x14ac:dyDescent="0.15"/>
    <row r="162349" ht="13.5" customHeight="1" x14ac:dyDescent="0.15"/>
    <row r="162351" ht="13.5" customHeight="1" x14ac:dyDescent="0.15"/>
    <row r="162353" ht="13.5" customHeight="1" x14ac:dyDescent="0.15"/>
    <row r="162355" ht="13.5" customHeight="1" x14ac:dyDescent="0.15"/>
    <row r="162357" ht="13.5" customHeight="1" x14ac:dyDescent="0.15"/>
    <row r="162359" ht="13.5" customHeight="1" x14ac:dyDescent="0.15"/>
    <row r="162361" ht="13.5" customHeight="1" x14ac:dyDescent="0.15"/>
    <row r="162363" ht="13.5" customHeight="1" x14ac:dyDescent="0.15"/>
    <row r="162365" ht="13.5" customHeight="1" x14ac:dyDescent="0.15"/>
    <row r="162367" ht="13.5" customHeight="1" x14ac:dyDescent="0.15"/>
    <row r="162369" ht="13.5" customHeight="1" x14ac:dyDescent="0.15"/>
    <row r="162371" ht="13.5" customHeight="1" x14ac:dyDescent="0.15"/>
    <row r="162373" ht="13.5" customHeight="1" x14ac:dyDescent="0.15"/>
    <row r="162375" ht="13.5" customHeight="1" x14ac:dyDescent="0.15"/>
    <row r="162377" ht="13.5" customHeight="1" x14ac:dyDescent="0.15"/>
    <row r="162379" ht="13.5" customHeight="1" x14ac:dyDescent="0.15"/>
    <row r="162381" ht="13.5" customHeight="1" x14ac:dyDescent="0.15"/>
    <row r="162383" ht="13.5" customHeight="1" x14ac:dyDescent="0.15"/>
    <row r="162385" ht="13.5" customHeight="1" x14ac:dyDescent="0.15"/>
    <row r="162387" ht="13.5" customHeight="1" x14ac:dyDescent="0.15"/>
    <row r="162389" ht="13.5" customHeight="1" x14ac:dyDescent="0.15"/>
    <row r="162391" ht="13.5" customHeight="1" x14ac:dyDescent="0.15"/>
    <row r="162393" ht="13.5" customHeight="1" x14ac:dyDescent="0.15"/>
    <row r="162395" ht="13.5" customHeight="1" x14ac:dyDescent="0.15"/>
    <row r="162397" ht="13.5" customHeight="1" x14ac:dyDescent="0.15"/>
    <row r="162399" ht="13.5" customHeight="1" x14ac:dyDescent="0.15"/>
    <row r="162401" ht="13.5" customHeight="1" x14ac:dyDescent="0.15"/>
    <row r="162403" ht="13.5" customHeight="1" x14ac:dyDescent="0.15"/>
    <row r="162405" ht="13.5" customHeight="1" x14ac:dyDescent="0.15"/>
    <row r="162407" ht="13.5" customHeight="1" x14ac:dyDescent="0.15"/>
    <row r="162409" ht="13.5" customHeight="1" x14ac:dyDescent="0.15"/>
    <row r="162411" ht="13.5" customHeight="1" x14ac:dyDescent="0.15"/>
    <row r="162413" ht="13.5" customHeight="1" x14ac:dyDescent="0.15"/>
    <row r="162415" ht="13.5" customHeight="1" x14ac:dyDescent="0.15"/>
    <row r="162417" ht="13.5" customHeight="1" x14ac:dyDescent="0.15"/>
    <row r="162419" ht="13.5" customHeight="1" x14ac:dyDescent="0.15"/>
    <row r="162421" ht="13.5" customHeight="1" x14ac:dyDescent="0.15"/>
    <row r="162423" ht="13.5" customHeight="1" x14ac:dyDescent="0.15"/>
    <row r="162425" ht="13.5" customHeight="1" x14ac:dyDescent="0.15"/>
    <row r="162427" ht="13.5" customHeight="1" x14ac:dyDescent="0.15"/>
    <row r="162429" ht="13.5" customHeight="1" x14ac:dyDescent="0.15"/>
    <row r="162431" ht="13.5" customHeight="1" x14ac:dyDescent="0.15"/>
    <row r="162433" ht="13.5" customHeight="1" x14ac:dyDescent="0.15"/>
    <row r="162435" ht="13.5" customHeight="1" x14ac:dyDescent="0.15"/>
    <row r="162437" ht="13.5" customHeight="1" x14ac:dyDescent="0.15"/>
    <row r="162439" ht="13.5" customHeight="1" x14ac:dyDescent="0.15"/>
    <row r="162441" ht="13.5" customHeight="1" x14ac:dyDescent="0.15"/>
    <row r="162443" ht="13.5" customHeight="1" x14ac:dyDescent="0.15"/>
    <row r="162445" ht="13.5" customHeight="1" x14ac:dyDescent="0.15"/>
    <row r="162447" ht="13.5" customHeight="1" x14ac:dyDescent="0.15"/>
    <row r="162449" ht="13.5" customHeight="1" x14ac:dyDescent="0.15"/>
    <row r="162451" ht="13.5" customHeight="1" x14ac:dyDescent="0.15"/>
    <row r="162453" ht="13.5" customHeight="1" x14ac:dyDescent="0.15"/>
    <row r="162455" ht="13.5" customHeight="1" x14ac:dyDescent="0.15"/>
    <row r="162457" ht="13.5" customHeight="1" x14ac:dyDescent="0.15"/>
    <row r="162459" ht="13.5" customHeight="1" x14ac:dyDescent="0.15"/>
    <row r="162461" ht="13.5" customHeight="1" x14ac:dyDescent="0.15"/>
    <row r="162463" ht="13.5" customHeight="1" x14ac:dyDescent="0.15"/>
    <row r="162465" ht="13.5" customHeight="1" x14ac:dyDescent="0.15"/>
    <row r="162467" ht="13.5" customHeight="1" x14ac:dyDescent="0.15"/>
    <row r="162469" ht="13.5" customHeight="1" x14ac:dyDescent="0.15"/>
    <row r="162471" ht="13.5" customHeight="1" x14ac:dyDescent="0.15"/>
    <row r="162473" ht="13.5" customHeight="1" x14ac:dyDescent="0.15"/>
    <row r="162475" ht="13.5" customHeight="1" x14ac:dyDescent="0.15"/>
    <row r="162477" ht="13.5" customHeight="1" x14ac:dyDescent="0.15"/>
    <row r="162479" ht="13.5" customHeight="1" x14ac:dyDescent="0.15"/>
    <row r="162481" ht="13.5" customHeight="1" x14ac:dyDescent="0.15"/>
    <row r="162483" ht="13.5" customHeight="1" x14ac:dyDescent="0.15"/>
    <row r="162485" ht="13.5" customHeight="1" x14ac:dyDescent="0.15"/>
    <row r="162487" ht="13.5" customHeight="1" x14ac:dyDescent="0.15"/>
    <row r="162489" ht="13.5" customHeight="1" x14ac:dyDescent="0.15"/>
    <row r="162491" ht="13.5" customHeight="1" x14ac:dyDescent="0.15"/>
    <row r="162493" ht="13.5" customHeight="1" x14ac:dyDescent="0.15"/>
    <row r="162495" ht="13.5" customHeight="1" x14ac:dyDescent="0.15"/>
    <row r="162497" ht="13.5" customHeight="1" x14ac:dyDescent="0.15"/>
    <row r="162499" ht="13.5" customHeight="1" x14ac:dyDescent="0.15"/>
    <row r="162501" ht="13.5" customHeight="1" x14ac:dyDescent="0.15"/>
    <row r="162503" ht="13.5" customHeight="1" x14ac:dyDescent="0.15"/>
    <row r="162505" ht="13.5" customHeight="1" x14ac:dyDescent="0.15"/>
    <row r="162507" ht="13.5" customHeight="1" x14ac:dyDescent="0.15"/>
    <row r="162509" ht="13.5" customHeight="1" x14ac:dyDescent="0.15"/>
    <row r="162511" ht="13.5" customHeight="1" x14ac:dyDescent="0.15"/>
    <row r="162513" ht="13.5" customHeight="1" x14ac:dyDescent="0.15"/>
    <row r="162515" ht="13.5" customHeight="1" x14ac:dyDescent="0.15"/>
    <row r="162517" ht="13.5" customHeight="1" x14ac:dyDescent="0.15"/>
    <row r="162519" ht="13.5" customHeight="1" x14ac:dyDescent="0.15"/>
    <row r="162521" ht="13.5" customHeight="1" x14ac:dyDescent="0.15"/>
    <row r="162523" ht="13.5" customHeight="1" x14ac:dyDescent="0.15"/>
    <row r="162525" ht="13.5" customHeight="1" x14ac:dyDescent="0.15"/>
    <row r="162527" ht="13.5" customHeight="1" x14ac:dyDescent="0.15"/>
    <row r="162529" ht="13.5" customHeight="1" x14ac:dyDescent="0.15"/>
    <row r="162531" ht="13.5" customHeight="1" x14ac:dyDescent="0.15"/>
    <row r="162533" ht="13.5" customHeight="1" x14ac:dyDescent="0.15"/>
    <row r="162535" ht="13.5" customHeight="1" x14ac:dyDescent="0.15"/>
    <row r="162537" ht="13.5" customHeight="1" x14ac:dyDescent="0.15"/>
    <row r="162539" ht="13.5" customHeight="1" x14ac:dyDescent="0.15"/>
    <row r="162541" ht="13.5" customHeight="1" x14ac:dyDescent="0.15"/>
    <row r="162543" ht="13.5" customHeight="1" x14ac:dyDescent="0.15"/>
    <row r="162545" ht="13.5" customHeight="1" x14ac:dyDescent="0.15"/>
    <row r="162547" ht="13.5" customHeight="1" x14ac:dyDescent="0.15"/>
    <row r="162549" ht="13.5" customHeight="1" x14ac:dyDescent="0.15"/>
    <row r="162551" ht="13.5" customHeight="1" x14ac:dyDescent="0.15"/>
    <row r="162553" ht="13.5" customHeight="1" x14ac:dyDescent="0.15"/>
    <row r="162555" ht="13.5" customHeight="1" x14ac:dyDescent="0.15"/>
    <row r="162557" ht="13.5" customHeight="1" x14ac:dyDescent="0.15"/>
    <row r="162559" ht="13.5" customHeight="1" x14ac:dyDescent="0.15"/>
    <row r="162561" ht="13.5" customHeight="1" x14ac:dyDescent="0.15"/>
    <row r="162563" ht="13.5" customHeight="1" x14ac:dyDescent="0.15"/>
    <row r="162565" ht="13.5" customHeight="1" x14ac:dyDescent="0.15"/>
    <row r="162567" ht="13.5" customHeight="1" x14ac:dyDescent="0.15"/>
    <row r="162569" ht="13.5" customHeight="1" x14ac:dyDescent="0.15"/>
    <row r="162571" ht="13.5" customHeight="1" x14ac:dyDescent="0.15"/>
    <row r="162573" ht="13.5" customHeight="1" x14ac:dyDescent="0.15"/>
    <row r="162575" ht="13.5" customHeight="1" x14ac:dyDescent="0.15"/>
    <row r="162577" ht="13.5" customHeight="1" x14ac:dyDescent="0.15"/>
    <row r="162579" ht="13.5" customHeight="1" x14ac:dyDescent="0.15"/>
    <row r="162581" ht="13.5" customHeight="1" x14ac:dyDescent="0.15"/>
    <row r="162583" ht="13.5" customHeight="1" x14ac:dyDescent="0.15"/>
    <row r="162585" ht="13.5" customHeight="1" x14ac:dyDescent="0.15"/>
    <row r="162587" ht="13.5" customHeight="1" x14ac:dyDescent="0.15"/>
    <row r="162589" ht="13.5" customHeight="1" x14ac:dyDescent="0.15"/>
    <row r="162591" ht="13.5" customHeight="1" x14ac:dyDescent="0.15"/>
    <row r="162593" ht="13.5" customHeight="1" x14ac:dyDescent="0.15"/>
    <row r="162595" ht="13.5" customHeight="1" x14ac:dyDescent="0.15"/>
    <row r="162597" ht="13.5" customHeight="1" x14ac:dyDescent="0.15"/>
    <row r="162599" ht="13.5" customHeight="1" x14ac:dyDescent="0.15"/>
    <row r="162601" ht="13.5" customHeight="1" x14ac:dyDescent="0.15"/>
    <row r="162603" ht="13.5" customHeight="1" x14ac:dyDescent="0.15"/>
    <row r="162605" ht="13.5" customHeight="1" x14ac:dyDescent="0.15"/>
    <row r="162607" ht="13.5" customHeight="1" x14ac:dyDescent="0.15"/>
    <row r="162609" ht="13.5" customHeight="1" x14ac:dyDescent="0.15"/>
    <row r="162611" ht="13.5" customHeight="1" x14ac:dyDescent="0.15"/>
    <row r="162613" ht="13.5" customHeight="1" x14ac:dyDescent="0.15"/>
    <row r="162615" ht="13.5" customHeight="1" x14ac:dyDescent="0.15"/>
    <row r="162617" ht="13.5" customHeight="1" x14ac:dyDescent="0.15"/>
    <row r="162619" ht="13.5" customHeight="1" x14ac:dyDescent="0.15"/>
    <row r="162621" ht="13.5" customHeight="1" x14ac:dyDescent="0.15"/>
    <row r="162623" ht="13.5" customHeight="1" x14ac:dyDescent="0.15"/>
    <row r="162625" ht="13.5" customHeight="1" x14ac:dyDescent="0.15"/>
    <row r="162627" ht="13.5" customHeight="1" x14ac:dyDescent="0.15"/>
    <row r="162629" ht="13.5" customHeight="1" x14ac:dyDescent="0.15"/>
    <row r="162631" ht="13.5" customHeight="1" x14ac:dyDescent="0.15"/>
    <row r="162633" ht="13.5" customHeight="1" x14ac:dyDescent="0.15"/>
    <row r="162635" ht="13.5" customHeight="1" x14ac:dyDescent="0.15"/>
    <row r="162637" ht="13.5" customHeight="1" x14ac:dyDescent="0.15"/>
    <row r="162639" ht="13.5" customHeight="1" x14ac:dyDescent="0.15"/>
    <row r="162641" ht="13.5" customHeight="1" x14ac:dyDescent="0.15"/>
    <row r="162643" ht="13.5" customHeight="1" x14ac:dyDescent="0.15"/>
    <row r="162645" ht="13.5" customHeight="1" x14ac:dyDescent="0.15"/>
    <row r="162647" ht="13.5" customHeight="1" x14ac:dyDescent="0.15"/>
    <row r="162649" ht="13.5" customHeight="1" x14ac:dyDescent="0.15"/>
    <row r="162651" ht="13.5" customHeight="1" x14ac:dyDescent="0.15"/>
    <row r="162653" ht="13.5" customHeight="1" x14ac:dyDescent="0.15"/>
    <row r="162655" ht="13.5" customHeight="1" x14ac:dyDescent="0.15"/>
    <row r="162657" ht="13.5" customHeight="1" x14ac:dyDescent="0.15"/>
    <row r="162659" ht="13.5" customHeight="1" x14ac:dyDescent="0.15"/>
    <row r="162661" ht="13.5" customHeight="1" x14ac:dyDescent="0.15"/>
    <row r="162663" ht="13.5" customHeight="1" x14ac:dyDescent="0.15"/>
    <row r="162665" ht="13.5" customHeight="1" x14ac:dyDescent="0.15"/>
    <row r="162667" ht="13.5" customHeight="1" x14ac:dyDescent="0.15"/>
    <row r="162669" ht="13.5" customHeight="1" x14ac:dyDescent="0.15"/>
    <row r="162671" ht="13.5" customHeight="1" x14ac:dyDescent="0.15"/>
    <row r="162673" ht="13.5" customHeight="1" x14ac:dyDescent="0.15"/>
    <row r="162675" ht="13.5" customHeight="1" x14ac:dyDescent="0.15"/>
    <row r="162677" ht="13.5" customHeight="1" x14ac:dyDescent="0.15"/>
    <row r="162679" ht="13.5" customHeight="1" x14ac:dyDescent="0.15"/>
    <row r="162681" ht="13.5" customHeight="1" x14ac:dyDescent="0.15"/>
    <row r="162683" ht="13.5" customHeight="1" x14ac:dyDescent="0.15"/>
    <row r="162685" ht="13.5" customHeight="1" x14ac:dyDescent="0.15"/>
    <row r="162687" ht="13.5" customHeight="1" x14ac:dyDescent="0.15"/>
    <row r="162689" ht="13.5" customHeight="1" x14ac:dyDescent="0.15"/>
    <row r="162691" ht="13.5" customHeight="1" x14ac:dyDescent="0.15"/>
    <row r="162693" ht="13.5" customHeight="1" x14ac:dyDescent="0.15"/>
    <row r="162695" ht="13.5" customHeight="1" x14ac:dyDescent="0.15"/>
    <row r="162697" ht="13.5" customHeight="1" x14ac:dyDescent="0.15"/>
    <row r="162699" ht="13.5" customHeight="1" x14ac:dyDescent="0.15"/>
    <row r="162701" ht="13.5" customHeight="1" x14ac:dyDescent="0.15"/>
    <row r="162703" ht="13.5" customHeight="1" x14ac:dyDescent="0.15"/>
    <row r="162705" ht="13.5" customHeight="1" x14ac:dyDescent="0.15"/>
    <row r="162707" ht="13.5" customHeight="1" x14ac:dyDescent="0.15"/>
    <row r="162709" ht="13.5" customHeight="1" x14ac:dyDescent="0.15"/>
    <row r="162711" ht="13.5" customHeight="1" x14ac:dyDescent="0.15"/>
    <row r="162713" ht="13.5" customHeight="1" x14ac:dyDescent="0.15"/>
    <row r="162715" ht="13.5" customHeight="1" x14ac:dyDescent="0.15"/>
    <row r="162717" ht="13.5" customHeight="1" x14ac:dyDescent="0.15"/>
    <row r="162719" ht="13.5" customHeight="1" x14ac:dyDescent="0.15"/>
    <row r="162721" ht="13.5" customHeight="1" x14ac:dyDescent="0.15"/>
    <row r="162723" ht="13.5" customHeight="1" x14ac:dyDescent="0.15"/>
    <row r="162725" ht="13.5" customHeight="1" x14ac:dyDescent="0.15"/>
    <row r="162727" ht="13.5" customHeight="1" x14ac:dyDescent="0.15"/>
    <row r="162729" ht="13.5" customHeight="1" x14ac:dyDescent="0.15"/>
    <row r="162731" ht="13.5" customHeight="1" x14ac:dyDescent="0.15"/>
    <row r="162733" ht="13.5" customHeight="1" x14ac:dyDescent="0.15"/>
    <row r="162735" ht="13.5" customHeight="1" x14ac:dyDescent="0.15"/>
    <row r="162737" ht="13.5" customHeight="1" x14ac:dyDescent="0.15"/>
    <row r="162739" ht="13.5" customHeight="1" x14ac:dyDescent="0.15"/>
    <row r="162741" ht="13.5" customHeight="1" x14ac:dyDescent="0.15"/>
    <row r="162743" ht="13.5" customHeight="1" x14ac:dyDescent="0.15"/>
    <row r="162745" ht="13.5" customHeight="1" x14ac:dyDescent="0.15"/>
    <row r="162747" ht="13.5" customHeight="1" x14ac:dyDescent="0.15"/>
    <row r="162749" ht="13.5" customHeight="1" x14ac:dyDescent="0.15"/>
    <row r="162751" ht="13.5" customHeight="1" x14ac:dyDescent="0.15"/>
    <row r="162753" ht="13.5" customHeight="1" x14ac:dyDescent="0.15"/>
    <row r="162755" ht="13.5" customHeight="1" x14ac:dyDescent="0.15"/>
    <row r="162757" ht="13.5" customHeight="1" x14ac:dyDescent="0.15"/>
    <row r="162759" ht="13.5" customHeight="1" x14ac:dyDescent="0.15"/>
    <row r="162761" ht="13.5" customHeight="1" x14ac:dyDescent="0.15"/>
    <row r="162763" ht="13.5" customHeight="1" x14ac:dyDescent="0.15"/>
    <row r="162765" ht="13.5" customHeight="1" x14ac:dyDescent="0.15"/>
    <row r="162767" ht="13.5" customHeight="1" x14ac:dyDescent="0.15"/>
    <row r="162769" ht="13.5" customHeight="1" x14ac:dyDescent="0.15"/>
    <row r="162771" ht="13.5" customHeight="1" x14ac:dyDescent="0.15"/>
    <row r="162773" ht="13.5" customHeight="1" x14ac:dyDescent="0.15"/>
    <row r="162775" ht="13.5" customHeight="1" x14ac:dyDescent="0.15"/>
    <row r="162777" ht="13.5" customHeight="1" x14ac:dyDescent="0.15"/>
    <row r="162779" ht="13.5" customHeight="1" x14ac:dyDescent="0.15"/>
    <row r="162781" ht="13.5" customHeight="1" x14ac:dyDescent="0.15"/>
    <row r="162783" ht="13.5" customHeight="1" x14ac:dyDescent="0.15"/>
    <row r="162785" ht="13.5" customHeight="1" x14ac:dyDescent="0.15"/>
    <row r="162787" ht="13.5" customHeight="1" x14ac:dyDescent="0.15"/>
    <row r="162789" ht="13.5" customHeight="1" x14ac:dyDescent="0.15"/>
    <row r="162791" ht="13.5" customHeight="1" x14ac:dyDescent="0.15"/>
    <row r="162793" ht="13.5" customHeight="1" x14ac:dyDescent="0.15"/>
    <row r="162795" ht="13.5" customHeight="1" x14ac:dyDescent="0.15"/>
    <row r="162797" ht="13.5" customHeight="1" x14ac:dyDescent="0.15"/>
    <row r="162799" ht="13.5" customHeight="1" x14ac:dyDescent="0.15"/>
    <row r="162801" ht="13.5" customHeight="1" x14ac:dyDescent="0.15"/>
    <row r="162803" ht="13.5" customHeight="1" x14ac:dyDescent="0.15"/>
    <row r="162805" ht="13.5" customHeight="1" x14ac:dyDescent="0.15"/>
    <row r="162807" ht="13.5" customHeight="1" x14ac:dyDescent="0.15"/>
    <row r="162809" ht="13.5" customHeight="1" x14ac:dyDescent="0.15"/>
    <row r="162811" ht="13.5" customHeight="1" x14ac:dyDescent="0.15"/>
    <row r="162813" ht="13.5" customHeight="1" x14ac:dyDescent="0.15"/>
    <row r="162815" ht="13.5" customHeight="1" x14ac:dyDescent="0.15"/>
    <row r="162817" ht="13.5" customHeight="1" x14ac:dyDescent="0.15"/>
    <row r="162819" ht="13.5" customHeight="1" x14ac:dyDescent="0.15"/>
    <row r="162821" ht="13.5" customHeight="1" x14ac:dyDescent="0.15"/>
    <row r="162823" ht="13.5" customHeight="1" x14ac:dyDescent="0.15"/>
    <row r="162825" ht="13.5" customHeight="1" x14ac:dyDescent="0.15"/>
    <row r="162827" ht="13.5" customHeight="1" x14ac:dyDescent="0.15"/>
    <row r="162829" ht="13.5" customHeight="1" x14ac:dyDescent="0.15"/>
    <row r="162831" ht="13.5" customHeight="1" x14ac:dyDescent="0.15"/>
    <row r="162833" ht="13.5" customHeight="1" x14ac:dyDescent="0.15"/>
    <row r="162835" ht="13.5" customHeight="1" x14ac:dyDescent="0.15"/>
    <row r="162837" ht="13.5" customHeight="1" x14ac:dyDescent="0.15"/>
    <row r="162839" ht="13.5" customHeight="1" x14ac:dyDescent="0.15"/>
    <row r="162841" ht="13.5" customHeight="1" x14ac:dyDescent="0.15"/>
    <row r="162843" ht="13.5" customHeight="1" x14ac:dyDescent="0.15"/>
    <row r="162845" ht="13.5" customHeight="1" x14ac:dyDescent="0.15"/>
    <row r="162847" ht="13.5" customHeight="1" x14ac:dyDescent="0.15"/>
    <row r="162849" ht="13.5" customHeight="1" x14ac:dyDescent="0.15"/>
    <row r="162851" ht="13.5" customHeight="1" x14ac:dyDescent="0.15"/>
    <row r="162853" ht="13.5" customHeight="1" x14ac:dyDescent="0.15"/>
    <row r="162855" ht="13.5" customHeight="1" x14ac:dyDescent="0.15"/>
    <row r="162857" ht="13.5" customHeight="1" x14ac:dyDescent="0.15"/>
    <row r="162859" ht="13.5" customHeight="1" x14ac:dyDescent="0.15"/>
    <row r="162861" ht="13.5" customHeight="1" x14ac:dyDescent="0.15"/>
    <row r="162863" ht="13.5" customHeight="1" x14ac:dyDescent="0.15"/>
    <row r="162865" ht="13.5" customHeight="1" x14ac:dyDescent="0.15"/>
    <row r="162867" ht="13.5" customHeight="1" x14ac:dyDescent="0.15"/>
    <row r="162869" ht="13.5" customHeight="1" x14ac:dyDescent="0.15"/>
    <row r="162871" ht="13.5" customHeight="1" x14ac:dyDescent="0.15"/>
    <row r="162873" ht="13.5" customHeight="1" x14ac:dyDescent="0.15"/>
    <row r="162875" ht="13.5" customHeight="1" x14ac:dyDescent="0.15"/>
    <row r="162877" ht="13.5" customHeight="1" x14ac:dyDescent="0.15"/>
    <row r="162879" ht="13.5" customHeight="1" x14ac:dyDescent="0.15"/>
    <row r="162881" ht="13.5" customHeight="1" x14ac:dyDescent="0.15"/>
    <row r="162883" ht="13.5" customHeight="1" x14ac:dyDescent="0.15"/>
    <row r="162885" ht="13.5" customHeight="1" x14ac:dyDescent="0.15"/>
    <row r="162887" ht="13.5" customHeight="1" x14ac:dyDescent="0.15"/>
    <row r="162889" ht="13.5" customHeight="1" x14ac:dyDescent="0.15"/>
    <row r="162891" ht="13.5" customHeight="1" x14ac:dyDescent="0.15"/>
    <row r="162893" ht="13.5" customHeight="1" x14ac:dyDescent="0.15"/>
    <row r="162895" ht="13.5" customHeight="1" x14ac:dyDescent="0.15"/>
    <row r="162897" ht="13.5" customHeight="1" x14ac:dyDescent="0.15"/>
    <row r="162899" ht="13.5" customHeight="1" x14ac:dyDescent="0.15"/>
    <row r="162901" ht="13.5" customHeight="1" x14ac:dyDescent="0.15"/>
    <row r="162903" ht="13.5" customHeight="1" x14ac:dyDescent="0.15"/>
    <row r="162905" ht="13.5" customHeight="1" x14ac:dyDescent="0.15"/>
    <row r="162907" ht="13.5" customHeight="1" x14ac:dyDescent="0.15"/>
    <row r="162909" ht="13.5" customHeight="1" x14ac:dyDescent="0.15"/>
    <row r="162911" ht="13.5" customHeight="1" x14ac:dyDescent="0.15"/>
    <row r="162913" ht="13.5" customHeight="1" x14ac:dyDescent="0.15"/>
    <row r="162915" ht="13.5" customHeight="1" x14ac:dyDescent="0.15"/>
    <row r="162917" ht="13.5" customHeight="1" x14ac:dyDescent="0.15"/>
    <row r="162919" ht="13.5" customHeight="1" x14ac:dyDescent="0.15"/>
    <row r="162921" ht="13.5" customHeight="1" x14ac:dyDescent="0.15"/>
    <row r="162923" ht="13.5" customHeight="1" x14ac:dyDescent="0.15"/>
    <row r="162925" ht="13.5" customHeight="1" x14ac:dyDescent="0.15"/>
    <row r="162927" ht="13.5" customHeight="1" x14ac:dyDescent="0.15"/>
    <row r="162929" ht="13.5" customHeight="1" x14ac:dyDescent="0.15"/>
    <row r="162931" ht="13.5" customHeight="1" x14ac:dyDescent="0.15"/>
    <row r="162933" ht="13.5" customHeight="1" x14ac:dyDescent="0.15"/>
    <row r="162935" ht="13.5" customHeight="1" x14ac:dyDescent="0.15"/>
    <row r="162937" ht="13.5" customHeight="1" x14ac:dyDescent="0.15"/>
    <row r="162939" ht="13.5" customHeight="1" x14ac:dyDescent="0.15"/>
    <row r="162941" ht="13.5" customHeight="1" x14ac:dyDescent="0.15"/>
    <row r="162943" ht="13.5" customHeight="1" x14ac:dyDescent="0.15"/>
    <row r="162945" ht="13.5" customHeight="1" x14ac:dyDescent="0.15"/>
    <row r="162947" ht="13.5" customHeight="1" x14ac:dyDescent="0.15"/>
    <row r="162949" ht="13.5" customHeight="1" x14ac:dyDescent="0.15"/>
    <row r="162951" ht="13.5" customHeight="1" x14ac:dyDescent="0.15"/>
    <row r="162953" ht="13.5" customHeight="1" x14ac:dyDescent="0.15"/>
    <row r="162955" ht="13.5" customHeight="1" x14ac:dyDescent="0.15"/>
    <row r="162957" ht="13.5" customHeight="1" x14ac:dyDescent="0.15"/>
    <row r="162959" ht="13.5" customHeight="1" x14ac:dyDescent="0.15"/>
    <row r="162961" ht="13.5" customHeight="1" x14ac:dyDescent="0.15"/>
    <row r="162963" ht="13.5" customHeight="1" x14ac:dyDescent="0.15"/>
    <row r="162965" ht="13.5" customHeight="1" x14ac:dyDescent="0.15"/>
    <row r="162967" ht="13.5" customHeight="1" x14ac:dyDescent="0.15"/>
    <row r="162969" ht="13.5" customHeight="1" x14ac:dyDescent="0.15"/>
    <row r="162971" ht="13.5" customHeight="1" x14ac:dyDescent="0.15"/>
    <row r="162973" ht="13.5" customHeight="1" x14ac:dyDescent="0.15"/>
    <row r="162975" ht="13.5" customHeight="1" x14ac:dyDescent="0.15"/>
    <row r="162977" ht="13.5" customHeight="1" x14ac:dyDescent="0.15"/>
    <row r="162979" ht="13.5" customHeight="1" x14ac:dyDescent="0.15"/>
    <row r="162981" ht="13.5" customHeight="1" x14ac:dyDescent="0.15"/>
    <row r="162983" ht="13.5" customHeight="1" x14ac:dyDescent="0.15"/>
    <row r="162985" ht="13.5" customHeight="1" x14ac:dyDescent="0.15"/>
    <row r="162987" ht="13.5" customHeight="1" x14ac:dyDescent="0.15"/>
    <row r="162989" ht="13.5" customHeight="1" x14ac:dyDescent="0.15"/>
    <row r="162991" ht="13.5" customHeight="1" x14ac:dyDescent="0.15"/>
    <row r="162993" ht="13.5" customHeight="1" x14ac:dyDescent="0.15"/>
    <row r="162995" ht="13.5" customHeight="1" x14ac:dyDescent="0.15"/>
    <row r="162997" ht="13.5" customHeight="1" x14ac:dyDescent="0.15"/>
    <row r="162999" ht="13.5" customHeight="1" x14ac:dyDescent="0.15"/>
    <row r="163001" ht="13.5" customHeight="1" x14ac:dyDescent="0.15"/>
    <row r="163003" ht="13.5" customHeight="1" x14ac:dyDescent="0.15"/>
    <row r="163005" ht="13.5" customHeight="1" x14ac:dyDescent="0.15"/>
    <row r="163007" ht="13.5" customHeight="1" x14ac:dyDescent="0.15"/>
    <row r="163009" ht="13.5" customHeight="1" x14ac:dyDescent="0.15"/>
    <row r="163011" ht="13.5" customHeight="1" x14ac:dyDescent="0.15"/>
    <row r="163013" ht="13.5" customHeight="1" x14ac:dyDescent="0.15"/>
    <row r="163015" ht="13.5" customHeight="1" x14ac:dyDescent="0.15"/>
    <row r="163017" ht="13.5" customHeight="1" x14ac:dyDescent="0.15"/>
    <row r="163019" ht="13.5" customHeight="1" x14ac:dyDescent="0.15"/>
    <row r="163021" ht="13.5" customHeight="1" x14ac:dyDescent="0.15"/>
    <row r="163023" ht="13.5" customHeight="1" x14ac:dyDescent="0.15"/>
    <row r="163025" ht="13.5" customHeight="1" x14ac:dyDescent="0.15"/>
    <row r="163027" ht="13.5" customHeight="1" x14ac:dyDescent="0.15"/>
    <row r="163029" ht="13.5" customHeight="1" x14ac:dyDescent="0.15"/>
    <row r="163031" ht="13.5" customHeight="1" x14ac:dyDescent="0.15"/>
    <row r="163033" ht="13.5" customHeight="1" x14ac:dyDescent="0.15"/>
    <row r="163035" ht="13.5" customHeight="1" x14ac:dyDescent="0.15"/>
    <row r="163037" ht="13.5" customHeight="1" x14ac:dyDescent="0.15"/>
    <row r="163039" ht="13.5" customHeight="1" x14ac:dyDescent="0.15"/>
    <row r="163041" ht="13.5" customHeight="1" x14ac:dyDescent="0.15"/>
    <row r="163043" ht="13.5" customHeight="1" x14ac:dyDescent="0.15"/>
    <row r="163045" ht="13.5" customHeight="1" x14ac:dyDescent="0.15"/>
    <row r="163047" ht="13.5" customHeight="1" x14ac:dyDescent="0.15"/>
    <row r="163049" ht="13.5" customHeight="1" x14ac:dyDescent="0.15"/>
    <row r="163051" ht="13.5" customHeight="1" x14ac:dyDescent="0.15"/>
    <row r="163053" ht="13.5" customHeight="1" x14ac:dyDescent="0.15"/>
    <row r="163055" ht="13.5" customHeight="1" x14ac:dyDescent="0.15"/>
    <row r="163057" ht="13.5" customHeight="1" x14ac:dyDescent="0.15"/>
    <row r="163059" ht="13.5" customHeight="1" x14ac:dyDescent="0.15"/>
    <row r="163061" ht="13.5" customHeight="1" x14ac:dyDescent="0.15"/>
    <row r="163063" ht="13.5" customHeight="1" x14ac:dyDescent="0.15"/>
    <row r="163065" ht="13.5" customHeight="1" x14ac:dyDescent="0.15"/>
    <row r="163067" ht="13.5" customHeight="1" x14ac:dyDescent="0.15"/>
    <row r="163069" ht="13.5" customHeight="1" x14ac:dyDescent="0.15"/>
    <row r="163071" ht="13.5" customHeight="1" x14ac:dyDescent="0.15"/>
    <row r="163073" ht="13.5" customHeight="1" x14ac:dyDescent="0.15"/>
    <row r="163075" ht="13.5" customHeight="1" x14ac:dyDescent="0.15"/>
    <row r="163077" ht="13.5" customHeight="1" x14ac:dyDescent="0.15"/>
    <row r="163079" ht="13.5" customHeight="1" x14ac:dyDescent="0.15"/>
    <row r="163081" ht="13.5" customHeight="1" x14ac:dyDescent="0.15"/>
    <row r="163083" ht="13.5" customHeight="1" x14ac:dyDescent="0.15"/>
    <row r="163085" ht="13.5" customHeight="1" x14ac:dyDescent="0.15"/>
    <row r="163087" ht="13.5" customHeight="1" x14ac:dyDescent="0.15"/>
    <row r="163089" ht="13.5" customHeight="1" x14ac:dyDescent="0.15"/>
    <row r="163091" ht="13.5" customHeight="1" x14ac:dyDescent="0.15"/>
    <row r="163093" ht="13.5" customHeight="1" x14ac:dyDescent="0.15"/>
    <row r="163095" ht="13.5" customHeight="1" x14ac:dyDescent="0.15"/>
    <row r="163097" ht="13.5" customHeight="1" x14ac:dyDescent="0.15"/>
    <row r="163099" ht="13.5" customHeight="1" x14ac:dyDescent="0.15"/>
    <row r="163101" ht="13.5" customHeight="1" x14ac:dyDescent="0.15"/>
    <row r="163103" ht="13.5" customHeight="1" x14ac:dyDescent="0.15"/>
    <row r="163105" ht="13.5" customHeight="1" x14ac:dyDescent="0.15"/>
    <row r="163107" ht="13.5" customHeight="1" x14ac:dyDescent="0.15"/>
    <row r="163109" ht="13.5" customHeight="1" x14ac:dyDescent="0.15"/>
    <row r="163111" ht="13.5" customHeight="1" x14ac:dyDescent="0.15"/>
    <row r="163113" ht="13.5" customHeight="1" x14ac:dyDescent="0.15"/>
    <row r="163115" ht="13.5" customHeight="1" x14ac:dyDescent="0.15"/>
    <row r="163117" ht="13.5" customHeight="1" x14ac:dyDescent="0.15"/>
    <row r="163119" ht="13.5" customHeight="1" x14ac:dyDescent="0.15"/>
    <row r="163121" ht="13.5" customHeight="1" x14ac:dyDescent="0.15"/>
    <row r="163123" ht="13.5" customHeight="1" x14ac:dyDescent="0.15"/>
    <row r="163125" ht="13.5" customHeight="1" x14ac:dyDescent="0.15"/>
    <row r="163127" ht="13.5" customHeight="1" x14ac:dyDescent="0.15"/>
    <row r="163129" ht="13.5" customHeight="1" x14ac:dyDescent="0.15"/>
    <row r="163131" ht="13.5" customHeight="1" x14ac:dyDescent="0.15"/>
    <row r="163133" ht="13.5" customHeight="1" x14ac:dyDescent="0.15"/>
    <row r="163135" ht="13.5" customHeight="1" x14ac:dyDescent="0.15"/>
    <row r="163137" ht="13.5" customHeight="1" x14ac:dyDescent="0.15"/>
    <row r="163139" ht="13.5" customHeight="1" x14ac:dyDescent="0.15"/>
    <row r="163141" ht="13.5" customHeight="1" x14ac:dyDescent="0.15"/>
    <row r="163143" ht="13.5" customHeight="1" x14ac:dyDescent="0.15"/>
    <row r="163145" ht="13.5" customHeight="1" x14ac:dyDescent="0.15"/>
    <row r="163147" ht="13.5" customHeight="1" x14ac:dyDescent="0.15"/>
    <row r="163149" ht="13.5" customHeight="1" x14ac:dyDescent="0.15"/>
    <row r="163151" ht="13.5" customHeight="1" x14ac:dyDescent="0.15"/>
    <row r="163153" ht="13.5" customHeight="1" x14ac:dyDescent="0.15"/>
    <row r="163155" ht="13.5" customHeight="1" x14ac:dyDescent="0.15"/>
    <row r="163157" ht="13.5" customHeight="1" x14ac:dyDescent="0.15"/>
    <row r="163159" ht="13.5" customHeight="1" x14ac:dyDescent="0.15"/>
    <row r="163161" ht="13.5" customHeight="1" x14ac:dyDescent="0.15"/>
    <row r="163163" ht="13.5" customHeight="1" x14ac:dyDescent="0.15"/>
    <row r="163165" ht="13.5" customHeight="1" x14ac:dyDescent="0.15"/>
    <row r="163167" ht="13.5" customHeight="1" x14ac:dyDescent="0.15"/>
    <row r="163169" ht="13.5" customHeight="1" x14ac:dyDescent="0.15"/>
    <row r="163171" ht="13.5" customHeight="1" x14ac:dyDescent="0.15"/>
    <row r="163173" ht="13.5" customHeight="1" x14ac:dyDescent="0.15"/>
    <row r="163175" ht="13.5" customHeight="1" x14ac:dyDescent="0.15"/>
    <row r="163177" ht="13.5" customHeight="1" x14ac:dyDescent="0.15"/>
    <row r="163179" ht="13.5" customHeight="1" x14ac:dyDescent="0.15"/>
    <row r="163181" ht="13.5" customHeight="1" x14ac:dyDescent="0.15"/>
    <row r="163183" ht="13.5" customHeight="1" x14ac:dyDescent="0.15"/>
    <row r="163185" ht="13.5" customHeight="1" x14ac:dyDescent="0.15"/>
    <row r="163187" ht="13.5" customHeight="1" x14ac:dyDescent="0.15"/>
    <row r="163189" ht="13.5" customHeight="1" x14ac:dyDescent="0.15"/>
    <row r="163191" ht="13.5" customHeight="1" x14ac:dyDescent="0.15"/>
    <row r="163193" ht="13.5" customHeight="1" x14ac:dyDescent="0.15"/>
    <row r="163195" ht="13.5" customHeight="1" x14ac:dyDescent="0.15"/>
    <row r="163197" ht="13.5" customHeight="1" x14ac:dyDescent="0.15"/>
    <row r="163199" ht="13.5" customHeight="1" x14ac:dyDescent="0.15"/>
    <row r="163201" ht="13.5" customHeight="1" x14ac:dyDescent="0.15"/>
    <row r="163203" ht="13.5" customHeight="1" x14ac:dyDescent="0.15"/>
    <row r="163205" ht="13.5" customHeight="1" x14ac:dyDescent="0.15"/>
    <row r="163207" ht="13.5" customHeight="1" x14ac:dyDescent="0.15"/>
    <row r="163209" ht="13.5" customHeight="1" x14ac:dyDescent="0.15"/>
    <row r="163211" ht="13.5" customHeight="1" x14ac:dyDescent="0.15"/>
    <row r="163213" ht="13.5" customHeight="1" x14ac:dyDescent="0.15"/>
    <row r="163215" ht="13.5" customHeight="1" x14ac:dyDescent="0.15"/>
    <row r="163217" ht="13.5" customHeight="1" x14ac:dyDescent="0.15"/>
    <row r="163219" ht="13.5" customHeight="1" x14ac:dyDescent="0.15"/>
    <row r="163221" ht="13.5" customHeight="1" x14ac:dyDescent="0.15"/>
    <row r="163223" ht="13.5" customHeight="1" x14ac:dyDescent="0.15"/>
    <row r="163225" ht="13.5" customHeight="1" x14ac:dyDescent="0.15"/>
    <row r="163227" ht="13.5" customHeight="1" x14ac:dyDescent="0.15"/>
    <row r="163229" ht="13.5" customHeight="1" x14ac:dyDescent="0.15"/>
    <row r="163231" ht="13.5" customHeight="1" x14ac:dyDescent="0.15"/>
    <row r="163233" ht="13.5" customHeight="1" x14ac:dyDescent="0.15"/>
    <row r="163235" ht="13.5" customHeight="1" x14ac:dyDescent="0.15"/>
    <row r="163237" ht="13.5" customHeight="1" x14ac:dyDescent="0.15"/>
    <row r="163239" ht="13.5" customHeight="1" x14ac:dyDescent="0.15"/>
    <row r="163241" ht="13.5" customHeight="1" x14ac:dyDescent="0.15"/>
    <row r="163243" ht="13.5" customHeight="1" x14ac:dyDescent="0.15"/>
    <row r="163245" ht="13.5" customHeight="1" x14ac:dyDescent="0.15"/>
    <row r="163247" ht="13.5" customHeight="1" x14ac:dyDescent="0.15"/>
    <row r="163249" ht="13.5" customHeight="1" x14ac:dyDescent="0.15"/>
    <row r="163251" ht="13.5" customHeight="1" x14ac:dyDescent="0.15"/>
    <row r="163253" ht="13.5" customHeight="1" x14ac:dyDescent="0.15"/>
    <row r="163255" ht="13.5" customHeight="1" x14ac:dyDescent="0.15"/>
    <row r="163257" ht="13.5" customHeight="1" x14ac:dyDescent="0.15"/>
    <row r="163259" ht="13.5" customHeight="1" x14ac:dyDescent="0.15"/>
    <row r="163261" ht="13.5" customHeight="1" x14ac:dyDescent="0.15"/>
    <row r="163263" ht="13.5" customHeight="1" x14ac:dyDescent="0.15"/>
    <row r="163265" ht="13.5" customHeight="1" x14ac:dyDescent="0.15"/>
    <row r="163267" ht="13.5" customHeight="1" x14ac:dyDescent="0.15"/>
    <row r="163269" ht="13.5" customHeight="1" x14ac:dyDescent="0.15"/>
    <row r="163271" ht="13.5" customHeight="1" x14ac:dyDescent="0.15"/>
    <row r="163273" ht="13.5" customHeight="1" x14ac:dyDescent="0.15"/>
    <row r="163275" ht="13.5" customHeight="1" x14ac:dyDescent="0.15"/>
    <row r="163277" ht="13.5" customHeight="1" x14ac:dyDescent="0.15"/>
    <row r="163279" ht="13.5" customHeight="1" x14ac:dyDescent="0.15"/>
    <row r="163281" ht="13.5" customHeight="1" x14ac:dyDescent="0.15"/>
    <row r="163283" ht="13.5" customHeight="1" x14ac:dyDescent="0.15"/>
    <row r="163285" ht="13.5" customHeight="1" x14ac:dyDescent="0.15"/>
    <row r="163287" ht="13.5" customHeight="1" x14ac:dyDescent="0.15"/>
    <row r="163289" ht="13.5" customHeight="1" x14ac:dyDescent="0.15"/>
    <row r="163291" ht="13.5" customHeight="1" x14ac:dyDescent="0.15"/>
    <row r="163293" ht="13.5" customHeight="1" x14ac:dyDescent="0.15"/>
    <row r="163295" ht="13.5" customHeight="1" x14ac:dyDescent="0.15"/>
    <row r="163297" ht="13.5" customHeight="1" x14ac:dyDescent="0.15"/>
    <row r="163299" ht="13.5" customHeight="1" x14ac:dyDescent="0.15"/>
    <row r="163301" ht="13.5" customHeight="1" x14ac:dyDescent="0.15"/>
    <row r="163303" ht="13.5" customHeight="1" x14ac:dyDescent="0.15"/>
    <row r="163305" ht="13.5" customHeight="1" x14ac:dyDescent="0.15"/>
    <row r="163307" ht="13.5" customHeight="1" x14ac:dyDescent="0.15"/>
    <row r="163309" ht="13.5" customHeight="1" x14ac:dyDescent="0.15"/>
    <row r="163311" ht="13.5" customHeight="1" x14ac:dyDescent="0.15"/>
    <row r="163313" ht="13.5" customHeight="1" x14ac:dyDescent="0.15"/>
    <row r="163315" ht="13.5" customHeight="1" x14ac:dyDescent="0.15"/>
    <row r="163317" ht="13.5" customHeight="1" x14ac:dyDescent="0.15"/>
    <row r="163319" ht="13.5" customHeight="1" x14ac:dyDescent="0.15"/>
    <row r="163321" ht="13.5" customHeight="1" x14ac:dyDescent="0.15"/>
    <row r="163323" ht="13.5" customHeight="1" x14ac:dyDescent="0.15"/>
    <row r="163325" ht="13.5" customHeight="1" x14ac:dyDescent="0.15"/>
    <row r="163327" ht="13.5" customHeight="1" x14ac:dyDescent="0.15"/>
    <row r="163329" ht="13.5" customHeight="1" x14ac:dyDescent="0.15"/>
    <row r="163331" ht="13.5" customHeight="1" x14ac:dyDescent="0.15"/>
    <row r="163333" ht="13.5" customHeight="1" x14ac:dyDescent="0.15"/>
    <row r="163335" ht="13.5" customHeight="1" x14ac:dyDescent="0.15"/>
    <row r="163337" ht="13.5" customHeight="1" x14ac:dyDescent="0.15"/>
    <row r="163339" ht="13.5" customHeight="1" x14ac:dyDescent="0.15"/>
    <row r="163341" ht="13.5" customHeight="1" x14ac:dyDescent="0.15"/>
    <row r="163343" ht="13.5" customHeight="1" x14ac:dyDescent="0.15"/>
    <row r="163345" ht="13.5" customHeight="1" x14ac:dyDescent="0.15"/>
    <row r="163347" ht="13.5" customHeight="1" x14ac:dyDescent="0.15"/>
    <row r="163349" ht="13.5" customHeight="1" x14ac:dyDescent="0.15"/>
    <row r="163351" ht="13.5" customHeight="1" x14ac:dyDescent="0.15"/>
    <row r="163353" ht="13.5" customHeight="1" x14ac:dyDescent="0.15"/>
    <row r="163355" ht="13.5" customHeight="1" x14ac:dyDescent="0.15"/>
    <row r="163357" ht="13.5" customHeight="1" x14ac:dyDescent="0.15"/>
    <row r="163359" ht="13.5" customHeight="1" x14ac:dyDescent="0.15"/>
    <row r="163361" ht="13.5" customHeight="1" x14ac:dyDescent="0.15"/>
    <row r="163363" ht="13.5" customHeight="1" x14ac:dyDescent="0.15"/>
    <row r="163365" ht="13.5" customHeight="1" x14ac:dyDescent="0.15"/>
    <row r="163367" ht="13.5" customHeight="1" x14ac:dyDescent="0.15"/>
    <row r="163369" ht="13.5" customHeight="1" x14ac:dyDescent="0.15"/>
    <row r="163371" ht="13.5" customHeight="1" x14ac:dyDescent="0.15"/>
    <row r="163373" ht="13.5" customHeight="1" x14ac:dyDescent="0.15"/>
    <row r="163375" ht="13.5" customHeight="1" x14ac:dyDescent="0.15"/>
    <row r="163377" ht="13.5" customHeight="1" x14ac:dyDescent="0.15"/>
    <row r="163379" ht="13.5" customHeight="1" x14ac:dyDescent="0.15"/>
    <row r="163381" ht="13.5" customHeight="1" x14ac:dyDescent="0.15"/>
    <row r="163383" ht="13.5" customHeight="1" x14ac:dyDescent="0.15"/>
    <row r="163385" ht="13.5" customHeight="1" x14ac:dyDescent="0.15"/>
    <row r="163387" ht="13.5" customHeight="1" x14ac:dyDescent="0.15"/>
    <row r="163389" ht="13.5" customHeight="1" x14ac:dyDescent="0.15"/>
    <row r="163391" ht="13.5" customHeight="1" x14ac:dyDescent="0.15"/>
    <row r="163393" ht="13.5" customHeight="1" x14ac:dyDescent="0.15"/>
    <row r="163395" ht="13.5" customHeight="1" x14ac:dyDescent="0.15"/>
    <row r="163397" ht="13.5" customHeight="1" x14ac:dyDescent="0.15"/>
    <row r="163399" ht="13.5" customHeight="1" x14ac:dyDescent="0.15"/>
    <row r="163401" ht="13.5" customHeight="1" x14ac:dyDescent="0.15"/>
    <row r="163403" ht="13.5" customHeight="1" x14ac:dyDescent="0.15"/>
    <row r="163405" ht="13.5" customHeight="1" x14ac:dyDescent="0.15"/>
    <row r="163407" ht="13.5" customHeight="1" x14ac:dyDescent="0.15"/>
    <row r="163409" ht="13.5" customHeight="1" x14ac:dyDescent="0.15"/>
    <row r="163411" ht="13.5" customHeight="1" x14ac:dyDescent="0.15"/>
    <row r="163413" ht="13.5" customHeight="1" x14ac:dyDescent="0.15"/>
    <row r="163415" ht="13.5" customHeight="1" x14ac:dyDescent="0.15"/>
    <row r="163417" ht="13.5" customHeight="1" x14ac:dyDescent="0.15"/>
    <row r="163419" ht="13.5" customHeight="1" x14ac:dyDescent="0.15"/>
    <row r="163421" ht="13.5" customHeight="1" x14ac:dyDescent="0.15"/>
    <row r="163423" ht="13.5" customHeight="1" x14ac:dyDescent="0.15"/>
    <row r="163425" ht="13.5" customHeight="1" x14ac:dyDescent="0.15"/>
    <row r="163427" ht="13.5" customHeight="1" x14ac:dyDescent="0.15"/>
    <row r="163429" ht="13.5" customHeight="1" x14ac:dyDescent="0.15"/>
    <row r="163431" ht="13.5" customHeight="1" x14ac:dyDescent="0.15"/>
    <row r="163433" ht="13.5" customHeight="1" x14ac:dyDescent="0.15"/>
    <row r="163435" ht="13.5" customHeight="1" x14ac:dyDescent="0.15"/>
    <row r="163437" ht="13.5" customHeight="1" x14ac:dyDescent="0.15"/>
    <row r="163439" ht="13.5" customHeight="1" x14ac:dyDescent="0.15"/>
    <row r="163441" ht="13.5" customHeight="1" x14ac:dyDescent="0.15"/>
    <row r="163443" ht="13.5" customHeight="1" x14ac:dyDescent="0.15"/>
    <row r="163445" ht="13.5" customHeight="1" x14ac:dyDescent="0.15"/>
    <row r="163447" ht="13.5" customHeight="1" x14ac:dyDescent="0.15"/>
    <row r="163449" ht="13.5" customHeight="1" x14ac:dyDescent="0.15"/>
    <row r="163451" ht="13.5" customHeight="1" x14ac:dyDescent="0.15"/>
    <row r="163453" ht="13.5" customHeight="1" x14ac:dyDescent="0.15"/>
    <row r="163455" ht="13.5" customHeight="1" x14ac:dyDescent="0.15"/>
    <row r="163457" ht="13.5" customHeight="1" x14ac:dyDescent="0.15"/>
    <row r="163459" ht="13.5" customHeight="1" x14ac:dyDescent="0.15"/>
    <row r="163461" ht="13.5" customHeight="1" x14ac:dyDescent="0.15"/>
    <row r="163463" ht="13.5" customHeight="1" x14ac:dyDescent="0.15"/>
    <row r="163465" ht="13.5" customHeight="1" x14ac:dyDescent="0.15"/>
    <row r="163467" ht="13.5" customHeight="1" x14ac:dyDescent="0.15"/>
    <row r="163469" ht="13.5" customHeight="1" x14ac:dyDescent="0.15"/>
    <row r="163471" ht="13.5" customHeight="1" x14ac:dyDescent="0.15"/>
    <row r="163473" ht="13.5" customHeight="1" x14ac:dyDescent="0.15"/>
    <row r="163475" ht="13.5" customHeight="1" x14ac:dyDescent="0.15"/>
    <row r="163477" ht="13.5" customHeight="1" x14ac:dyDescent="0.15"/>
    <row r="163479" ht="13.5" customHeight="1" x14ac:dyDescent="0.15"/>
    <row r="163481" ht="13.5" customHeight="1" x14ac:dyDescent="0.15"/>
    <row r="163483" ht="13.5" customHeight="1" x14ac:dyDescent="0.15"/>
    <row r="163485" ht="13.5" customHeight="1" x14ac:dyDescent="0.15"/>
    <row r="163487" ht="13.5" customHeight="1" x14ac:dyDescent="0.15"/>
    <row r="163489" ht="13.5" customHeight="1" x14ac:dyDescent="0.15"/>
    <row r="163491" ht="13.5" customHeight="1" x14ac:dyDescent="0.15"/>
    <row r="163493" ht="13.5" customHeight="1" x14ac:dyDescent="0.15"/>
    <row r="163495" ht="13.5" customHeight="1" x14ac:dyDescent="0.15"/>
    <row r="163497" ht="13.5" customHeight="1" x14ac:dyDescent="0.15"/>
    <row r="163499" ht="13.5" customHeight="1" x14ac:dyDescent="0.15"/>
    <row r="163501" ht="13.5" customHeight="1" x14ac:dyDescent="0.15"/>
    <row r="163503" ht="13.5" customHeight="1" x14ac:dyDescent="0.15"/>
    <row r="163505" ht="13.5" customHeight="1" x14ac:dyDescent="0.15"/>
    <row r="163507" ht="13.5" customHeight="1" x14ac:dyDescent="0.15"/>
    <row r="163509" ht="13.5" customHeight="1" x14ac:dyDescent="0.15"/>
    <row r="163511" ht="13.5" customHeight="1" x14ac:dyDescent="0.15"/>
    <row r="163513" ht="13.5" customHeight="1" x14ac:dyDescent="0.15"/>
    <row r="163515" ht="13.5" customHeight="1" x14ac:dyDescent="0.15"/>
    <row r="163517" ht="13.5" customHeight="1" x14ac:dyDescent="0.15"/>
    <row r="163519" ht="13.5" customHeight="1" x14ac:dyDescent="0.15"/>
    <row r="163521" ht="13.5" customHeight="1" x14ac:dyDescent="0.15"/>
    <row r="163523" ht="13.5" customHeight="1" x14ac:dyDescent="0.15"/>
    <row r="163525" ht="13.5" customHeight="1" x14ac:dyDescent="0.15"/>
    <row r="163527" ht="13.5" customHeight="1" x14ac:dyDescent="0.15"/>
    <row r="163529" ht="13.5" customHeight="1" x14ac:dyDescent="0.15"/>
    <row r="163531" ht="13.5" customHeight="1" x14ac:dyDescent="0.15"/>
    <row r="163533" ht="13.5" customHeight="1" x14ac:dyDescent="0.15"/>
    <row r="163535" ht="13.5" customHeight="1" x14ac:dyDescent="0.15"/>
    <row r="163537" ht="13.5" customHeight="1" x14ac:dyDescent="0.15"/>
    <row r="163539" ht="13.5" customHeight="1" x14ac:dyDescent="0.15"/>
    <row r="163541" ht="13.5" customHeight="1" x14ac:dyDescent="0.15"/>
    <row r="163543" ht="13.5" customHeight="1" x14ac:dyDescent="0.15"/>
    <row r="163545" ht="13.5" customHeight="1" x14ac:dyDescent="0.15"/>
    <row r="163547" ht="13.5" customHeight="1" x14ac:dyDescent="0.15"/>
    <row r="163549" ht="13.5" customHeight="1" x14ac:dyDescent="0.15"/>
    <row r="163551" ht="13.5" customHeight="1" x14ac:dyDescent="0.15"/>
    <row r="163553" ht="13.5" customHeight="1" x14ac:dyDescent="0.15"/>
    <row r="163555" ht="13.5" customHeight="1" x14ac:dyDescent="0.15"/>
    <row r="163557" ht="13.5" customHeight="1" x14ac:dyDescent="0.15"/>
    <row r="163559" ht="13.5" customHeight="1" x14ac:dyDescent="0.15"/>
    <row r="163561" ht="13.5" customHeight="1" x14ac:dyDescent="0.15"/>
    <row r="163563" ht="13.5" customHeight="1" x14ac:dyDescent="0.15"/>
    <row r="163565" ht="13.5" customHeight="1" x14ac:dyDescent="0.15"/>
    <row r="163567" ht="13.5" customHeight="1" x14ac:dyDescent="0.15"/>
    <row r="163569" ht="13.5" customHeight="1" x14ac:dyDescent="0.15"/>
    <row r="163571" ht="13.5" customHeight="1" x14ac:dyDescent="0.15"/>
    <row r="163573" ht="13.5" customHeight="1" x14ac:dyDescent="0.15"/>
    <row r="163575" ht="13.5" customHeight="1" x14ac:dyDescent="0.15"/>
    <row r="163577" ht="13.5" customHeight="1" x14ac:dyDescent="0.15"/>
    <row r="163579" ht="13.5" customHeight="1" x14ac:dyDescent="0.15"/>
    <row r="163581" ht="13.5" customHeight="1" x14ac:dyDescent="0.15"/>
    <row r="163583" ht="13.5" customHeight="1" x14ac:dyDescent="0.15"/>
    <row r="163585" ht="13.5" customHeight="1" x14ac:dyDescent="0.15"/>
    <row r="163587" ht="13.5" customHeight="1" x14ac:dyDescent="0.15"/>
    <row r="163589" ht="13.5" customHeight="1" x14ac:dyDescent="0.15"/>
    <row r="163591" ht="13.5" customHeight="1" x14ac:dyDescent="0.15"/>
    <row r="163593" ht="13.5" customHeight="1" x14ac:dyDescent="0.15"/>
    <row r="163595" ht="13.5" customHeight="1" x14ac:dyDescent="0.15"/>
    <row r="163597" ht="13.5" customHeight="1" x14ac:dyDescent="0.15"/>
    <row r="163599" ht="13.5" customHeight="1" x14ac:dyDescent="0.15"/>
    <row r="163601" ht="13.5" customHeight="1" x14ac:dyDescent="0.15"/>
    <row r="163603" ht="13.5" customHeight="1" x14ac:dyDescent="0.15"/>
    <row r="163605" ht="13.5" customHeight="1" x14ac:dyDescent="0.15"/>
    <row r="163607" ht="13.5" customHeight="1" x14ac:dyDescent="0.15"/>
    <row r="163609" ht="13.5" customHeight="1" x14ac:dyDescent="0.15"/>
    <row r="163611" ht="13.5" customHeight="1" x14ac:dyDescent="0.15"/>
    <row r="163613" ht="13.5" customHeight="1" x14ac:dyDescent="0.15"/>
    <row r="163615" ht="13.5" customHeight="1" x14ac:dyDescent="0.15"/>
    <row r="163617" ht="13.5" customHeight="1" x14ac:dyDescent="0.15"/>
    <row r="163619" ht="13.5" customHeight="1" x14ac:dyDescent="0.15"/>
    <row r="163621" ht="13.5" customHeight="1" x14ac:dyDescent="0.15"/>
    <row r="163623" ht="13.5" customHeight="1" x14ac:dyDescent="0.15"/>
    <row r="163625" ht="13.5" customHeight="1" x14ac:dyDescent="0.15"/>
    <row r="163627" ht="13.5" customHeight="1" x14ac:dyDescent="0.15"/>
    <row r="163629" ht="13.5" customHeight="1" x14ac:dyDescent="0.15"/>
    <row r="163631" ht="13.5" customHeight="1" x14ac:dyDescent="0.15"/>
    <row r="163633" ht="13.5" customHeight="1" x14ac:dyDescent="0.15"/>
    <row r="163635" ht="13.5" customHeight="1" x14ac:dyDescent="0.15"/>
    <row r="163637" ht="13.5" customHeight="1" x14ac:dyDescent="0.15"/>
    <row r="163639" ht="13.5" customHeight="1" x14ac:dyDescent="0.15"/>
    <row r="163641" ht="13.5" customHeight="1" x14ac:dyDescent="0.15"/>
    <row r="163643" ht="13.5" customHeight="1" x14ac:dyDescent="0.15"/>
    <row r="163645" ht="13.5" customHeight="1" x14ac:dyDescent="0.15"/>
    <row r="163647" ht="13.5" customHeight="1" x14ac:dyDescent="0.15"/>
    <row r="163649" ht="13.5" customHeight="1" x14ac:dyDescent="0.15"/>
    <row r="163651" ht="13.5" customHeight="1" x14ac:dyDescent="0.15"/>
    <row r="163653" ht="13.5" customHeight="1" x14ac:dyDescent="0.15"/>
    <row r="163655" ht="13.5" customHeight="1" x14ac:dyDescent="0.15"/>
    <row r="163657" ht="13.5" customHeight="1" x14ac:dyDescent="0.15"/>
    <row r="163659" ht="13.5" customHeight="1" x14ac:dyDescent="0.15"/>
    <row r="163661" ht="13.5" customHeight="1" x14ac:dyDescent="0.15"/>
    <row r="163663" ht="13.5" customHeight="1" x14ac:dyDescent="0.15"/>
    <row r="163665" ht="13.5" customHeight="1" x14ac:dyDescent="0.15"/>
    <row r="163667" ht="13.5" customHeight="1" x14ac:dyDescent="0.15"/>
    <row r="163669" ht="13.5" customHeight="1" x14ac:dyDescent="0.15"/>
    <row r="163671" ht="13.5" customHeight="1" x14ac:dyDescent="0.15"/>
    <row r="163673" ht="13.5" customHeight="1" x14ac:dyDescent="0.15"/>
    <row r="163675" ht="13.5" customHeight="1" x14ac:dyDescent="0.15"/>
    <row r="163677" ht="13.5" customHeight="1" x14ac:dyDescent="0.15"/>
    <row r="163679" ht="13.5" customHeight="1" x14ac:dyDescent="0.15"/>
    <row r="163681" ht="13.5" customHeight="1" x14ac:dyDescent="0.15"/>
    <row r="163683" ht="13.5" customHeight="1" x14ac:dyDescent="0.15"/>
    <row r="163685" ht="13.5" customHeight="1" x14ac:dyDescent="0.15"/>
    <row r="163687" ht="13.5" customHeight="1" x14ac:dyDescent="0.15"/>
    <row r="163689" ht="13.5" customHeight="1" x14ac:dyDescent="0.15"/>
    <row r="163691" ht="13.5" customHeight="1" x14ac:dyDescent="0.15"/>
    <row r="163693" ht="13.5" customHeight="1" x14ac:dyDescent="0.15"/>
    <row r="163695" ht="13.5" customHeight="1" x14ac:dyDescent="0.15"/>
    <row r="163697" ht="13.5" customHeight="1" x14ac:dyDescent="0.15"/>
    <row r="163699" ht="13.5" customHeight="1" x14ac:dyDescent="0.15"/>
    <row r="163701" ht="13.5" customHeight="1" x14ac:dyDescent="0.15"/>
    <row r="163703" ht="13.5" customHeight="1" x14ac:dyDescent="0.15"/>
    <row r="163705" ht="13.5" customHeight="1" x14ac:dyDescent="0.15"/>
    <row r="163707" ht="13.5" customHeight="1" x14ac:dyDescent="0.15"/>
    <row r="163709" ht="13.5" customHeight="1" x14ac:dyDescent="0.15"/>
    <row r="163711" ht="13.5" customHeight="1" x14ac:dyDescent="0.15"/>
    <row r="163713" ht="13.5" customHeight="1" x14ac:dyDescent="0.15"/>
    <row r="163715" ht="13.5" customHeight="1" x14ac:dyDescent="0.15"/>
    <row r="163717" ht="13.5" customHeight="1" x14ac:dyDescent="0.15"/>
    <row r="163719" ht="13.5" customHeight="1" x14ac:dyDescent="0.15"/>
    <row r="163721" ht="13.5" customHeight="1" x14ac:dyDescent="0.15"/>
    <row r="163723" ht="13.5" customHeight="1" x14ac:dyDescent="0.15"/>
    <row r="163725" ht="13.5" customHeight="1" x14ac:dyDescent="0.15"/>
    <row r="163727" ht="13.5" customHeight="1" x14ac:dyDescent="0.15"/>
    <row r="163729" ht="13.5" customHeight="1" x14ac:dyDescent="0.15"/>
    <row r="163731" ht="13.5" customHeight="1" x14ac:dyDescent="0.15"/>
    <row r="163733" ht="13.5" customHeight="1" x14ac:dyDescent="0.15"/>
    <row r="163735" ht="13.5" customHeight="1" x14ac:dyDescent="0.15"/>
    <row r="163737" ht="13.5" customHeight="1" x14ac:dyDescent="0.15"/>
    <row r="163739" ht="13.5" customHeight="1" x14ac:dyDescent="0.15"/>
    <row r="163741" ht="13.5" customHeight="1" x14ac:dyDescent="0.15"/>
    <row r="163743" ht="13.5" customHeight="1" x14ac:dyDescent="0.15"/>
    <row r="163745" ht="13.5" customHeight="1" x14ac:dyDescent="0.15"/>
    <row r="163747" ht="13.5" customHeight="1" x14ac:dyDescent="0.15"/>
    <row r="163749" ht="13.5" customHeight="1" x14ac:dyDescent="0.15"/>
    <row r="163751" ht="13.5" customHeight="1" x14ac:dyDescent="0.15"/>
    <row r="163753" ht="13.5" customHeight="1" x14ac:dyDescent="0.15"/>
    <row r="163755" ht="13.5" customHeight="1" x14ac:dyDescent="0.15"/>
    <row r="163757" ht="13.5" customHeight="1" x14ac:dyDescent="0.15"/>
    <row r="163759" ht="13.5" customHeight="1" x14ac:dyDescent="0.15"/>
    <row r="163761" ht="13.5" customHeight="1" x14ac:dyDescent="0.15"/>
    <row r="163763" ht="13.5" customHeight="1" x14ac:dyDescent="0.15"/>
    <row r="163765" ht="13.5" customHeight="1" x14ac:dyDescent="0.15"/>
    <row r="163767" ht="13.5" customHeight="1" x14ac:dyDescent="0.15"/>
    <row r="163769" ht="13.5" customHeight="1" x14ac:dyDescent="0.15"/>
    <row r="163771" ht="13.5" customHeight="1" x14ac:dyDescent="0.15"/>
    <row r="163773" ht="13.5" customHeight="1" x14ac:dyDescent="0.15"/>
    <row r="163775" ht="13.5" customHeight="1" x14ac:dyDescent="0.15"/>
    <row r="163777" ht="13.5" customHeight="1" x14ac:dyDescent="0.15"/>
    <row r="163779" ht="13.5" customHeight="1" x14ac:dyDescent="0.15"/>
    <row r="163781" ht="13.5" customHeight="1" x14ac:dyDescent="0.15"/>
    <row r="163783" ht="13.5" customHeight="1" x14ac:dyDescent="0.15"/>
    <row r="163785" ht="13.5" customHeight="1" x14ac:dyDescent="0.15"/>
    <row r="163787" ht="13.5" customHeight="1" x14ac:dyDescent="0.15"/>
    <row r="163789" ht="13.5" customHeight="1" x14ac:dyDescent="0.15"/>
    <row r="163791" ht="13.5" customHeight="1" x14ac:dyDescent="0.15"/>
    <row r="163793" ht="13.5" customHeight="1" x14ac:dyDescent="0.15"/>
    <row r="163795" ht="13.5" customHeight="1" x14ac:dyDescent="0.15"/>
    <row r="163797" ht="13.5" customHeight="1" x14ac:dyDescent="0.15"/>
    <row r="163799" ht="13.5" customHeight="1" x14ac:dyDescent="0.15"/>
    <row r="163801" ht="13.5" customHeight="1" x14ac:dyDescent="0.15"/>
    <row r="163803" ht="13.5" customHeight="1" x14ac:dyDescent="0.15"/>
    <row r="163805" ht="13.5" customHeight="1" x14ac:dyDescent="0.15"/>
    <row r="163807" ht="13.5" customHeight="1" x14ac:dyDescent="0.15"/>
    <row r="163809" ht="13.5" customHeight="1" x14ac:dyDescent="0.15"/>
    <row r="163811" ht="13.5" customHeight="1" x14ac:dyDescent="0.15"/>
    <row r="163813" ht="13.5" customHeight="1" x14ac:dyDescent="0.15"/>
    <row r="163815" ht="13.5" customHeight="1" x14ac:dyDescent="0.15"/>
    <row r="163817" ht="13.5" customHeight="1" x14ac:dyDescent="0.15"/>
    <row r="163819" ht="13.5" customHeight="1" x14ac:dyDescent="0.15"/>
    <row r="163821" ht="13.5" customHeight="1" x14ac:dyDescent="0.15"/>
    <row r="163823" ht="13.5" customHeight="1" x14ac:dyDescent="0.15"/>
    <row r="163825" ht="13.5" customHeight="1" x14ac:dyDescent="0.15"/>
    <row r="163827" ht="13.5" customHeight="1" x14ac:dyDescent="0.15"/>
    <row r="163829" ht="13.5" customHeight="1" x14ac:dyDescent="0.15"/>
    <row r="163831" ht="13.5" customHeight="1" x14ac:dyDescent="0.15"/>
    <row r="163833" ht="13.5" customHeight="1" x14ac:dyDescent="0.15"/>
    <row r="163835" ht="13.5" customHeight="1" x14ac:dyDescent="0.15"/>
    <row r="163837" ht="13.5" customHeight="1" x14ac:dyDescent="0.15"/>
    <row r="163839" ht="13.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V337"/>
  <sheetViews>
    <sheetView tabSelected="1" zoomScale="85" zoomScaleNormal="8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54" sqref="G54"/>
    </sheetView>
  </sheetViews>
  <sheetFormatPr defaultColWidth="9" defaultRowHeight="16.5" customHeight="1" outlineLevelCol="1" x14ac:dyDescent="0.15"/>
  <cols>
    <col min="1" max="1" width="2.625" style="63" customWidth="1"/>
    <col min="2" max="2" width="16.75" style="63" customWidth="1"/>
    <col min="3" max="3" width="9.625" style="63" customWidth="1"/>
    <col min="4" max="4" width="58.625" style="63" customWidth="1"/>
    <col min="5" max="5" width="15.875" style="63" customWidth="1"/>
    <col min="6" max="6" width="17.5" style="63" customWidth="1"/>
    <col min="7" max="7" width="37.625" style="63" customWidth="1"/>
    <col min="8" max="8" width="7.625" style="63" customWidth="1"/>
    <col min="9" max="9" width="14.75" style="63" customWidth="1"/>
    <col min="10" max="10" width="6.25" style="63" bestFit="1" customWidth="1"/>
    <col min="11" max="11" width="11.625" style="63" bestFit="1" customWidth="1"/>
    <col min="12" max="12" width="12" style="63" hidden="1" customWidth="1"/>
    <col min="13" max="13" width="15.125" style="63" bestFit="1" customWidth="1"/>
    <col min="14" max="14" width="9.5" style="63" hidden="1" customWidth="1"/>
    <col min="15" max="15" width="10.625" style="63" customWidth="1"/>
    <col min="16" max="16" width="15.125" style="63" hidden="1" customWidth="1" outlineLevel="1"/>
    <col min="17" max="17" width="7.5" style="63" hidden="1" customWidth="1" outlineLevel="1"/>
    <col min="18" max="18" width="11" style="63" hidden="1" customWidth="1" outlineLevel="1"/>
    <col min="19" max="24" width="11.875" style="63" hidden="1" customWidth="1" outlineLevel="1"/>
    <col min="25" max="25" width="11" style="63" hidden="1" customWidth="1" outlineLevel="1"/>
    <col min="26" max="32" width="11.875" style="63" hidden="1" customWidth="1" outlineLevel="1"/>
    <col min="33" max="33" width="13.125" style="63" hidden="1" customWidth="1" outlineLevel="1"/>
    <col min="34" max="34" width="15.375" style="63" customWidth="1" collapsed="1"/>
    <col min="35" max="35" width="8" style="63" hidden="1" customWidth="1" outlineLevel="1" collapsed="1"/>
    <col min="36" max="36" width="18" style="63" customWidth="1" collapsed="1"/>
    <col min="37" max="37" width="8.125" style="63" hidden="1" customWidth="1" outlineLevel="1"/>
    <col min="38" max="38" width="11.5" style="63" hidden="1" customWidth="1" outlineLevel="1"/>
    <col min="39" max="39" width="10.625" style="63" hidden="1" customWidth="1"/>
    <col min="40" max="40" width="7.625" style="63" hidden="1" customWidth="1"/>
    <col min="41" max="41" width="10.625" style="63" hidden="1" customWidth="1"/>
    <col min="42" max="42" width="8" style="63" hidden="1" customWidth="1" outlineLevel="1"/>
    <col min="43" max="43" width="10.25" style="63" bestFit="1" customWidth="1" collapsed="1"/>
    <col min="44" max="44" width="6" style="63" customWidth="1"/>
    <col min="45" max="45" width="6.75" style="63" hidden="1" customWidth="1"/>
    <col min="46" max="46" width="6.75" style="63" customWidth="1"/>
    <col min="47" max="47" width="4.75" style="63" hidden="1" customWidth="1" outlineLevel="1"/>
    <col min="48" max="48" width="12.75" style="63" bestFit="1" customWidth="1" collapsed="1"/>
    <col min="49" max="49" width="8.875" style="63" hidden="1" customWidth="1" outlineLevel="1"/>
    <col min="50" max="50" width="8" style="63" bestFit="1" customWidth="1" collapsed="1"/>
    <col min="51" max="51" width="9.5" style="63" hidden="1" customWidth="1"/>
    <col min="52" max="52" width="8" style="63" hidden="1" customWidth="1"/>
    <col min="53" max="53" width="9" style="63" hidden="1" customWidth="1" outlineLevel="1"/>
    <col min="54" max="54" width="10.75" style="63" hidden="1" customWidth="1" outlineLevel="1"/>
    <col min="55" max="56" width="10.125" style="63" hidden="1" customWidth="1" outlineLevel="1"/>
    <col min="57" max="57" width="9.25" style="63" hidden="1" customWidth="1" outlineLevel="1"/>
    <col min="58" max="58" width="8.25" style="63" hidden="1" customWidth="1" outlineLevel="1"/>
    <col min="59" max="59" width="6.375" style="63" hidden="1" customWidth="1" outlineLevel="1"/>
    <col min="60" max="60" width="4.75" style="63" hidden="1" customWidth="1" outlineLevel="1"/>
    <col min="61" max="61" width="5.25" style="63" hidden="1" customWidth="1" outlineLevel="1"/>
    <col min="62" max="62" width="5.375" style="63" hidden="1" customWidth="1" outlineLevel="1"/>
    <col min="63" max="63" width="9.875" style="63" hidden="1" customWidth="1" outlineLevel="1"/>
    <col min="64" max="64" width="9.25" style="63" hidden="1" customWidth="1"/>
    <col min="65" max="65" width="12.625" style="81" hidden="1" customWidth="1"/>
    <col min="66" max="66" width="13.625" style="81" customWidth="1"/>
    <col min="67" max="67" width="15" style="81" customWidth="1"/>
    <col min="68" max="71" width="12.625" style="81" customWidth="1"/>
    <col min="72" max="72" width="15" style="81" customWidth="1"/>
    <col min="73" max="73" width="1.5" style="81" customWidth="1"/>
    <col min="74" max="16384" width="9" style="63"/>
  </cols>
  <sheetData>
    <row r="1" spans="2:73" ht="31.5" customHeight="1" thickBot="1" x14ac:dyDescent="0.2">
      <c r="B1" s="23" t="s">
        <v>566</v>
      </c>
    </row>
    <row r="2" spans="2:73" ht="18" thickBot="1" x14ac:dyDescent="0.2">
      <c r="B2" s="23"/>
      <c r="G2" s="153"/>
      <c r="BL2" s="83" t="s">
        <v>441</v>
      </c>
      <c r="BM2" s="84">
        <v>42825</v>
      </c>
    </row>
    <row r="3" spans="2:73" ht="15" customHeight="1" thickBot="1" x14ac:dyDescent="0.2">
      <c r="B3" s="23"/>
      <c r="G3" s="153"/>
    </row>
    <row r="4" spans="2:73" ht="15" hidden="1" customHeight="1" x14ac:dyDescent="0.15">
      <c r="B4" s="23"/>
      <c r="G4" s="153"/>
      <c r="M4" s="279">
        <f t="shared" ref="M4:R4" si="0">+SUBTOTAL(9,M8:M323)</f>
        <v>42529925757</v>
      </c>
      <c r="N4" s="279">
        <f t="shared" si="0"/>
        <v>0</v>
      </c>
      <c r="O4" s="279">
        <f t="shared" si="0"/>
        <v>517502</v>
      </c>
      <c r="P4" s="279">
        <f t="shared" si="0"/>
        <v>0</v>
      </c>
      <c r="Q4" s="279">
        <f t="shared" si="0"/>
        <v>0</v>
      </c>
      <c r="R4" s="281">
        <f t="shared" si="0"/>
        <v>830244580</v>
      </c>
      <c r="AO4" s="186">
        <f>+SUBTOTAL(9,AO8:AO296)</f>
        <v>0</v>
      </c>
      <c r="AQ4" s="81">
        <f>+SUBTOTAL(9,AQ8:AQ296)</f>
        <v>173820.81</v>
      </c>
      <c r="BN4" s="279">
        <f>SUBTOTAL(9,BN8:BN322)</f>
        <v>14096889312</v>
      </c>
      <c r="BO4" s="279">
        <f>SUBTOTAL(9,BO8:BO322)</f>
        <v>20140828716</v>
      </c>
      <c r="BP4" s="81">
        <f>SUBTOTAL(9,BP8:BP322)</f>
        <v>1232163867</v>
      </c>
      <c r="BQ4" s="81">
        <f>-SUBTOTAL(9,BQ8:BQ322)</f>
        <v>27505515</v>
      </c>
      <c r="BR4" s="81">
        <f>SUBTOTAL(9,BR8:BR322)</f>
        <v>1848978174</v>
      </c>
      <c r="BS4" s="81">
        <f>BN4+BR4</f>
        <v>15945867486</v>
      </c>
      <c r="BT4" s="279">
        <f>SUBTOTAL(9,BT8:BT322)</f>
        <v>19524014409</v>
      </c>
    </row>
    <row r="5" spans="2:73" ht="15" hidden="1" customHeight="1" thickBot="1" x14ac:dyDescent="0.2">
      <c r="AR5" s="63" t="s">
        <v>101</v>
      </c>
      <c r="BA5" s="22" t="s">
        <v>100</v>
      </c>
    </row>
    <row r="6" spans="2:73" ht="13.5" customHeight="1" x14ac:dyDescent="0.15">
      <c r="B6" s="254">
        <v>1</v>
      </c>
      <c r="C6" s="92">
        <v>2</v>
      </c>
      <c r="D6" s="91">
        <v>3</v>
      </c>
      <c r="E6" s="92">
        <v>4</v>
      </c>
      <c r="F6" s="91">
        <v>5</v>
      </c>
      <c r="G6" s="91">
        <v>6</v>
      </c>
      <c r="H6" s="91">
        <v>7</v>
      </c>
      <c r="I6" s="92">
        <v>8</v>
      </c>
      <c r="J6" s="92">
        <v>9</v>
      </c>
      <c r="K6" s="91">
        <v>10</v>
      </c>
      <c r="L6" s="92">
        <v>11</v>
      </c>
      <c r="M6" s="93">
        <v>12</v>
      </c>
      <c r="N6" s="94">
        <v>13</v>
      </c>
      <c r="O6" s="90">
        <v>14</v>
      </c>
      <c r="P6" s="90">
        <v>15</v>
      </c>
      <c r="Q6" s="90">
        <v>16</v>
      </c>
      <c r="R6" s="194">
        <v>17</v>
      </c>
      <c r="S6" s="194">
        <v>18</v>
      </c>
      <c r="T6" s="194">
        <v>19</v>
      </c>
      <c r="U6" s="194">
        <v>20</v>
      </c>
      <c r="V6" s="194">
        <v>21</v>
      </c>
      <c r="W6" s="194">
        <v>22</v>
      </c>
      <c r="X6" s="194">
        <v>23</v>
      </c>
      <c r="Y6" s="196">
        <v>24</v>
      </c>
      <c r="Z6" s="196">
        <v>25</v>
      </c>
      <c r="AA6" s="196">
        <v>26</v>
      </c>
      <c r="AB6" s="198">
        <v>27</v>
      </c>
      <c r="AC6" s="196">
        <v>28</v>
      </c>
      <c r="AD6" s="196">
        <v>29</v>
      </c>
      <c r="AE6" s="196">
        <v>30</v>
      </c>
      <c r="AF6" s="196">
        <v>31</v>
      </c>
      <c r="AG6" s="90">
        <v>32</v>
      </c>
      <c r="AH6" s="91">
        <v>33</v>
      </c>
      <c r="AI6" s="90">
        <v>34</v>
      </c>
      <c r="AJ6" s="92">
        <v>35</v>
      </c>
      <c r="AK6" s="90">
        <v>36</v>
      </c>
      <c r="AL6" s="92">
        <v>37</v>
      </c>
      <c r="AM6" s="92">
        <v>38</v>
      </c>
      <c r="AN6" s="92">
        <v>39</v>
      </c>
      <c r="AO6" s="92">
        <v>40</v>
      </c>
      <c r="AP6" s="90">
        <v>41</v>
      </c>
      <c r="AQ6" s="91">
        <v>42</v>
      </c>
      <c r="AR6" s="91"/>
      <c r="AS6" s="92">
        <v>43</v>
      </c>
      <c r="AT6" s="92">
        <v>44</v>
      </c>
      <c r="AU6" s="90">
        <v>45</v>
      </c>
      <c r="AV6" s="91">
        <v>46</v>
      </c>
      <c r="AW6" s="90">
        <v>47</v>
      </c>
      <c r="AX6" s="91">
        <v>48</v>
      </c>
      <c r="AY6" s="92">
        <v>49</v>
      </c>
      <c r="AZ6" s="92">
        <v>50</v>
      </c>
      <c r="BA6" s="95">
        <v>51</v>
      </c>
      <c r="BB6" s="95">
        <v>52</v>
      </c>
      <c r="BC6" s="95">
        <v>53</v>
      </c>
      <c r="BD6" s="95">
        <v>54</v>
      </c>
      <c r="BE6" s="95">
        <v>55</v>
      </c>
      <c r="BF6" s="95">
        <v>56</v>
      </c>
      <c r="BG6" s="95">
        <v>57</v>
      </c>
      <c r="BH6" s="95">
        <v>58</v>
      </c>
      <c r="BI6" s="95">
        <v>59</v>
      </c>
      <c r="BJ6" s="95">
        <v>60</v>
      </c>
      <c r="BK6" s="96">
        <v>61</v>
      </c>
      <c r="BL6" s="242"/>
      <c r="BM6" s="243"/>
      <c r="BN6" s="294"/>
      <c r="BO6" s="294"/>
      <c r="BP6" s="294"/>
      <c r="BQ6" s="294"/>
      <c r="BR6" s="294"/>
      <c r="BS6" s="295"/>
      <c r="BT6" s="296"/>
      <c r="BU6" s="181"/>
    </row>
    <row r="7" spans="2:73" s="99" customFormat="1" ht="32.25" customHeight="1" thickBot="1" x14ac:dyDescent="0.2">
      <c r="B7" s="255" t="s">
        <v>99</v>
      </c>
      <c r="C7" s="250" t="s">
        <v>98</v>
      </c>
      <c r="D7" s="85" t="s">
        <v>97</v>
      </c>
      <c r="E7" s="250" t="s">
        <v>96</v>
      </c>
      <c r="F7" s="100" t="s">
        <v>95</v>
      </c>
      <c r="G7" s="85" t="s">
        <v>94</v>
      </c>
      <c r="H7" s="100" t="s">
        <v>93</v>
      </c>
      <c r="I7" s="101" t="s">
        <v>92</v>
      </c>
      <c r="J7" s="101" t="s">
        <v>91</v>
      </c>
      <c r="K7" s="100" t="s">
        <v>90</v>
      </c>
      <c r="L7" s="101" t="s">
        <v>89</v>
      </c>
      <c r="M7" s="85" t="s">
        <v>34</v>
      </c>
      <c r="N7" s="87" t="s">
        <v>88</v>
      </c>
      <c r="O7" s="102" t="s">
        <v>555</v>
      </c>
      <c r="P7" s="102" t="s">
        <v>87</v>
      </c>
      <c r="Q7" s="102" t="s">
        <v>86</v>
      </c>
      <c r="R7" s="195" t="s">
        <v>85</v>
      </c>
      <c r="S7" s="86" t="s">
        <v>52</v>
      </c>
      <c r="T7" s="102" t="s">
        <v>549</v>
      </c>
      <c r="U7" s="102" t="s">
        <v>550</v>
      </c>
      <c r="V7" s="86" t="s">
        <v>49</v>
      </c>
      <c r="W7" s="86" t="s">
        <v>48</v>
      </c>
      <c r="X7" s="86" t="s">
        <v>47</v>
      </c>
      <c r="Y7" s="197" t="s">
        <v>551</v>
      </c>
      <c r="Z7" s="86" t="s">
        <v>46</v>
      </c>
      <c r="AA7" s="102" t="s">
        <v>552</v>
      </c>
      <c r="AB7" s="102" t="s">
        <v>553</v>
      </c>
      <c r="AC7" s="86" t="s">
        <v>43</v>
      </c>
      <c r="AD7" s="86" t="s">
        <v>42</v>
      </c>
      <c r="AE7" s="86" t="s">
        <v>41</v>
      </c>
      <c r="AF7" s="86" t="s">
        <v>16</v>
      </c>
      <c r="AG7" s="102" t="s">
        <v>15</v>
      </c>
      <c r="AH7" s="100" t="s">
        <v>81</v>
      </c>
      <c r="AI7" s="102" t="s">
        <v>80</v>
      </c>
      <c r="AJ7" s="87" t="s">
        <v>79</v>
      </c>
      <c r="AK7" s="86" t="s">
        <v>78</v>
      </c>
      <c r="AL7" s="101" t="s">
        <v>77</v>
      </c>
      <c r="AM7" s="101" t="s">
        <v>76</v>
      </c>
      <c r="AN7" s="101" t="s">
        <v>75</v>
      </c>
      <c r="AO7" s="87" t="s">
        <v>74</v>
      </c>
      <c r="AP7" s="102" t="s">
        <v>73</v>
      </c>
      <c r="AQ7" s="100" t="s">
        <v>72</v>
      </c>
      <c r="AR7" s="100" t="s">
        <v>303</v>
      </c>
      <c r="AS7" s="101" t="s">
        <v>71</v>
      </c>
      <c r="AT7" s="101" t="s">
        <v>70</v>
      </c>
      <c r="AU7" s="102" t="s">
        <v>69</v>
      </c>
      <c r="AV7" s="100" t="s">
        <v>68</v>
      </c>
      <c r="AW7" s="102" t="s">
        <v>67</v>
      </c>
      <c r="AX7" s="100" t="s">
        <v>66</v>
      </c>
      <c r="AY7" s="101" t="s">
        <v>65</v>
      </c>
      <c r="AZ7" s="101" t="s">
        <v>64</v>
      </c>
      <c r="BA7" s="97" t="s">
        <v>63</v>
      </c>
      <c r="BB7" s="97" t="s">
        <v>62</v>
      </c>
      <c r="BC7" s="97" t="s">
        <v>61</v>
      </c>
      <c r="BD7" s="97" t="s">
        <v>60</v>
      </c>
      <c r="BE7" s="97" t="s">
        <v>59</v>
      </c>
      <c r="BF7" s="97" t="s">
        <v>58</v>
      </c>
      <c r="BG7" s="97" t="s">
        <v>57</v>
      </c>
      <c r="BH7" s="97" t="s">
        <v>56</v>
      </c>
      <c r="BI7" s="97" t="s">
        <v>55</v>
      </c>
      <c r="BJ7" s="97" t="s">
        <v>54</v>
      </c>
      <c r="BK7" s="98" t="s">
        <v>53</v>
      </c>
      <c r="BL7" s="244" t="s">
        <v>434</v>
      </c>
      <c r="BM7" s="245" t="s">
        <v>435</v>
      </c>
      <c r="BN7" s="297" t="s">
        <v>440</v>
      </c>
      <c r="BO7" s="297" t="s">
        <v>436</v>
      </c>
      <c r="BP7" s="297" t="s">
        <v>437</v>
      </c>
      <c r="BQ7" s="297" t="s">
        <v>558</v>
      </c>
      <c r="BR7" s="297" t="s">
        <v>438</v>
      </c>
      <c r="BS7" s="298" t="s">
        <v>1160</v>
      </c>
      <c r="BT7" s="299" t="s">
        <v>439</v>
      </c>
      <c r="BU7" s="182"/>
    </row>
    <row r="8" spans="2:73" ht="30" customHeight="1" x14ac:dyDescent="0.15">
      <c r="B8" s="187" t="s">
        <v>1057</v>
      </c>
      <c r="C8" s="188"/>
      <c r="D8" s="285" t="s">
        <v>633</v>
      </c>
      <c r="E8" s="103" t="s">
        <v>632</v>
      </c>
      <c r="F8" s="108" t="s">
        <v>272</v>
      </c>
      <c r="G8" s="273" t="s">
        <v>676</v>
      </c>
      <c r="H8" s="88" t="s">
        <v>182</v>
      </c>
      <c r="I8" s="273"/>
      <c r="J8" s="108"/>
      <c r="K8" s="105">
        <v>35086</v>
      </c>
      <c r="L8" s="88"/>
      <c r="M8" s="274">
        <v>125139000</v>
      </c>
      <c r="N8" s="275"/>
      <c r="O8" s="111"/>
      <c r="P8" s="199"/>
      <c r="Q8" s="111"/>
      <c r="R8" s="111" t="str">
        <f t="shared" ref="R8:R10" si="1">IF(BP8&gt;0,BP8,"-")</f>
        <v>-</v>
      </c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88" t="s">
        <v>296</v>
      </c>
      <c r="AI8" s="88"/>
      <c r="AJ8" s="88" t="s">
        <v>738</v>
      </c>
      <c r="AK8" s="88"/>
      <c r="AL8" s="88"/>
      <c r="AM8" s="88"/>
      <c r="AN8" s="88"/>
      <c r="AO8" s="88"/>
      <c r="AP8" s="88"/>
      <c r="AQ8" s="189">
        <v>43403</v>
      </c>
      <c r="AR8" s="88" t="s">
        <v>337</v>
      </c>
      <c r="AS8" s="88"/>
      <c r="AT8" s="88" t="s">
        <v>249</v>
      </c>
      <c r="AU8" s="88"/>
      <c r="AV8" s="88" t="s">
        <v>898</v>
      </c>
      <c r="AW8" s="88"/>
      <c r="AX8" s="282" t="s">
        <v>356</v>
      </c>
      <c r="AY8" s="115"/>
      <c r="AZ8" s="110"/>
      <c r="BA8" s="7"/>
      <c r="BB8" s="7"/>
      <c r="BC8" s="7"/>
      <c r="BD8" s="7"/>
      <c r="BE8" s="7"/>
      <c r="BF8" s="7"/>
      <c r="BG8" s="7"/>
      <c r="BH8" s="7"/>
      <c r="BI8" s="7"/>
      <c r="BJ8" s="7"/>
      <c r="BK8" s="89"/>
      <c r="BL8" s="246">
        <f t="shared" ref="BL8:BL39" si="2">+IF($BM$2&lt;K8,0,DATEDIF(K8,$BM$2,"Y"))</f>
        <v>21</v>
      </c>
      <c r="BM8" s="247">
        <f>+IF(ISERROR(ROUNDDOWN(VLOOKUP(J8,償却率!$B$4:$C$82,2,FALSE)*台帳シート!M8,0)*台帳シート!BL8),0,ROUNDDOWN(VLOOKUP(台帳シート!J8,償却率!$B$4:$C$82,2,FALSE)*台帳シート!M8,0)*台帳シート!BL8)</f>
        <v>0</v>
      </c>
      <c r="BN8" s="289">
        <f>IF(BM8=0,0,IF(F8="無形・ソフトウェア",IF(M8-BM8&gt;0,BM8,M8-0),IF(H8="1：リース",IF(M8-BM8&gt;0,BM8,M8-0),IF(M8-BM8&gt;1,BM8,M8-1))))</f>
        <v>0</v>
      </c>
      <c r="BO8" s="289">
        <f t="shared" ref="BO8:BO81" si="3">+IF(BP8&lt;=0,M8-BN8,0)</f>
        <v>125139000</v>
      </c>
      <c r="BP8" s="289">
        <f t="shared" ref="BP8:BP39" si="4">+IF($BM$2&lt;K8,M8,IF(O8&lt;&gt;"",-(M8-BN8),0))</f>
        <v>0</v>
      </c>
      <c r="BQ8" s="289">
        <f t="shared" ref="BQ8:BQ81" si="5">IF(BP8&lt;0,-BN8+BP8,0)</f>
        <v>0</v>
      </c>
      <c r="BR8" s="289">
        <f>IF(ISERROR(IF(BP8=0,IF(F8="無形・ソフトウェア",IF(ROUNDDOWN(VLOOKUP(J8,償却率!$B$4:$C$77,2,FALSE)*台帳シート!M8,0)&gt;=台帳シート!BO8,台帳シート!BO8-0,ROUNDDOWN(VLOOKUP(台帳シート!J8,償却率!$B$4:$C$77,2,FALSE)*台帳シート!M8,0)),IF(H8="1：リース",IF(ROUNDDOWN(VLOOKUP(J8,償却率!$B$4:$C$77,2,FALSE)*台帳シート!M8,0)&gt;=台帳シート!BO8,台帳シート!BO8-0,ROUNDDOWN(VLOOKUP(台帳シート!J8,償却率!$B$4:$C$77,2,FALSE)*台帳シート!M8,0)),IF(ROUNDDOWN(VLOOKUP(J8,償却率!$B$4:$C$77,2,FALSE)*台帳シート!M8,0)&gt;=台帳シート!BO8,台帳シート!BO8-1,ROUNDDOWN(VLOOKUP(台帳シート!J8,償却率!$B$4:$C$77,2,FALSE)*台帳シート!M8,0)))),0)),0,(IF(BP8=0,IF(F8="無形・ソフトウェア",IF(ROUNDDOWN(VLOOKUP(J8,償却率!$B$4:$C$77,2,FALSE)*台帳シート!M8,0)&gt;=台帳シート!BO8,台帳シート!BO8-0,ROUNDDOWN(VLOOKUP(台帳シート!J8,償却率!$B$4:$C$77,2,FALSE)*台帳シート!M8,0)),IF(H8="1：リース",IF(ROUNDDOWN(VLOOKUP(J8,償却率!$B$4:$C$77,2,FALSE)*台帳シート!M8,0)&gt;=台帳シート!BO8,台帳シート!BO8-0,ROUNDDOWN(VLOOKUP(台帳シート!J8,償却率!$B$4:$C$77,2,FALSE)*台帳シート!M8,0)),IF(ROUNDDOWN(VLOOKUP(J8,償却率!$B$4:$C$77,2,FALSE)*台帳シート!M8,0)&gt;=台帳シート!BO8,台帳シート!BO8-1,ROUNDDOWN(VLOOKUP(台帳シート!J8,償却率!$B$4:$C$77,2,FALSE)*台帳シート!M8,0)))),0)))</f>
        <v>0</v>
      </c>
      <c r="BS8" s="290">
        <f>BN8+BQ8</f>
        <v>0</v>
      </c>
      <c r="BT8" s="291">
        <f t="shared" ref="BT8:BT81" si="6">+BO8+BP8-BR8</f>
        <v>125139000</v>
      </c>
      <c r="BU8" s="183"/>
    </row>
    <row r="9" spans="2:73" ht="30" customHeight="1" x14ac:dyDescent="0.15">
      <c r="B9" s="82" t="s">
        <v>1058</v>
      </c>
      <c r="C9" s="111"/>
      <c r="D9" s="285" t="s">
        <v>634</v>
      </c>
      <c r="E9" s="103" t="s">
        <v>632</v>
      </c>
      <c r="F9" s="108" t="s">
        <v>272</v>
      </c>
      <c r="G9" s="273" t="s">
        <v>677</v>
      </c>
      <c r="H9" s="88" t="s">
        <v>182</v>
      </c>
      <c r="I9" s="273"/>
      <c r="J9" s="108"/>
      <c r="K9" s="270">
        <v>27726</v>
      </c>
      <c r="L9" s="88"/>
      <c r="M9" s="276">
        <v>11192805</v>
      </c>
      <c r="N9" s="275"/>
      <c r="O9" s="111"/>
      <c r="P9" s="111"/>
      <c r="Q9" s="111"/>
      <c r="R9" s="111" t="str">
        <f t="shared" si="1"/>
        <v>-</v>
      </c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88" t="s">
        <v>296</v>
      </c>
      <c r="AI9" s="88"/>
      <c r="AJ9" s="88" t="s">
        <v>738</v>
      </c>
      <c r="AK9" s="88"/>
      <c r="AL9" s="88"/>
      <c r="AM9" s="88"/>
      <c r="AN9" s="88"/>
      <c r="AO9" s="88"/>
      <c r="AP9" s="88"/>
      <c r="AQ9" s="189">
        <v>23940.39</v>
      </c>
      <c r="AR9" s="88" t="s">
        <v>337</v>
      </c>
      <c r="AS9" s="88"/>
      <c r="AT9" s="88" t="s">
        <v>249</v>
      </c>
      <c r="AU9" s="88"/>
      <c r="AV9" s="88" t="s">
        <v>898</v>
      </c>
      <c r="AW9" s="88"/>
      <c r="AX9" s="282" t="s">
        <v>356</v>
      </c>
      <c r="AY9" s="115"/>
      <c r="AZ9" s="110"/>
      <c r="BA9" s="4"/>
      <c r="BB9" s="4"/>
      <c r="BC9" s="4"/>
      <c r="BD9" s="4"/>
      <c r="BE9" s="4"/>
      <c r="BF9" s="4"/>
      <c r="BG9" s="4"/>
      <c r="BH9" s="4"/>
      <c r="BI9" s="4"/>
      <c r="BJ9" s="4"/>
      <c r="BK9" s="6"/>
      <c r="BL9" s="248">
        <f t="shared" si="2"/>
        <v>41</v>
      </c>
      <c r="BM9" s="247">
        <f>+IF(ISERROR(ROUNDDOWN(VLOOKUP(J9,償却率!$B$4:$C$82,2,FALSE)*台帳シート!M9,0)*台帳シート!BL9),0,ROUNDDOWN(VLOOKUP(台帳シート!J9,償却率!$B$4:$C$82,2,FALSE)*台帳シート!M9,0)*台帳シート!BL9)</f>
        <v>0</v>
      </c>
      <c r="BN9" s="289">
        <f t="shared" ref="BN9:BN39" si="7">IF(BM9=0,0,IF(F9="無形・ソフトウェア",IF(M9-BM9&gt;0,BM9,M9-0),IF(H9="1：リース",IF(M9-BM9&gt;0,BM9,M9-0),IF(M9-BM9&gt;1,BM9,M9-1))))</f>
        <v>0</v>
      </c>
      <c r="BO9" s="292">
        <f t="shared" si="3"/>
        <v>11192805</v>
      </c>
      <c r="BP9" s="292">
        <f t="shared" si="4"/>
        <v>0</v>
      </c>
      <c r="BQ9" s="289">
        <f t="shared" si="5"/>
        <v>0</v>
      </c>
      <c r="BR9" s="289">
        <f>IF(ISERROR(IF(BP9=0,IF(F9="無形・ソフトウェア",IF(ROUNDDOWN(VLOOKUP(J9,償却率!$B$4:$C$77,2,FALSE)*台帳シート!M9,0)&gt;=台帳シート!BO9,台帳シート!BO9-0,ROUNDDOWN(VLOOKUP(台帳シート!J9,償却率!$B$4:$C$77,2,FALSE)*台帳シート!M9,0)),IF(H9="1：リース",IF(ROUNDDOWN(VLOOKUP(J9,償却率!$B$4:$C$77,2,FALSE)*台帳シート!M9,0)&gt;=台帳シート!BO9,台帳シート!BO9-0,ROUNDDOWN(VLOOKUP(台帳シート!J9,償却率!$B$4:$C$77,2,FALSE)*台帳シート!M9,0)),IF(ROUNDDOWN(VLOOKUP(J9,償却率!$B$4:$C$77,2,FALSE)*台帳シート!M9,0)&gt;=台帳シート!BO9,台帳シート!BO9-1,ROUNDDOWN(VLOOKUP(台帳シート!J9,償却率!$B$4:$C$77,2,FALSE)*台帳シート!M9,0)))),0)),0,(IF(BP9=0,IF(F9="無形・ソフトウェア",IF(ROUNDDOWN(VLOOKUP(J9,償却率!$B$4:$C$77,2,FALSE)*台帳シート!M9,0)&gt;=台帳シート!BO9,台帳シート!BO9-0,ROUNDDOWN(VLOOKUP(台帳シート!J9,償却率!$B$4:$C$77,2,FALSE)*台帳シート!M9,0)),IF(H9="1：リース",IF(ROUNDDOWN(VLOOKUP(J9,償却率!$B$4:$C$77,2,FALSE)*台帳シート!M9,0)&gt;=台帳シート!BO9,台帳シート!BO9-0,ROUNDDOWN(VLOOKUP(台帳シート!J9,償却率!$B$4:$C$77,2,FALSE)*台帳シート!M9,0)),IF(ROUNDDOWN(VLOOKUP(J9,償却率!$B$4:$C$77,2,FALSE)*台帳シート!M9,0)&gt;=台帳シート!BO9,台帳シート!BO9-1,ROUNDDOWN(VLOOKUP(台帳シート!J9,償却率!$B$4:$C$77,2,FALSE)*台帳シート!M9,0)))),0)))</f>
        <v>0</v>
      </c>
      <c r="BS9" s="290">
        <f>BN9+BQ9</f>
        <v>0</v>
      </c>
      <c r="BT9" s="293">
        <f t="shared" si="6"/>
        <v>11192805</v>
      </c>
      <c r="BU9" s="183"/>
    </row>
    <row r="10" spans="2:73" ht="30" customHeight="1" x14ac:dyDescent="0.15">
      <c r="B10" s="82" t="s">
        <v>1059</v>
      </c>
      <c r="C10" s="111"/>
      <c r="D10" s="285" t="s">
        <v>635</v>
      </c>
      <c r="E10" s="103" t="s">
        <v>632</v>
      </c>
      <c r="F10" s="108" t="s">
        <v>272</v>
      </c>
      <c r="G10" s="273" t="s">
        <v>678</v>
      </c>
      <c r="H10" s="88" t="s">
        <v>182</v>
      </c>
      <c r="I10" s="273"/>
      <c r="J10" s="108"/>
      <c r="K10" s="270">
        <v>27589</v>
      </c>
      <c r="L10" s="88"/>
      <c r="M10" s="276">
        <v>10726047</v>
      </c>
      <c r="N10" s="275"/>
      <c r="O10" s="111"/>
      <c r="P10" s="111"/>
      <c r="Q10" s="112"/>
      <c r="R10" s="111" t="str">
        <f t="shared" si="1"/>
        <v>-</v>
      </c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88" t="s">
        <v>296</v>
      </c>
      <c r="AI10" s="88"/>
      <c r="AJ10" s="88" t="s">
        <v>738</v>
      </c>
      <c r="AK10" s="88"/>
      <c r="AL10" s="88"/>
      <c r="AM10" s="88"/>
      <c r="AN10" s="88"/>
      <c r="AO10" s="88"/>
      <c r="AP10" s="88"/>
      <c r="AQ10" s="189">
        <v>12293.21</v>
      </c>
      <c r="AR10" s="88" t="s">
        <v>337</v>
      </c>
      <c r="AS10" s="88"/>
      <c r="AT10" s="88" t="s">
        <v>249</v>
      </c>
      <c r="AU10" s="88"/>
      <c r="AV10" s="88" t="s">
        <v>898</v>
      </c>
      <c r="AW10" s="88"/>
      <c r="AX10" s="282" t="s">
        <v>356</v>
      </c>
      <c r="AY10" s="115"/>
      <c r="AZ10" s="110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6"/>
      <c r="BL10" s="248">
        <f t="shared" si="2"/>
        <v>41</v>
      </c>
      <c r="BM10" s="247">
        <f>+IF(ISERROR(ROUNDDOWN(VLOOKUP(J10,償却率!$B$4:$C$82,2,FALSE)*台帳シート!M10,0)*台帳シート!BL10),0,ROUNDDOWN(VLOOKUP(台帳シート!J10,償却率!$B$4:$C$82,2,FALSE)*台帳シート!M10,0)*台帳シート!BL10)</f>
        <v>0</v>
      </c>
      <c r="BN10" s="289">
        <f t="shared" si="7"/>
        <v>0</v>
      </c>
      <c r="BO10" s="292">
        <f t="shared" si="3"/>
        <v>10726047</v>
      </c>
      <c r="BP10" s="292">
        <f t="shared" si="4"/>
        <v>0</v>
      </c>
      <c r="BQ10" s="289">
        <f t="shared" si="5"/>
        <v>0</v>
      </c>
      <c r="BR10" s="289">
        <f>IF(ISERROR(IF(BP10=0,IF(F10="無形・ソフトウェア",IF(ROUNDDOWN(VLOOKUP(J10,償却率!$B$4:$C$77,2,FALSE)*台帳シート!M10,0)&gt;=台帳シート!BO10,台帳シート!BO10-0,ROUNDDOWN(VLOOKUP(台帳シート!J10,償却率!$B$4:$C$77,2,FALSE)*台帳シート!M10,0)),IF(H10="1：リース",IF(ROUNDDOWN(VLOOKUP(J10,償却率!$B$4:$C$77,2,FALSE)*台帳シート!M10,0)&gt;=台帳シート!BO10,台帳シート!BO10-0,ROUNDDOWN(VLOOKUP(台帳シート!J10,償却率!$B$4:$C$77,2,FALSE)*台帳シート!M10,0)),IF(ROUNDDOWN(VLOOKUP(J10,償却率!$B$4:$C$77,2,FALSE)*台帳シート!M10,0)&gt;=台帳シート!BO10,台帳シート!BO10-1,ROUNDDOWN(VLOOKUP(台帳シート!J10,償却率!$B$4:$C$77,2,FALSE)*台帳シート!M10,0)))),0)),0,(IF(BP10=0,IF(F10="無形・ソフトウェア",IF(ROUNDDOWN(VLOOKUP(J10,償却率!$B$4:$C$77,2,FALSE)*台帳シート!M10,0)&gt;=台帳シート!BO10,台帳シート!BO10-0,ROUNDDOWN(VLOOKUP(台帳シート!J10,償却率!$B$4:$C$77,2,FALSE)*台帳シート!M10,0)),IF(H10="1：リース",IF(ROUNDDOWN(VLOOKUP(J10,償却率!$B$4:$C$77,2,FALSE)*台帳シート!M10,0)&gt;=台帳シート!BO10,台帳シート!BO10-0,ROUNDDOWN(VLOOKUP(台帳シート!J10,償却率!$B$4:$C$77,2,FALSE)*台帳シート!M10,0)),IF(ROUNDDOWN(VLOOKUP(J10,償却率!$B$4:$C$77,2,FALSE)*台帳シート!M10,0)&gt;=台帳シート!BO10,台帳シート!BO10-1,ROUNDDOWN(VLOOKUP(台帳シート!J10,償却率!$B$4:$C$77,2,FALSE)*台帳シート!M10,0)))),0)))</f>
        <v>0</v>
      </c>
      <c r="BS10" s="290">
        <f t="shared" ref="BS10:BS13" si="8">BN10+BQ10</f>
        <v>0</v>
      </c>
      <c r="BT10" s="293">
        <f t="shared" si="6"/>
        <v>10726047</v>
      </c>
      <c r="BU10" s="183"/>
    </row>
    <row r="11" spans="2:73" ht="30" customHeight="1" x14ac:dyDescent="0.15">
      <c r="B11" s="82" t="s">
        <v>1060</v>
      </c>
      <c r="C11" s="111"/>
      <c r="D11" s="285" t="s">
        <v>636</v>
      </c>
      <c r="E11" s="103" t="s">
        <v>632</v>
      </c>
      <c r="F11" s="108" t="s">
        <v>272</v>
      </c>
      <c r="G11" s="273" t="s">
        <v>679</v>
      </c>
      <c r="H11" s="88" t="s">
        <v>182</v>
      </c>
      <c r="I11" s="273"/>
      <c r="J11" s="108"/>
      <c r="K11" s="270">
        <v>35187</v>
      </c>
      <c r="L11" s="88"/>
      <c r="M11" s="276">
        <v>42872559</v>
      </c>
      <c r="N11" s="277"/>
      <c r="O11" s="112"/>
      <c r="P11" s="111"/>
      <c r="Q11" s="112"/>
      <c r="R11" s="111" t="str">
        <f t="shared" ref="R11:R82" si="9">IF(BP11&gt;0,BP11,"-")</f>
        <v>-</v>
      </c>
      <c r="S11" s="111"/>
      <c r="T11" s="111"/>
      <c r="U11" s="111"/>
      <c r="V11" s="111"/>
      <c r="W11" s="111"/>
      <c r="X11" s="111"/>
      <c r="Y11" s="111" t="str">
        <f t="shared" ref="Y11:Y82" si="10">IF(BP11&lt;0,BP11,"-")</f>
        <v>-</v>
      </c>
      <c r="Z11" s="111"/>
      <c r="AA11" s="111"/>
      <c r="AB11" s="111"/>
      <c r="AC11" s="111"/>
      <c r="AD11" s="111"/>
      <c r="AE11" s="111"/>
      <c r="AF11" s="111"/>
      <c r="AG11" s="111"/>
      <c r="AH11" s="88" t="s">
        <v>296</v>
      </c>
      <c r="AI11" s="88"/>
      <c r="AJ11" s="88" t="s">
        <v>738</v>
      </c>
      <c r="AK11" s="88"/>
      <c r="AL11" s="88"/>
      <c r="AM11" s="88"/>
      <c r="AN11" s="88"/>
      <c r="AO11" s="88"/>
      <c r="AP11" s="88"/>
      <c r="AQ11" s="189">
        <v>58173.279999999999</v>
      </c>
      <c r="AR11" s="88" t="s">
        <v>337</v>
      </c>
      <c r="AS11" s="88"/>
      <c r="AT11" s="88" t="s">
        <v>249</v>
      </c>
      <c r="AU11" s="88"/>
      <c r="AV11" s="88" t="s">
        <v>898</v>
      </c>
      <c r="AW11" s="88"/>
      <c r="AX11" s="282" t="s">
        <v>356</v>
      </c>
      <c r="AY11" s="115"/>
      <c r="AZ11" s="110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6"/>
      <c r="BL11" s="248">
        <f t="shared" si="2"/>
        <v>20</v>
      </c>
      <c r="BM11" s="247">
        <f>+IF(ISERROR(ROUNDDOWN(VLOOKUP(J11,償却率!$B$4:$C$82,2,FALSE)*台帳シート!M11,0)*台帳シート!BL11),0,ROUNDDOWN(VLOOKUP(台帳シート!J11,償却率!$B$4:$C$82,2,FALSE)*台帳シート!M11,0)*台帳シート!BL11)</f>
        <v>0</v>
      </c>
      <c r="BN11" s="289">
        <f t="shared" si="7"/>
        <v>0</v>
      </c>
      <c r="BO11" s="292">
        <f t="shared" si="3"/>
        <v>42872559</v>
      </c>
      <c r="BP11" s="292">
        <f t="shared" si="4"/>
        <v>0</v>
      </c>
      <c r="BQ11" s="289">
        <f t="shared" si="5"/>
        <v>0</v>
      </c>
      <c r="BR11" s="289">
        <f>IF(ISERROR(IF(BP11=0,IF(F11="無形・ソフトウェア",IF(ROUNDDOWN(VLOOKUP(J11,償却率!$B$4:$C$77,2,FALSE)*台帳シート!M11,0)&gt;=台帳シート!BO11,台帳シート!BO11-0,ROUNDDOWN(VLOOKUP(台帳シート!J11,償却率!$B$4:$C$77,2,FALSE)*台帳シート!M11,0)),IF(H11="1：リース",IF(ROUNDDOWN(VLOOKUP(J11,償却率!$B$4:$C$77,2,FALSE)*台帳シート!M11,0)&gt;=台帳シート!BO11,台帳シート!BO11-0,ROUNDDOWN(VLOOKUP(台帳シート!J11,償却率!$B$4:$C$77,2,FALSE)*台帳シート!M11,0)),IF(ROUNDDOWN(VLOOKUP(J11,償却率!$B$4:$C$77,2,FALSE)*台帳シート!M11,0)&gt;=台帳シート!BO11,台帳シート!BO11-1,ROUNDDOWN(VLOOKUP(台帳シート!J11,償却率!$B$4:$C$77,2,FALSE)*台帳シート!M11,0)))),0)),0,(IF(BP11=0,IF(F11="無形・ソフトウェア",IF(ROUNDDOWN(VLOOKUP(J11,償却率!$B$4:$C$77,2,FALSE)*台帳シート!M11,0)&gt;=台帳シート!BO11,台帳シート!BO11-0,ROUNDDOWN(VLOOKUP(台帳シート!J11,償却率!$B$4:$C$77,2,FALSE)*台帳シート!M11,0)),IF(H11="1：リース",IF(ROUNDDOWN(VLOOKUP(J11,償却率!$B$4:$C$77,2,FALSE)*台帳シート!M11,0)&gt;=台帳シート!BO11,台帳シート!BO11-0,ROUNDDOWN(VLOOKUP(台帳シート!J11,償却率!$B$4:$C$77,2,FALSE)*台帳シート!M11,0)),IF(ROUNDDOWN(VLOOKUP(J11,償却率!$B$4:$C$77,2,FALSE)*台帳シート!M11,0)&gt;=台帳シート!BO11,台帳シート!BO11-1,ROUNDDOWN(VLOOKUP(台帳シート!J11,償却率!$B$4:$C$77,2,FALSE)*台帳シート!M11,0)))),0)))</f>
        <v>0</v>
      </c>
      <c r="BS11" s="290">
        <f t="shared" si="8"/>
        <v>0</v>
      </c>
      <c r="BT11" s="293">
        <f t="shared" si="6"/>
        <v>42872559</v>
      </c>
      <c r="BU11" s="183"/>
    </row>
    <row r="12" spans="2:73" ht="30" customHeight="1" x14ac:dyDescent="0.15">
      <c r="B12" s="82" t="s">
        <v>1061</v>
      </c>
      <c r="C12" s="111"/>
      <c r="D12" s="285" t="s">
        <v>637</v>
      </c>
      <c r="E12" s="103" t="s">
        <v>1097</v>
      </c>
      <c r="F12" s="108" t="s">
        <v>272</v>
      </c>
      <c r="G12" s="273" t="s">
        <v>680</v>
      </c>
      <c r="H12" s="88" t="s">
        <v>182</v>
      </c>
      <c r="I12" s="273"/>
      <c r="J12" s="108"/>
      <c r="K12" s="270">
        <v>40903</v>
      </c>
      <c r="L12" s="88"/>
      <c r="M12" s="276">
        <v>43148221</v>
      </c>
      <c r="N12" s="277"/>
      <c r="O12" s="112"/>
      <c r="P12" s="111"/>
      <c r="Q12" s="112"/>
      <c r="R12" s="111" t="str">
        <f t="shared" si="9"/>
        <v>-</v>
      </c>
      <c r="S12" s="111"/>
      <c r="T12" s="111"/>
      <c r="U12" s="111"/>
      <c r="V12" s="111"/>
      <c r="W12" s="111"/>
      <c r="X12" s="111"/>
      <c r="Y12" s="111" t="str">
        <f t="shared" si="10"/>
        <v>-</v>
      </c>
      <c r="Z12" s="111"/>
      <c r="AA12" s="111"/>
      <c r="AB12" s="111"/>
      <c r="AC12" s="111"/>
      <c r="AD12" s="111"/>
      <c r="AE12" s="111"/>
      <c r="AF12" s="111"/>
      <c r="AG12" s="111"/>
      <c r="AH12" s="88" t="s">
        <v>296</v>
      </c>
      <c r="AI12" s="88"/>
      <c r="AJ12" s="88" t="s">
        <v>738</v>
      </c>
      <c r="AK12" s="88"/>
      <c r="AL12" s="88"/>
      <c r="AM12" s="88"/>
      <c r="AN12" s="88"/>
      <c r="AO12" s="88"/>
      <c r="AP12" s="88"/>
      <c r="AQ12" s="189">
        <v>1046</v>
      </c>
      <c r="AR12" s="88" t="s">
        <v>337</v>
      </c>
      <c r="AS12" s="88"/>
      <c r="AT12" s="88" t="s">
        <v>249</v>
      </c>
      <c r="AU12" s="88"/>
      <c r="AV12" s="88" t="s">
        <v>899</v>
      </c>
      <c r="AW12" s="88"/>
      <c r="AX12" s="282" t="s">
        <v>356</v>
      </c>
      <c r="AY12" s="115"/>
      <c r="AZ12" s="110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6"/>
      <c r="BL12" s="248">
        <f t="shared" si="2"/>
        <v>5</v>
      </c>
      <c r="BM12" s="247">
        <f>+IF(ISERROR(ROUNDDOWN(VLOOKUP(J12,償却率!$B$4:$C$82,2,FALSE)*台帳シート!M12,0)*台帳シート!BL12),0,ROUNDDOWN(VLOOKUP(台帳シート!J12,償却率!$B$4:$C$82,2,FALSE)*台帳シート!M12,0)*台帳シート!BL12)</f>
        <v>0</v>
      </c>
      <c r="BN12" s="289">
        <f t="shared" si="7"/>
        <v>0</v>
      </c>
      <c r="BO12" s="292">
        <f t="shared" si="3"/>
        <v>43148221</v>
      </c>
      <c r="BP12" s="292">
        <f t="shared" si="4"/>
        <v>0</v>
      </c>
      <c r="BQ12" s="289">
        <f t="shared" si="5"/>
        <v>0</v>
      </c>
      <c r="BR12" s="289">
        <f>IF(ISERROR(IF(BP12=0,IF(F12="無形・ソフトウェア",IF(ROUNDDOWN(VLOOKUP(J12,償却率!$B$4:$C$77,2,FALSE)*台帳シート!M12,0)&gt;=台帳シート!BO12,台帳シート!BO12-0,ROUNDDOWN(VLOOKUP(台帳シート!J12,償却率!$B$4:$C$77,2,FALSE)*台帳シート!M12,0)),IF(H12="1：リース",IF(ROUNDDOWN(VLOOKUP(J12,償却率!$B$4:$C$77,2,FALSE)*台帳シート!M12,0)&gt;=台帳シート!BO12,台帳シート!BO12-0,ROUNDDOWN(VLOOKUP(台帳シート!J12,償却率!$B$4:$C$77,2,FALSE)*台帳シート!M12,0)),IF(ROUNDDOWN(VLOOKUP(J12,償却率!$B$4:$C$77,2,FALSE)*台帳シート!M12,0)&gt;=台帳シート!BO12,台帳シート!BO12-1,ROUNDDOWN(VLOOKUP(台帳シート!J12,償却率!$B$4:$C$77,2,FALSE)*台帳シート!M12,0)))),0)),0,(IF(BP12=0,IF(F12="無形・ソフトウェア",IF(ROUNDDOWN(VLOOKUP(J12,償却率!$B$4:$C$77,2,FALSE)*台帳シート!M12,0)&gt;=台帳シート!BO12,台帳シート!BO12-0,ROUNDDOWN(VLOOKUP(台帳シート!J12,償却率!$B$4:$C$77,2,FALSE)*台帳シート!M12,0)),IF(H12="1：リース",IF(ROUNDDOWN(VLOOKUP(J12,償却率!$B$4:$C$77,2,FALSE)*台帳シート!M12,0)&gt;=台帳シート!BO12,台帳シート!BO12-0,ROUNDDOWN(VLOOKUP(台帳シート!J12,償却率!$B$4:$C$77,2,FALSE)*台帳シート!M12,0)),IF(ROUNDDOWN(VLOOKUP(J12,償却率!$B$4:$C$77,2,FALSE)*台帳シート!M12,0)&gt;=台帳シート!BO12,台帳シート!BO12-1,ROUNDDOWN(VLOOKUP(台帳シート!J12,償却率!$B$4:$C$77,2,FALSE)*台帳シート!M12,0)))),0)))</f>
        <v>0</v>
      </c>
      <c r="BS12" s="290">
        <f t="shared" si="8"/>
        <v>0</v>
      </c>
      <c r="BT12" s="293">
        <f t="shared" si="6"/>
        <v>43148221</v>
      </c>
      <c r="BU12" s="183"/>
    </row>
    <row r="13" spans="2:73" ht="30" customHeight="1" x14ac:dyDescent="0.15">
      <c r="B13" s="82" t="s">
        <v>1062</v>
      </c>
      <c r="C13" s="111"/>
      <c r="D13" s="285" t="s">
        <v>638</v>
      </c>
      <c r="E13" s="103" t="s">
        <v>1097</v>
      </c>
      <c r="F13" s="108" t="s">
        <v>272</v>
      </c>
      <c r="G13" s="273" t="s">
        <v>680</v>
      </c>
      <c r="H13" s="88" t="s">
        <v>182</v>
      </c>
      <c r="I13" s="273"/>
      <c r="J13" s="108"/>
      <c r="K13" s="270">
        <v>40903</v>
      </c>
      <c r="L13" s="88"/>
      <c r="M13" s="276">
        <v>192583654</v>
      </c>
      <c r="N13" s="277"/>
      <c r="O13" s="112"/>
      <c r="P13" s="111"/>
      <c r="Q13" s="112"/>
      <c r="R13" s="111" t="str">
        <f t="shared" si="9"/>
        <v>-</v>
      </c>
      <c r="S13" s="111"/>
      <c r="T13" s="111"/>
      <c r="U13" s="111"/>
      <c r="V13" s="111"/>
      <c r="W13" s="111"/>
      <c r="X13" s="111"/>
      <c r="Y13" s="111" t="str">
        <f t="shared" si="10"/>
        <v>-</v>
      </c>
      <c r="Z13" s="111"/>
      <c r="AA13" s="111"/>
      <c r="AB13" s="111"/>
      <c r="AC13" s="111"/>
      <c r="AD13" s="111"/>
      <c r="AE13" s="111"/>
      <c r="AF13" s="111"/>
      <c r="AG13" s="111"/>
      <c r="AH13" s="88" t="s">
        <v>296</v>
      </c>
      <c r="AI13" s="88"/>
      <c r="AJ13" s="88" t="s">
        <v>738</v>
      </c>
      <c r="AK13" s="88"/>
      <c r="AL13" s="88"/>
      <c r="AM13" s="88"/>
      <c r="AN13" s="88"/>
      <c r="AO13" s="88"/>
      <c r="AP13" s="88"/>
      <c r="AQ13" s="189">
        <v>7677.83</v>
      </c>
      <c r="AR13" s="88" t="s">
        <v>337</v>
      </c>
      <c r="AS13" s="88"/>
      <c r="AT13" s="88" t="s">
        <v>249</v>
      </c>
      <c r="AU13" s="88"/>
      <c r="AV13" s="88" t="s">
        <v>899</v>
      </c>
      <c r="AW13" s="88"/>
      <c r="AX13" s="282" t="s">
        <v>356</v>
      </c>
      <c r="AY13" s="115"/>
      <c r="AZ13" s="110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6"/>
      <c r="BL13" s="248">
        <f t="shared" si="2"/>
        <v>5</v>
      </c>
      <c r="BM13" s="247">
        <f>+IF(ISERROR(ROUNDDOWN(VLOOKUP(J13,償却率!$B$4:$C$82,2,FALSE)*台帳シート!M13,0)*台帳シート!BL13),0,ROUNDDOWN(VLOOKUP(台帳シート!J13,償却率!$B$4:$C$82,2,FALSE)*台帳シート!M13,0)*台帳シート!BL13)</f>
        <v>0</v>
      </c>
      <c r="BN13" s="289">
        <f t="shared" si="7"/>
        <v>0</v>
      </c>
      <c r="BO13" s="292">
        <f t="shared" si="3"/>
        <v>192583654</v>
      </c>
      <c r="BP13" s="292">
        <f t="shared" si="4"/>
        <v>0</v>
      </c>
      <c r="BQ13" s="289">
        <f t="shared" si="5"/>
        <v>0</v>
      </c>
      <c r="BR13" s="289">
        <f>IF(ISERROR(IF(BP13=0,IF(F13="無形・ソフトウェア",IF(ROUNDDOWN(VLOOKUP(J13,償却率!$B$4:$C$77,2,FALSE)*台帳シート!M13,0)&gt;=台帳シート!BO13,台帳シート!BO13-0,ROUNDDOWN(VLOOKUP(台帳シート!J13,償却率!$B$4:$C$77,2,FALSE)*台帳シート!M13,0)),IF(H13="1：リース",IF(ROUNDDOWN(VLOOKUP(J13,償却率!$B$4:$C$77,2,FALSE)*台帳シート!M13,0)&gt;=台帳シート!BO13,台帳シート!BO13-0,ROUNDDOWN(VLOOKUP(台帳シート!J13,償却率!$B$4:$C$77,2,FALSE)*台帳シート!M13,0)),IF(ROUNDDOWN(VLOOKUP(J13,償却率!$B$4:$C$77,2,FALSE)*台帳シート!M13,0)&gt;=台帳シート!BO13,台帳シート!BO13-1,ROUNDDOWN(VLOOKUP(台帳シート!J13,償却率!$B$4:$C$77,2,FALSE)*台帳シート!M13,0)))),0)),0,(IF(BP13=0,IF(F13="無形・ソフトウェア",IF(ROUNDDOWN(VLOOKUP(J13,償却率!$B$4:$C$77,2,FALSE)*台帳シート!M13,0)&gt;=台帳シート!BO13,台帳シート!BO13-0,ROUNDDOWN(VLOOKUP(台帳シート!J13,償却率!$B$4:$C$77,2,FALSE)*台帳シート!M13,0)),IF(H13="1：リース",IF(ROUNDDOWN(VLOOKUP(J13,償却率!$B$4:$C$77,2,FALSE)*台帳シート!M13,0)&gt;=台帳シート!BO13,台帳シート!BO13-0,ROUNDDOWN(VLOOKUP(台帳シート!J13,償却率!$B$4:$C$77,2,FALSE)*台帳シート!M13,0)),IF(ROUNDDOWN(VLOOKUP(J13,償却率!$B$4:$C$77,2,FALSE)*台帳シート!M13,0)&gt;=台帳シート!BO13,台帳シート!BO13-1,ROUNDDOWN(VLOOKUP(台帳シート!J13,償却率!$B$4:$C$77,2,FALSE)*台帳シート!M13,0)))),0)))</f>
        <v>0</v>
      </c>
      <c r="BS13" s="290">
        <f t="shared" si="8"/>
        <v>0</v>
      </c>
      <c r="BT13" s="293">
        <f t="shared" si="6"/>
        <v>192583654</v>
      </c>
      <c r="BU13" s="183"/>
    </row>
    <row r="14" spans="2:73" s="109" customFormat="1" ht="30" customHeight="1" x14ac:dyDescent="0.15">
      <c r="B14" s="82" t="s">
        <v>1170</v>
      </c>
      <c r="C14" s="111"/>
      <c r="D14" s="285" t="s">
        <v>1171</v>
      </c>
      <c r="E14" s="300" t="s">
        <v>1100</v>
      </c>
      <c r="F14" s="108" t="s">
        <v>272</v>
      </c>
      <c r="G14" s="273" t="s">
        <v>1172</v>
      </c>
      <c r="H14" s="88" t="s">
        <v>182</v>
      </c>
      <c r="I14" s="273"/>
      <c r="J14" s="108"/>
      <c r="K14" s="270">
        <v>42886</v>
      </c>
      <c r="L14" s="88"/>
      <c r="M14" s="276">
        <v>30348000</v>
      </c>
      <c r="N14" s="277"/>
      <c r="O14" s="112"/>
      <c r="P14" s="111"/>
      <c r="Q14" s="112"/>
      <c r="R14" s="111">
        <f t="shared" ref="R14" si="11">IF(BP14&gt;0,BP14,"-")</f>
        <v>30348000</v>
      </c>
      <c r="S14" s="111"/>
      <c r="T14" s="111"/>
      <c r="U14" s="111"/>
      <c r="V14" s="111"/>
      <c r="W14" s="111"/>
      <c r="X14" s="111"/>
      <c r="Y14" s="111" t="str">
        <f t="shared" ref="Y14" si="12">IF(BP14&lt;0,BP14,"-")</f>
        <v>-</v>
      </c>
      <c r="Z14" s="111"/>
      <c r="AA14" s="111"/>
      <c r="AB14" s="111"/>
      <c r="AC14" s="111"/>
      <c r="AD14" s="111"/>
      <c r="AE14" s="111"/>
      <c r="AF14" s="111"/>
      <c r="AG14" s="111"/>
      <c r="AH14" s="88" t="s">
        <v>296</v>
      </c>
      <c r="AI14" s="88"/>
      <c r="AJ14" s="88" t="s">
        <v>193</v>
      </c>
      <c r="AK14" s="88"/>
      <c r="AL14" s="88"/>
      <c r="AM14" s="88"/>
      <c r="AN14" s="88"/>
      <c r="AO14" s="88"/>
      <c r="AP14" s="88"/>
      <c r="AQ14" s="189">
        <v>1125</v>
      </c>
      <c r="AR14" s="88" t="s">
        <v>337</v>
      </c>
      <c r="AS14" s="88"/>
      <c r="AT14" s="88" t="s">
        <v>249</v>
      </c>
      <c r="AU14" s="88"/>
      <c r="AV14" s="88" t="s">
        <v>192</v>
      </c>
      <c r="AW14" s="88"/>
      <c r="AX14" s="282" t="s">
        <v>356</v>
      </c>
      <c r="AY14" s="115"/>
      <c r="AZ14" s="110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6"/>
      <c r="BL14" s="248">
        <f t="shared" ref="BL14" si="13">+IF($BM$2&lt;K14,0,DATEDIF(K14,$BM$2,"Y"))</f>
        <v>0</v>
      </c>
      <c r="BM14" s="247">
        <f>+IF(ISERROR(ROUNDDOWN(VLOOKUP(J14,償却率!$B$4:$C$82,2,FALSE)*台帳シート!M14,0)*台帳シート!BL14),0,ROUNDDOWN(VLOOKUP(台帳シート!J14,償却率!$B$4:$C$82,2,FALSE)*台帳シート!M14,0)*台帳シート!BL14)</f>
        <v>0</v>
      </c>
      <c r="BN14" s="289">
        <f t="shared" ref="BN14" si="14">IF(BM14=0,0,IF(F14="無形・ソフトウェア",IF(M14-BM14&gt;0,BM14,M14-0),IF(H14="1：リース",IF(M14-BM14&gt;0,BM14,M14-0),IF(M14-BM14&gt;1,BM14,M14-1))))</f>
        <v>0</v>
      </c>
      <c r="BO14" s="292">
        <f t="shared" ref="BO14" si="15">+IF(BP14&lt;=0,M14-BN14,0)</f>
        <v>0</v>
      </c>
      <c r="BP14" s="292">
        <f t="shared" ref="BP14" si="16">+IF($BM$2&lt;K14,M14,IF(O14&lt;&gt;"",-(M14-BN14),0))</f>
        <v>30348000</v>
      </c>
      <c r="BQ14" s="289">
        <f t="shared" ref="BQ14" si="17">IF(BP14&lt;0,-BN14+BP14,0)</f>
        <v>0</v>
      </c>
      <c r="BR14" s="289">
        <f>IF(ISERROR(IF(BP14=0,IF(F14="無形・ソフトウェア",IF(ROUNDDOWN(VLOOKUP(J14,償却率!$B$4:$C$77,2,FALSE)*台帳シート!M14,0)&gt;=台帳シート!BO14,台帳シート!BO14-0,ROUNDDOWN(VLOOKUP(台帳シート!J14,償却率!$B$4:$C$77,2,FALSE)*台帳シート!M14,0)),IF(H14="1：リース",IF(ROUNDDOWN(VLOOKUP(J14,償却率!$B$4:$C$77,2,FALSE)*台帳シート!M14,0)&gt;=台帳シート!BO14,台帳シート!BO14-0,ROUNDDOWN(VLOOKUP(台帳シート!J14,償却率!$B$4:$C$77,2,FALSE)*台帳シート!M14,0)),IF(ROUNDDOWN(VLOOKUP(J14,償却率!$B$4:$C$77,2,FALSE)*台帳シート!M14,0)&gt;=台帳シート!BO14,台帳シート!BO14-1,ROUNDDOWN(VLOOKUP(台帳シート!J14,償却率!$B$4:$C$77,2,FALSE)*台帳シート!M14,0)))),0)),0,(IF(BP14=0,IF(F14="無形・ソフトウェア",IF(ROUNDDOWN(VLOOKUP(J14,償却率!$B$4:$C$77,2,FALSE)*台帳シート!M14,0)&gt;=台帳シート!BO14,台帳シート!BO14-0,ROUNDDOWN(VLOOKUP(台帳シート!J14,償却率!$B$4:$C$77,2,FALSE)*台帳シート!M14,0)),IF(H14="1：リース",IF(ROUNDDOWN(VLOOKUP(J14,償却率!$B$4:$C$77,2,FALSE)*台帳シート!M14,0)&gt;=台帳シート!BO14,台帳シート!BO14-0,ROUNDDOWN(VLOOKUP(台帳シート!J14,償却率!$B$4:$C$77,2,FALSE)*台帳シート!M14,0)),IF(ROUNDDOWN(VLOOKUP(J14,償却率!$B$4:$C$77,2,FALSE)*台帳シート!M14,0)&gt;=台帳シート!BO14,台帳シート!BO14-1,ROUNDDOWN(VLOOKUP(台帳シート!J14,償却率!$B$4:$C$77,2,FALSE)*台帳シート!M14,0)))),0)))</f>
        <v>0</v>
      </c>
      <c r="BS14" s="290">
        <f t="shared" ref="BS14" si="18">BN14+BQ14</f>
        <v>0</v>
      </c>
      <c r="BT14" s="293">
        <f t="shared" ref="BT14" si="19">+BO14+BP14-BR14</f>
        <v>30348000</v>
      </c>
      <c r="BU14" s="183"/>
    </row>
    <row r="15" spans="2:73" s="109" customFormat="1" ht="30" customHeight="1" x14ac:dyDescent="0.15">
      <c r="B15" s="301" t="s">
        <v>1200</v>
      </c>
      <c r="C15" s="302"/>
      <c r="D15" s="303"/>
      <c r="E15" s="304"/>
      <c r="F15" s="305"/>
      <c r="G15" s="306"/>
      <c r="H15" s="302"/>
      <c r="I15" s="306"/>
      <c r="J15" s="305"/>
      <c r="K15" s="307"/>
      <c r="L15" s="302"/>
      <c r="M15" s="308">
        <f>SUM(M8:M14)</f>
        <v>456010286</v>
      </c>
      <c r="N15" s="309"/>
      <c r="O15" s="310"/>
      <c r="P15" s="302"/>
      <c r="Q15" s="310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11"/>
      <c r="AR15" s="302"/>
      <c r="AS15" s="302"/>
      <c r="AT15" s="302"/>
      <c r="AU15" s="302"/>
      <c r="AV15" s="302"/>
      <c r="AW15" s="302"/>
      <c r="AX15" s="312"/>
      <c r="AY15" s="313"/>
      <c r="AZ15" s="314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15"/>
      <c r="BL15" s="301"/>
      <c r="BM15" s="316"/>
      <c r="BN15" s="316">
        <f>SUM(BN8:BN14)</f>
        <v>0</v>
      </c>
      <c r="BO15" s="317">
        <f>SUM(BO8:BO14)</f>
        <v>425662286</v>
      </c>
      <c r="BP15" s="317">
        <f t="shared" ref="BP15:BT15" si="20">SUM(BP8:BP14)</f>
        <v>30348000</v>
      </c>
      <c r="BQ15" s="317">
        <f t="shared" si="20"/>
        <v>0</v>
      </c>
      <c r="BR15" s="317">
        <f t="shared" si="20"/>
        <v>0</v>
      </c>
      <c r="BS15" s="317">
        <f t="shared" si="20"/>
        <v>0</v>
      </c>
      <c r="BT15" s="325">
        <f t="shared" si="20"/>
        <v>456010286</v>
      </c>
      <c r="BU15" s="183"/>
    </row>
    <row r="16" spans="2:73" s="109" customFormat="1" ht="30" customHeight="1" x14ac:dyDescent="0.15">
      <c r="B16" s="82"/>
      <c r="C16" s="111"/>
      <c r="D16" s="285"/>
      <c r="E16" s="300"/>
      <c r="F16" s="108"/>
      <c r="G16" s="273"/>
      <c r="H16" s="88"/>
      <c r="I16" s="273"/>
      <c r="J16" s="108"/>
      <c r="K16" s="270"/>
      <c r="L16" s="88"/>
      <c r="M16" s="276"/>
      <c r="N16" s="277"/>
      <c r="O16" s="112"/>
      <c r="P16" s="111"/>
      <c r="Q16" s="112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88"/>
      <c r="AI16" s="88"/>
      <c r="AJ16" s="88"/>
      <c r="AK16" s="88"/>
      <c r="AL16" s="88"/>
      <c r="AM16" s="88"/>
      <c r="AN16" s="88"/>
      <c r="AO16" s="88"/>
      <c r="AP16" s="88"/>
      <c r="AQ16" s="189"/>
      <c r="AR16" s="88"/>
      <c r="AS16" s="88"/>
      <c r="AT16" s="88"/>
      <c r="AU16" s="88"/>
      <c r="AV16" s="88"/>
      <c r="AW16" s="88"/>
      <c r="AX16" s="282"/>
      <c r="AY16" s="115"/>
      <c r="AZ16" s="110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6"/>
      <c r="BL16" s="248"/>
      <c r="BM16" s="247"/>
      <c r="BN16" s="289"/>
      <c r="BO16" s="292"/>
      <c r="BP16" s="292"/>
      <c r="BQ16" s="289"/>
      <c r="BR16" s="289"/>
      <c r="BS16" s="290"/>
      <c r="BT16" s="293"/>
      <c r="BU16" s="183"/>
    </row>
    <row r="17" spans="2:73" ht="30" customHeight="1" x14ac:dyDescent="0.15">
      <c r="B17" s="82" t="s">
        <v>1063</v>
      </c>
      <c r="C17" s="111"/>
      <c r="D17" s="285" t="s">
        <v>636</v>
      </c>
      <c r="E17" s="103" t="s">
        <v>632</v>
      </c>
      <c r="F17" s="108" t="s">
        <v>274</v>
      </c>
      <c r="G17" s="273" t="s">
        <v>681</v>
      </c>
      <c r="H17" s="88" t="s">
        <v>182</v>
      </c>
      <c r="I17" s="273" t="s">
        <v>237</v>
      </c>
      <c r="J17" s="108">
        <v>50</v>
      </c>
      <c r="K17" s="270">
        <v>36433</v>
      </c>
      <c r="L17" s="88"/>
      <c r="M17" s="276">
        <v>229000000</v>
      </c>
      <c r="N17" s="277"/>
      <c r="O17" s="111"/>
      <c r="P17" s="111"/>
      <c r="Q17" s="111"/>
      <c r="R17" s="111" t="str">
        <f t="shared" si="9"/>
        <v>-</v>
      </c>
      <c r="S17" s="111"/>
      <c r="T17" s="111"/>
      <c r="U17" s="111"/>
      <c r="V17" s="111"/>
      <c r="W17" s="111"/>
      <c r="X17" s="111"/>
      <c r="Y17" s="111" t="str">
        <f t="shared" si="10"/>
        <v>-</v>
      </c>
      <c r="Z17" s="111"/>
      <c r="AA17" s="111"/>
      <c r="AB17" s="111"/>
      <c r="AC17" s="111"/>
      <c r="AD17" s="111"/>
      <c r="AE17" s="111"/>
      <c r="AF17" s="111"/>
      <c r="AG17" s="111"/>
      <c r="AH17" s="88" t="s">
        <v>296</v>
      </c>
      <c r="AI17" s="88"/>
      <c r="AJ17" s="88" t="s">
        <v>739</v>
      </c>
      <c r="AK17" s="88"/>
      <c r="AL17" s="88"/>
      <c r="AM17" s="88"/>
      <c r="AN17" s="88"/>
      <c r="AO17" s="88"/>
      <c r="AP17" s="88"/>
      <c r="AQ17" s="189">
        <v>1109.8399999999999</v>
      </c>
      <c r="AR17" s="88" t="s">
        <v>337</v>
      </c>
      <c r="AS17" s="88"/>
      <c r="AT17" s="88"/>
      <c r="AU17" s="88"/>
      <c r="AV17" s="88" t="s">
        <v>898</v>
      </c>
      <c r="AW17" s="88"/>
      <c r="AX17" s="282" t="s">
        <v>356</v>
      </c>
      <c r="AY17" s="115"/>
      <c r="AZ17" s="110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6"/>
      <c r="BL17" s="248">
        <f t="shared" si="2"/>
        <v>17</v>
      </c>
      <c r="BM17" s="247">
        <f>+IF(ISERROR(ROUNDDOWN(VLOOKUP(J17,償却率!$B$4:$C$82,2,FALSE)*台帳シート!M17,0)*台帳シート!BL17),0,ROUNDDOWN(VLOOKUP(台帳シート!J17,償却率!$B$4:$C$82,2,FALSE)*台帳シート!M17,0)*台帳シート!BL17)</f>
        <v>77860000</v>
      </c>
      <c r="BN17" s="289">
        <f>IF(BM17=0,0,IF(F17="無形・ソフトウェア",IF(M17-BM17&gt;0,BM17,M17-0),IF(H17="1：リース",IF(M17-BM17&gt;0,BM17,M17-0),IF(M17-BM17&gt;1,BM17,M17-1))))</f>
        <v>77860000</v>
      </c>
      <c r="BO17" s="292">
        <f t="shared" si="3"/>
        <v>151140000</v>
      </c>
      <c r="BP17" s="292">
        <f t="shared" si="4"/>
        <v>0</v>
      </c>
      <c r="BQ17" s="289">
        <f t="shared" si="5"/>
        <v>0</v>
      </c>
      <c r="BR17" s="289">
        <f>IF(ISERROR(IF(BP17=0,IF(F17="無形・ソフトウェア",IF(ROUNDDOWN(VLOOKUP(J17,償却率!$B$4:$C$77,2,FALSE)*台帳シート!M17,0)&gt;=台帳シート!BO17,台帳シート!BO17-0,ROUNDDOWN(VLOOKUP(台帳シート!J17,償却率!$B$4:$C$77,2,FALSE)*台帳シート!M17,0)),IF(H17="1：リース",IF(ROUNDDOWN(VLOOKUP(J17,償却率!$B$4:$C$77,2,FALSE)*台帳シート!M17,0)&gt;=台帳シート!BO17,台帳シート!BO17-0,ROUNDDOWN(VLOOKUP(台帳シート!J17,償却率!$B$4:$C$77,2,FALSE)*台帳シート!M17,0)),IF(ROUNDDOWN(VLOOKUP(J17,償却率!$B$4:$C$77,2,FALSE)*台帳シート!M17,0)&gt;=台帳シート!BO17,台帳シート!BO17-1,ROUNDDOWN(VLOOKUP(台帳シート!J17,償却率!$B$4:$C$77,2,FALSE)*台帳シート!M17,0)))),0)),0,(IF(BP17=0,IF(F17="無形・ソフトウェア",IF(ROUNDDOWN(VLOOKUP(J17,償却率!$B$4:$C$77,2,FALSE)*台帳シート!M17,0)&gt;=台帳シート!BO17,台帳シート!BO17-0,ROUNDDOWN(VLOOKUP(台帳シート!J17,償却率!$B$4:$C$77,2,FALSE)*台帳シート!M17,0)),IF(H17="1：リース",IF(ROUNDDOWN(VLOOKUP(J17,償却率!$B$4:$C$77,2,FALSE)*台帳シート!M17,0)&gt;=台帳シート!BO17,台帳シート!BO17-0,ROUNDDOWN(VLOOKUP(台帳シート!J17,償却率!$B$4:$C$77,2,FALSE)*台帳シート!M17,0)),IF(ROUNDDOWN(VLOOKUP(J17,償却率!$B$4:$C$77,2,FALSE)*台帳シート!M17,0)&gt;=台帳シート!BO17,台帳シート!BO17-1,ROUNDDOWN(VLOOKUP(台帳シート!J17,償却率!$B$4:$C$77,2,FALSE)*台帳シート!M17,0)))),0)))</f>
        <v>4580000</v>
      </c>
      <c r="BS17" s="290">
        <f>BN17+BQ17+BR17</f>
        <v>82440000</v>
      </c>
      <c r="BT17" s="293">
        <f t="shared" si="6"/>
        <v>146560000</v>
      </c>
      <c r="BU17" s="183"/>
    </row>
    <row r="18" spans="2:73" ht="30" customHeight="1" x14ac:dyDescent="0.15">
      <c r="B18" s="82" t="s">
        <v>1064</v>
      </c>
      <c r="C18" s="111"/>
      <c r="D18" s="285" t="s">
        <v>636</v>
      </c>
      <c r="E18" s="103" t="s">
        <v>632</v>
      </c>
      <c r="F18" s="108" t="s">
        <v>274</v>
      </c>
      <c r="G18" s="273" t="s">
        <v>682</v>
      </c>
      <c r="H18" s="88" t="s">
        <v>182</v>
      </c>
      <c r="I18" s="273" t="s">
        <v>243</v>
      </c>
      <c r="J18" s="283">
        <v>31</v>
      </c>
      <c r="K18" s="270">
        <v>36433</v>
      </c>
      <c r="L18" s="88"/>
      <c r="M18" s="276">
        <v>5024250000</v>
      </c>
      <c r="N18" s="277"/>
      <c r="O18" s="111"/>
      <c r="P18" s="111"/>
      <c r="Q18" s="111"/>
      <c r="R18" s="111" t="str">
        <f t="shared" si="9"/>
        <v>-</v>
      </c>
      <c r="S18" s="111"/>
      <c r="T18" s="111"/>
      <c r="U18" s="111"/>
      <c r="V18" s="111"/>
      <c r="W18" s="111"/>
      <c r="X18" s="111"/>
      <c r="Y18" s="111" t="str">
        <f t="shared" si="10"/>
        <v>-</v>
      </c>
      <c r="Z18" s="111"/>
      <c r="AA18" s="111"/>
      <c r="AB18" s="111"/>
      <c r="AC18" s="111"/>
      <c r="AD18" s="111"/>
      <c r="AE18" s="111"/>
      <c r="AF18" s="111"/>
      <c r="AG18" s="111"/>
      <c r="AH18" s="88" t="s">
        <v>296</v>
      </c>
      <c r="AI18" s="88"/>
      <c r="AJ18" s="88" t="s">
        <v>740</v>
      </c>
      <c r="AK18" s="88"/>
      <c r="AL18" s="88"/>
      <c r="AM18" s="88"/>
      <c r="AN18" s="88"/>
      <c r="AO18" s="88"/>
      <c r="AP18" s="88"/>
      <c r="AQ18" s="189">
        <v>6330.05</v>
      </c>
      <c r="AR18" s="88" t="s">
        <v>337</v>
      </c>
      <c r="AS18" s="88"/>
      <c r="AT18" s="88"/>
      <c r="AU18" s="88"/>
      <c r="AV18" s="88" t="s">
        <v>898</v>
      </c>
      <c r="AW18" s="88"/>
      <c r="AX18" s="282" t="s">
        <v>356</v>
      </c>
      <c r="AY18" s="115"/>
      <c r="AZ18" s="110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6"/>
      <c r="BL18" s="248">
        <f t="shared" si="2"/>
        <v>17</v>
      </c>
      <c r="BM18" s="247">
        <f>+IF(ISERROR(ROUNDDOWN(VLOOKUP(J18,償却率!$B$4:$C$82,2,FALSE)*台帳シート!M18,0)*台帳シート!BL18),0,ROUNDDOWN(VLOOKUP(台帳シート!J18,償却率!$B$4:$C$82,2,FALSE)*台帳シート!M18,0)*台帳シート!BL18)</f>
        <v>2818604250</v>
      </c>
      <c r="BN18" s="289">
        <f t="shared" si="7"/>
        <v>2818604250</v>
      </c>
      <c r="BO18" s="292">
        <f t="shared" si="3"/>
        <v>2205645750</v>
      </c>
      <c r="BP18" s="292">
        <f t="shared" si="4"/>
        <v>0</v>
      </c>
      <c r="BQ18" s="289">
        <f t="shared" si="5"/>
        <v>0</v>
      </c>
      <c r="BR18" s="289">
        <f>IF(ISERROR(IF(BP18=0,IF(F18="無形・ソフトウェア",IF(ROUNDDOWN(VLOOKUP(J18,償却率!$B$4:$C$77,2,FALSE)*台帳シート!M18,0)&gt;=台帳シート!BO18,台帳シート!BO18-0,ROUNDDOWN(VLOOKUP(台帳シート!J18,償却率!$B$4:$C$77,2,FALSE)*台帳シート!M18,0)),IF(H18="1：リース",IF(ROUNDDOWN(VLOOKUP(J18,償却率!$B$4:$C$77,2,FALSE)*台帳シート!M18,0)&gt;=台帳シート!BO18,台帳シート!BO18-0,ROUNDDOWN(VLOOKUP(台帳シート!J18,償却率!$B$4:$C$77,2,FALSE)*台帳シート!M18,0)),IF(ROUNDDOWN(VLOOKUP(J18,償却率!$B$4:$C$77,2,FALSE)*台帳シート!M18,0)&gt;=台帳シート!BO18,台帳シート!BO18-1,ROUNDDOWN(VLOOKUP(台帳シート!J18,償却率!$B$4:$C$77,2,FALSE)*台帳シート!M18,0)))),0)),0,(IF(BP18=0,IF(F18="無形・ソフトウェア",IF(ROUNDDOWN(VLOOKUP(J18,償却率!$B$4:$C$77,2,FALSE)*台帳シート!M18,0)&gt;=台帳シート!BO18,台帳シート!BO18-0,ROUNDDOWN(VLOOKUP(台帳シート!J18,償却率!$B$4:$C$77,2,FALSE)*台帳シート!M18,0)),IF(H18="1：リース",IF(ROUNDDOWN(VLOOKUP(J18,償却率!$B$4:$C$77,2,FALSE)*台帳シート!M18,0)&gt;=台帳シート!BO18,台帳シート!BO18-0,ROUNDDOWN(VLOOKUP(台帳シート!J18,償却率!$B$4:$C$77,2,FALSE)*台帳シート!M18,0)),IF(ROUNDDOWN(VLOOKUP(J18,償却率!$B$4:$C$77,2,FALSE)*台帳シート!M18,0)&gt;=台帳シート!BO18,台帳シート!BO18-1,ROUNDDOWN(VLOOKUP(台帳シート!J18,償却率!$B$4:$C$77,2,FALSE)*台帳シート!M18,0)))),0)))</f>
        <v>165800250</v>
      </c>
      <c r="BS18" s="290">
        <f t="shared" ref="BS18:BS83" si="21">BN18+BQ18+BR18</f>
        <v>2984404500</v>
      </c>
      <c r="BT18" s="293">
        <f t="shared" si="6"/>
        <v>2039845500</v>
      </c>
      <c r="BU18" s="183"/>
    </row>
    <row r="19" spans="2:73" ht="30" customHeight="1" x14ac:dyDescent="0.15">
      <c r="B19" s="82" t="s">
        <v>1065</v>
      </c>
      <c r="C19" s="111"/>
      <c r="D19" s="285" t="s">
        <v>636</v>
      </c>
      <c r="E19" s="103" t="s">
        <v>632</v>
      </c>
      <c r="F19" s="108" t="s">
        <v>274</v>
      </c>
      <c r="G19" s="273" t="s">
        <v>683</v>
      </c>
      <c r="H19" s="88" t="s">
        <v>182</v>
      </c>
      <c r="I19" s="273" t="s">
        <v>243</v>
      </c>
      <c r="J19" s="283">
        <v>38</v>
      </c>
      <c r="K19" s="270">
        <v>36433</v>
      </c>
      <c r="L19" s="88"/>
      <c r="M19" s="276">
        <v>11000000</v>
      </c>
      <c r="N19" s="277"/>
      <c r="O19" s="111"/>
      <c r="P19" s="111"/>
      <c r="Q19" s="111"/>
      <c r="R19" s="111" t="str">
        <f t="shared" si="9"/>
        <v>-</v>
      </c>
      <c r="S19" s="111"/>
      <c r="T19" s="111"/>
      <c r="U19" s="111"/>
      <c r="V19" s="111"/>
      <c r="W19" s="111"/>
      <c r="X19" s="111"/>
      <c r="Y19" s="111" t="str">
        <f t="shared" si="10"/>
        <v>-</v>
      </c>
      <c r="Z19" s="111"/>
      <c r="AA19" s="111"/>
      <c r="AB19" s="111"/>
      <c r="AC19" s="111"/>
      <c r="AD19" s="111"/>
      <c r="AE19" s="111"/>
      <c r="AF19" s="111"/>
      <c r="AG19" s="111"/>
      <c r="AH19" s="88" t="s">
        <v>296</v>
      </c>
      <c r="AI19" s="88"/>
      <c r="AJ19" s="88" t="s">
        <v>371</v>
      </c>
      <c r="AK19" s="88"/>
      <c r="AL19" s="88"/>
      <c r="AM19" s="88"/>
      <c r="AN19" s="88"/>
      <c r="AO19" s="88"/>
      <c r="AP19" s="88"/>
      <c r="AQ19" s="189">
        <v>151.34</v>
      </c>
      <c r="AR19" s="88" t="s">
        <v>337</v>
      </c>
      <c r="AS19" s="88"/>
      <c r="AT19" s="88"/>
      <c r="AU19" s="88"/>
      <c r="AV19" s="88" t="s">
        <v>898</v>
      </c>
      <c r="AW19" s="88"/>
      <c r="AX19" s="282" t="s">
        <v>356</v>
      </c>
      <c r="AY19" s="115"/>
      <c r="AZ19" s="110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6"/>
      <c r="BL19" s="248">
        <f t="shared" si="2"/>
        <v>17</v>
      </c>
      <c r="BM19" s="247">
        <f>+IF(ISERROR(ROUNDDOWN(VLOOKUP(J19,償却率!$B$4:$C$82,2,FALSE)*台帳シート!M19,0)*台帳シート!BL19),0,ROUNDDOWN(VLOOKUP(台帳シート!J19,償却率!$B$4:$C$82,2,FALSE)*台帳シート!M19,0)*台帳シート!BL19)</f>
        <v>5049000</v>
      </c>
      <c r="BN19" s="289">
        <f t="shared" si="7"/>
        <v>5049000</v>
      </c>
      <c r="BO19" s="292">
        <f t="shared" si="3"/>
        <v>5951000</v>
      </c>
      <c r="BP19" s="292">
        <f t="shared" si="4"/>
        <v>0</v>
      </c>
      <c r="BQ19" s="289">
        <f t="shared" si="5"/>
        <v>0</v>
      </c>
      <c r="BR19" s="289">
        <f>IF(ISERROR(IF(BP19=0,IF(F19="無形・ソフトウェア",IF(ROUNDDOWN(VLOOKUP(J19,償却率!$B$4:$C$77,2,FALSE)*台帳シート!M19,0)&gt;=台帳シート!BO19,台帳シート!BO19-0,ROUNDDOWN(VLOOKUP(台帳シート!J19,償却率!$B$4:$C$77,2,FALSE)*台帳シート!M19,0)),IF(H19="1：リース",IF(ROUNDDOWN(VLOOKUP(J19,償却率!$B$4:$C$77,2,FALSE)*台帳シート!M19,0)&gt;=台帳シート!BO19,台帳シート!BO19-0,ROUNDDOWN(VLOOKUP(台帳シート!J19,償却率!$B$4:$C$77,2,FALSE)*台帳シート!M19,0)),IF(ROUNDDOWN(VLOOKUP(J19,償却率!$B$4:$C$77,2,FALSE)*台帳シート!M19,0)&gt;=台帳シート!BO19,台帳シート!BO19-1,ROUNDDOWN(VLOOKUP(台帳シート!J19,償却率!$B$4:$C$77,2,FALSE)*台帳シート!M19,0)))),0)),0,(IF(BP19=0,IF(F19="無形・ソフトウェア",IF(ROUNDDOWN(VLOOKUP(J19,償却率!$B$4:$C$77,2,FALSE)*台帳シート!M19,0)&gt;=台帳シート!BO19,台帳シート!BO19-0,ROUNDDOWN(VLOOKUP(台帳シート!J19,償却率!$B$4:$C$77,2,FALSE)*台帳シート!M19,0)),IF(H19="1：リース",IF(ROUNDDOWN(VLOOKUP(J19,償却率!$B$4:$C$77,2,FALSE)*台帳シート!M19,0)&gt;=台帳シート!BO19,台帳シート!BO19-0,ROUNDDOWN(VLOOKUP(台帳シート!J19,償却率!$B$4:$C$77,2,FALSE)*台帳シート!M19,0)),IF(ROUNDDOWN(VLOOKUP(J19,償却率!$B$4:$C$77,2,FALSE)*台帳シート!M19,0)&gt;=台帳シート!BO19,台帳シート!BO19-1,ROUNDDOWN(VLOOKUP(台帳シート!J19,償却率!$B$4:$C$77,2,FALSE)*台帳シート!M19,0)))),0)))</f>
        <v>297000</v>
      </c>
      <c r="BS19" s="290">
        <f t="shared" si="21"/>
        <v>5346000</v>
      </c>
      <c r="BT19" s="293">
        <f t="shared" si="6"/>
        <v>5654000</v>
      </c>
      <c r="BU19" s="183"/>
    </row>
    <row r="20" spans="2:73" ht="30" customHeight="1" x14ac:dyDescent="0.15">
      <c r="B20" s="82" t="s">
        <v>1066</v>
      </c>
      <c r="C20" s="111"/>
      <c r="D20" s="285" t="s">
        <v>636</v>
      </c>
      <c r="E20" s="103" t="s">
        <v>632</v>
      </c>
      <c r="F20" s="108" t="s">
        <v>274</v>
      </c>
      <c r="G20" s="273" t="s">
        <v>684</v>
      </c>
      <c r="H20" s="88" t="s">
        <v>182</v>
      </c>
      <c r="I20" s="273" t="s">
        <v>243</v>
      </c>
      <c r="J20" s="283">
        <v>31</v>
      </c>
      <c r="K20" s="270">
        <v>36433</v>
      </c>
      <c r="L20" s="88"/>
      <c r="M20" s="276">
        <v>12000000</v>
      </c>
      <c r="N20" s="277"/>
      <c r="O20" s="111"/>
      <c r="P20" s="111"/>
      <c r="Q20" s="111"/>
      <c r="R20" s="111" t="str">
        <f t="shared" si="9"/>
        <v>-</v>
      </c>
      <c r="S20" s="111"/>
      <c r="T20" s="111"/>
      <c r="U20" s="111"/>
      <c r="V20" s="111"/>
      <c r="W20" s="111"/>
      <c r="X20" s="111"/>
      <c r="Y20" s="111" t="str">
        <f t="shared" si="10"/>
        <v>-</v>
      </c>
      <c r="Z20" s="111"/>
      <c r="AA20" s="111"/>
      <c r="AB20" s="111"/>
      <c r="AC20" s="111"/>
      <c r="AD20" s="111"/>
      <c r="AE20" s="111"/>
      <c r="AF20" s="111"/>
      <c r="AG20" s="111"/>
      <c r="AH20" s="88" t="s">
        <v>296</v>
      </c>
      <c r="AI20" s="88"/>
      <c r="AJ20" s="88" t="s">
        <v>741</v>
      </c>
      <c r="AK20" s="88"/>
      <c r="AL20" s="88"/>
      <c r="AM20" s="88"/>
      <c r="AN20" s="88"/>
      <c r="AO20" s="88"/>
      <c r="AP20" s="88"/>
      <c r="AQ20" s="189">
        <v>152.75</v>
      </c>
      <c r="AR20" s="88" t="s">
        <v>337</v>
      </c>
      <c r="AS20" s="88"/>
      <c r="AT20" s="88"/>
      <c r="AU20" s="88"/>
      <c r="AV20" s="88" t="s">
        <v>898</v>
      </c>
      <c r="AW20" s="88"/>
      <c r="AX20" s="282" t="s">
        <v>356</v>
      </c>
      <c r="AY20" s="115"/>
      <c r="AZ20" s="110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6"/>
      <c r="BL20" s="248">
        <f t="shared" si="2"/>
        <v>17</v>
      </c>
      <c r="BM20" s="247">
        <f>+IF(ISERROR(ROUNDDOWN(VLOOKUP(J20,償却率!$B$4:$C$82,2,FALSE)*台帳シート!M20,0)*台帳シート!BL20),0,ROUNDDOWN(VLOOKUP(台帳シート!J20,償却率!$B$4:$C$82,2,FALSE)*台帳シート!M20,0)*台帳シート!BL20)</f>
        <v>6732000</v>
      </c>
      <c r="BN20" s="289">
        <f t="shared" si="7"/>
        <v>6732000</v>
      </c>
      <c r="BO20" s="292">
        <f t="shared" si="3"/>
        <v>5268000</v>
      </c>
      <c r="BP20" s="292">
        <f t="shared" si="4"/>
        <v>0</v>
      </c>
      <c r="BQ20" s="289">
        <f t="shared" si="5"/>
        <v>0</v>
      </c>
      <c r="BR20" s="289">
        <f>IF(ISERROR(IF(BP20=0,IF(F20="無形・ソフトウェア",IF(ROUNDDOWN(VLOOKUP(J20,償却率!$B$4:$C$77,2,FALSE)*台帳シート!M20,0)&gt;=台帳シート!BO20,台帳シート!BO20-0,ROUNDDOWN(VLOOKUP(台帳シート!J20,償却率!$B$4:$C$77,2,FALSE)*台帳シート!M20,0)),IF(H20="1：リース",IF(ROUNDDOWN(VLOOKUP(J20,償却率!$B$4:$C$77,2,FALSE)*台帳シート!M20,0)&gt;=台帳シート!BO20,台帳シート!BO20-0,ROUNDDOWN(VLOOKUP(台帳シート!J20,償却率!$B$4:$C$77,2,FALSE)*台帳シート!M20,0)),IF(ROUNDDOWN(VLOOKUP(J20,償却率!$B$4:$C$77,2,FALSE)*台帳シート!M20,0)&gt;=台帳シート!BO20,台帳シート!BO20-1,ROUNDDOWN(VLOOKUP(台帳シート!J20,償却率!$B$4:$C$77,2,FALSE)*台帳シート!M20,0)))),0)),0,(IF(BP20=0,IF(F20="無形・ソフトウェア",IF(ROUNDDOWN(VLOOKUP(J20,償却率!$B$4:$C$77,2,FALSE)*台帳シート!M20,0)&gt;=台帳シート!BO20,台帳シート!BO20-0,ROUNDDOWN(VLOOKUP(台帳シート!J20,償却率!$B$4:$C$77,2,FALSE)*台帳シート!M20,0)),IF(H20="1：リース",IF(ROUNDDOWN(VLOOKUP(J20,償却率!$B$4:$C$77,2,FALSE)*台帳シート!M20,0)&gt;=台帳シート!BO20,台帳シート!BO20-0,ROUNDDOWN(VLOOKUP(台帳シート!J20,償却率!$B$4:$C$77,2,FALSE)*台帳シート!M20,0)),IF(ROUNDDOWN(VLOOKUP(J20,償却率!$B$4:$C$77,2,FALSE)*台帳シート!M20,0)&gt;=台帳シート!BO20,台帳シート!BO20-1,ROUNDDOWN(VLOOKUP(台帳シート!J20,償却率!$B$4:$C$77,2,FALSE)*台帳シート!M20,0)))),0)))</f>
        <v>396000</v>
      </c>
      <c r="BS20" s="290">
        <f t="shared" si="21"/>
        <v>7128000</v>
      </c>
      <c r="BT20" s="293">
        <f t="shared" si="6"/>
        <v>4872000</v>
      </c>
      <c r="BU20" s="183"/>
    </row>
    <row r="21" spans="2:73" s="109" customFormat="1" ht="30" customHeight="1" x14ac:dyDescent="0.15">
      <c r="B21" s="82" t="s">
        <v>1067</v>
      </c>
      <c r="C21" s="111"/>
      <c r="D21" s="285" t="s">
        <v>636</v>
      </c>
      <c r="E21" s="103" t="s">
        <v>632</v>
      </c>
      <c r="F21" s="108" t="s">
        <v>274</v>
      </c>
      <c r="G21" s="273" t="s">
        <v>685</v>
      </c>
      <c r="H21" s="88" t="s">
        <v>182</v>
      </c>
      <c r="I21" s="273" t="s">
        <v>243</v>
      </c>
      <c r="J21" s="283">
        <v>31</v>
      </c>
      <c r="K21" s="270">
        <v>36433</v>
      </c>
      <c r="L21" s="88"/>
      <c r="M21" s="276">
        <v>529179000</v>
      </c>
      <c r="N21" s="277"/>
      <c r="O21" s="111"/>
      <c r="P21" s="111"/>
      <c r="Q21" s="111"/>
      <c r="R21" s="111" t="str">
        <f t="shared" si="9"/>
        <v>-</v>
      </c>
      <c r="S21" s="111"/>
      <c r="T21" s="111"/>
      <c r="U21" s="111"/>
      <c r="V21" s="111"/>
      <c r="W21" s="111"/>
      <c r="X21" s="111"/>
      <c r="Y21" s="111" t="str">
        <f t="shared" si="10"/>
        <v>-</v>
      </c>
      <c r="Z21" s="111"/>
      <c r="AA21" s="111"/>
      <c r="AB21" s="111"/>
      <c r="AC21" s="111"/>
      <c r="AD21" s="111"/>
      <c r="AE21" s="111"/>
      <c r="AF21" s="111"/>
      <c r="AG21" s="111"/>
      <c r="AH21" s="88" t="s">
        <v>296</v>
      </c>
      <c r="AI21" s="88"/>
      <c r="AJ21" s="88" t="s">
        <v>740</v>
      </c>
      <c r="AK21" s="88"/>
      <c r="AL21" s="88"/>
      <c r="AM21" s="88"/>
      <c r="AN21" s="88"/>
      <c r="AO21" s="88"/>
      <c r="AP21" s="88"/>
      <c r="AQ21" s="189">
        <v>1735.88</v>
      </c>
      <c r="AR21" s="88" t="s">
        <v>337</v>
      </c>
      <c r="AS21" s="88"/>
      <c r="AT21" s="88"/>
      <c r="AU21" s="88"/>
      <c r="AV21" s="88" t="s">
        <v>898</v>
      </c>
      <c r="AW21" s="88"/>
      <c r="AX21" s="282" t="s">
        <v>356</v>
      </c>
      <c r="AY21" s="115"/>
      <c r="AZ21" s="110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6"/>
      <c r="BL21" s="248">
        <f t="shared" si="2"/>
        <v>17</v>
      </c>
      <c r="BM21" s="247">
        <f>+IF(ISERROR(ROUNDDOWN(VLOOKUP(J21,償却率!$B$4:$C$82,2,FALSE)*台帳シート!M21,0)*台帳シート!BL21),0,ROUNDDOWN(VLOOKUP(台帳シート!J21,償却率!$B$4:$C$82,2,FALSE)*台帳シート!M21,0)*台帳シート!BL21)</f>
        <v>296869419</v>
      </c>
      <c r="BN21" s="289">
        <f t="shared" si="7"/>
        <v>296869419</v>
      </c>
      <c r="BO21" s="292">
        <f t="shared" si="3"/>
        <v>232309581</v>
      </c>
      <c r="BP21" s="292">
        <f t="shared" si="4"/>
        <v>0</v>
      </c>
      <c r="BQ21" s="289">
        <f t="shared" si="5"/>
        <v>0</v>
      </c>
      <c r="BR21" s="289">
        <f>IF(ISERROR(IF(BP21=0,IF(F21="無形・ソフトウェア",IF(ROUNDDOWN(VLOOKUP(J21,償却率!$B$4:$C$77,2,FALSE)*台帳シート!M21,0)&gt;=台帳シート!BO21,台帳シート!BO21-0,ROUNDDOWN(VLOOKUP(台帳シート!J21,償却率!$B$4:$C$77,2,FALSE)*台帳シート!M21,0)),IF(H21="1：リース",IF(ROUNDDOWN(VLOOKUP(J21,償却率!$B$4:$C$77,2,FALSE)*台帳シート!M21,0)&gt;=台帳シート!BO21,台帳シート!BO21-0,ROUNDDOWN(VLOOKUP(台帳シート!J21,償却率!$B$4:$C$77,2,FALSE)*台帳シート!M21,0)),IF(ROUNDDOWN(VLOOKUP(J21,償却率!$B$4:$C$77,2,FALSE)*台帳シート!M21,0)&gt;=台帳シート!BO21,台帳シート!BO21-1,ROUNDDOWN(VLOOKUP(台帳シート!J21,償却率!$B$4:$C$77,2,FALSE)*台帳シート!M21,0)))),0)),0,(IF(BP21=0,IF(F21="無形・ソフトウェア",IF(ROUNDDOWN(VLOOKUP(J21,償却率!$B$4:$C$77,2,FALSE)*台帳シート!M21,0)&gt;=台帳シート!BO21,台帳シート!BO21-0,ROUNDDOWN(VLOOKUP(台帳シート!J21,償却率!$B$4:$C$77,2,FALSE)*台帳シート!M21,0)),IF(H21="1：リース",IF(ROUNDDOWN(VLOOKUP(J21,償却率!$B$4:$C$77,2,FALSE)*台帳シート!M21,0)&gt;=台帳シート!BO21,台帳シート!BO21-0,ROUNDDOWN(VLOOKUP(台帳シート!J21,償却率!$B$4:$C$77,2,FALSE)*台帳シート!M21,0)),IF(ROUNDDOWN(VLOOKUP(J21,償却率!$B$4:$C$77,2,FALSE)*台帳シート!M21,0)&gt;=台帳シート!BO21,台帳シート!BO21-1,ROUNDDOWN(VLOOKUP(台帳シート!J21,償却率!$B$4:$C$77,2,FALSE)*台帳シート!M21,0)))),0)))</f>
        <v>17462907</v>
      </c>
      <c r="BS21" s="290">
        <f t="shared" si="21"/>
        <v>314332326</v>
      </c>
      <c r="BT21" s="293">
        <f t="shared" si="6"/>
        <v>214846674</v>
      </c>
      <c r="BU21" s="183"/>
    </row>
    <row r="22" spans="2:73" s="109" customFormat="1" ht="30" customHeight="1" x14ac:dyDescent="0.15">
      <c r="B22" s="82" t="s">
        <v>1068</v>
      </c>
      <c r="C22" s="111"/>
      <c r="D22" s="285" t="s">
        <v>639</v>
      </c>
      <c r="E22" s="103" t="s">
        <v>632</v>
      </c>
      <c r="F22" s="108" t="s">
        <v>274</v>
      </c>
      <c r="G22" s="273" t="s">
        <v>686</v>
      </c>
      <c r="H22" s="88" t="s">
        <v>182</v>
      </c>
      <c r="I22" s="273" t="s">
        <v>243</v>
      </c>
      <c r="J22" s="283">
        <v>31</v>
      </c>
      <c r="K22" s="270">
        <v>35146</v>
      </c>
      <c r="L22" s="88"/>
      <c r="M22" s="276">
        <v>2692419897</v>
      </c>
      <c r="N22" s="277"/>
      <c r="O22" s="111"/>
      <c r="P22" s="111"/>
      <c r="Q22" s="111"/>
      <c r="R22" s="111" t="str">
        <f t="shared" si="9"/>
        <v>-</v>
      </c>
      <c r="S22" s="111"/>
      <c r="T22" s="111"/>
      <c r="U22" s="111"/>
      <c r="V22" s="111"/>
      <c r="W22" s="111"/>
      <c r="X22" s="111"/>
      <c r="Y22" s="111" t="str">
        <f t="shared" si="10"/>
        <v>-</v>
      </c>
      <c r="Z22" s="111"/>
      <c r="AA22" s="111"/>
      <c r="AB22" s="111"/>
      <c r="AC22" s="111"/>
      <c r="AD22" s="111"/>
      <c r="AE22" s="111"/>
      <c r="AF22" s="111"/>
      <c r="AG22" s="111"/>
      <c r="AH22" s="88" t="s">
        <v>296</v>
      </c>
      <c r="AI22" s="88"/>
      <c r="AJ22" s="88" t="s">
        <v>740</v>
      </c>
      <c r="AK22" s="88"/>
      <c r="AL22" s="88"/>
      <c r="AM22" s="88"/>
      <c r="AN22" s="88"/>
      <c r="AO22" s="88"/>
      <c r="AP22" s="88"/>
      <c r="AQ22" s="189">
        <v>4006</v>
      </c>
      <c r="AR22" s="88" t="s">
        <v>337</v>
      </c>
      <c r="AS22" s="88"/>
      <c r="AT22" s="88"/>
      <c r="AU22" s="88"/>
      <c r="AV22" s="88" t="s">
        <v>898</v>
      </c>
      <c r="AW22" s="88"/>
      <c r="AX22" s="282" t="s">
        <v>356</v>
      </c>
      <c r="AY22" s="115"/>
      <c r="AZ22" s="110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6"/>
      <c r="BL22" s="248">
        <f t="shared" si="2"/>
        <v>21</v>
      </c>
      <c r="BM22" s="247">
        <f>+IF(ISERROR(ROUNDDOWN(VLOOKUP(J22,償却率!$B$4:$C$82,2,FALSE)*台帳シート!M22,0)*台帳シート!BL22),0,ROUNDDOWN(VLOOKUP(台帳シート!J22,償却率!$B$4:$C$82,2,FALSE)*台帳シート!M22,0)*台帳シート!BL22)</f>
        <v>1865846976</v>
      </c>
      <c r="BN22" s="289">
        <f t="shared" si="7"/>
        <v>1865846976</v>
      </c>
      <c r="BO22" s="292">
        <f t="shared" si="3"/>
        <v>826572921</v>
      </c>
      <c r="BP22" s="292">
        <f t="shared" si="4"/>
        <v>0</v>
      </c>
      <c r="BQ22" s="289">
        <f t="shared" si="5"/>
        <v>0</v>
      </c>
      <c r="BR22" s="289">
        <f>IF(ISERROR(IF(BP22=0,IF(F22="無形・ソフトウェア",IF(ROUNDDOWN(VLOOKUP(J22,償却率!$B$4:$C$77,2,FALSE)*台帳シート!M22,0)&gt;=台帳シート!BO22,台帳シート!BO22-0,ROUNDDOWN(VLOOKUP(台帳シート!J22,償却率!$B$4:$C$77,2,FALSE)*台帳シート!M22,0)),IF(H22="1：リース",IF(ROUNDDOWN(VLOOKUP(J22,償却率!$B$4:$C$77,2,FALSE)*台帳シート!M22,0)&gt;=台帳シート!BO22,台帳シート!BO22-0,ROUNDDOWN(VLOOKUP(台帳シート!J22,償却率!$B$4:$C$77,2,FALSE)*台帳シート!M22,0)),IF(ROUNDDOWN(VLOOKUP(J22,償却率!$B$4:$C$77,2,FALSE)*台帳シート!M22,0)&gt;=台帳シート!BO22,台帳シート!BO22-1,ROUNDDOWN(VLOOKUP(台帳シート!J22,償却率!$B$4:$C$77,2,FALSE)*台帳シート!M22,0)))),0)),0,(IF(BP22=0,IF(F22="無形・ソフトウェア",IF(ROUNDDOWN(VLOOKUP(J22,償却率!$B$4:$C$77,2,FALSE)*台帳シート!M22,0)&gt;=台帳シート!BO22,台帳シート!BO22-0,ROUNDDOWN(VLOOKUP(台帳シート!J22,償却率!$B$4:$C$77,2,FALSE)*台帳シート!M22,0)),IF(H22="1：リース",IF(ROUNDDOWN(VLOOKUP(J22,償却率!$B$4:$C$77,2,FALSE)*台帳シート!M22,0)&gt;=台帳シート!BO22,台帳シート!BO22-0,ROUNDDOWN(VLOOKUP(台帳シート!J22,償却率!$B$4:$C$77,2,FALSE)*台帳シート!M22,0)),IF(ROUNDDOWN(VLOOKUP(J22,償却率!$B$4:$C$77,2,FALSE)*台帳シート!M22,0)&gt;=台帳シート!BO22,台帳シート!BO22-1,ROUNDDOWN(VLOOKUP(台帳シート!J22,償却率!$B$4:$C$77,2,FALSE)*台帳シート!M22,0)))),0)))</f>
        <v>88849856</v>
      </c>
      <c r="BS22" s="290">
        <f t="shared" si="21"/>
        <v>1954696832</v>
      </c>
      <c r="BT22" s="293">
        <f t="shared" si="6"/>
        <v>737723065</v>
      </c>
      <c r="BU22" s="183"/>
    </row>
    <row r="23" spans="2:73" s="109" customFormat="1" ht="30" customHeight="1" x14ac:dyDescent="0.15">
      <c r="B23" s="82" t="s">
        <v>1069</v>
      </c>
      <c r="C23" s="111"/>
      <c r="D23" s="285" t="s">
        <v>639</v>
      </c>
      <c r="E23" s="103" t="s">
        <v>632</v>
      </c>
      <c r="F23" s="108" t="s">
        <v>274</v>
      </c>
      <c r="G23" s="273" t="s">
        <v>687</v>
      </c>
      <c r="H23" s="88" t="s">
        <v>182</v>
      </c>
      <c r="I23" s="273" t="s">
        <v>243</v>
      </c>
      <c r="J23" s="283">
        <v>38</v>
      </c>
      <c r="K23" s="270">
        <v>36617</v>
      </c>
      <c r="L23" s="88"/>
      <c r="M23" s="276">
        <v>61586000</v>
      </c>
      <c r="N23" s="277"/>
      <c r="O23" s="111"/>
      <c r="P23" s="111"/>
      <c r="Q23" s="111"/>
      <c r="R23" s="111" t="str">
        <f t="shared" si="9"/>
        <v>-</v>
      </c>
      <c r="S23" s="111"/>
      <c r="T23" s="111"/>
      <c r="U23" s="111"/>
      <c r="V23" s="111"/>
      <c r="W23" s="111"/>
      <c r="X23" s="111"/>
      <c r="Y23" s="111" t="str">
        <f t="shared" si="10"/>
        <v>-</v>
      </c>
      <c r="Z23" s="111"/>
      <c r="AA23" s="111"/>
      <c r="AB23" s="111"/>
      <c r="AC23" s="111"/>
      <c r="AD23" s="111"/>
      <c r="AE23" s="111"/>
      <c r="AF23" s="111"/>
      <c r="AG23" s="111"/>
      <c r="AH23" s="88" t="s">
        <v>296</v>
      </c>
      <c r="AI23" s="88"/>
      <c r="AJ23" s="88" t="s">
        <v>739</v>
      </c>
      <c r="AK23" s="88"/>
      <c r="AL23" s="88"/>
      <c r="AM23" s="88"/>
      <c r="AN23" s="88"/>
      <c r="AO23" s="88"/>
      <c r="AP23" s="88"/>
      <c r="AQ23" s="189">
        <v>421.3</v>
      </c>
      <c r="AR23" s="88" t="s">
        <v>337</v>
      </c>
      <c r="AS23" s="88"/>
      <c r="AT23" s="88"/>
      <c r="AU23" s="88"/>
      <c r="AV23" s="88" t="s">
        <v>898</v>
      </c>
      <c r="AW23" s="88"/>
      <c r="AX23" s="282" t="s">
        <v>356</v>
      </c>
      <c r="AY23" s="115"/>
      <c r="AZ23" s="110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6"/>
      <c r="BL23" s="248">
        <f t="shared" si="2"/>
        <v>16</v>
      </c>
      <c r="BM23" s="247">
        <f>+IF(ISERROR(ROUNDDOWN(VLOOKUP(J23,償却率!$B$4:$C$82,2,FALSE)*台帳シート!M23,0)*台帳シート!BL23),0,ROUNDDOWN(VLOOKUP(台帳シート!J23,償却率!$B$4:$C$82,2,FALSE)*台帳シート!M23,0)*台帳シート!BL23)</f>
        <v>26605152</v>
      </c>
      <c r="BN23" s="289">
        <f t="shared" si="7"/>
        <v>26605152</v>
      </c>
      <c r="BO23" s="292">
        <f t="shared" si="3"/>
        <v>34980848</v>
      </c>
      <c r="BP23" s="292">
        <f t="shared" si="4"/>
        <v>0</v>
      </c>
      <c r="BQ23" s="289">
        <f t="shared" si="5"/>
        <v>0</v>
      </c>
      <c r="BR23" s="289">
        <f>IF(ISERROR(IF(BP23=0,IF(F23="無形・ソフトウェア",IF(ROUNDDOWN(VLOOKUP(J23,償却率!$B$4:$C$77,2,FALSE)*台帳シート!M23,0)&gt;=台帳シート!BO23,台帳シート!BO23-0,ROUNDDOWN(VLOOKUP(台帳シート!J23,償却率!$B$4:$C$77,2,FALSE)*台帳シート!M23,0)),IF(H23="1：リース",IF(ROUNDDOWN(VLOOKUP(J23,償却率!$B$4:$C$77,2,FALSE)*台帳シート!M23,0)&gt;=台帳シート!BO23,台帳シート!BO23-0,ROUNDDOWN(VLOOKUP(台帳シート!J23,償却率!$B$4:$C$77,2,FALSE)*台帳シート!M23,0)),IF(ROUNDDOWN(VLOOKUP(J23,償却率!$B$4:$C$77,2,FALSE)*台帳シート!M23,0)&gt;=台帳シート!BO23,台帳シート!BO23-1,ROUNDDOWN(VLOOKUP(台帳シート!J23,償却率!$B$4:$C$77,2,FALSE)*台帳シート!M23,0)))),0)),0,(IF(BP23=0,IF(F23="無形・ソフトウェア",IF(ROUNDDOWN(VLOOKUP(J23,償却率!$B$4:$C$77,2,FALSE)*台帳シート!M23,0)&gt;=台帳シート!BO23,台帳シート!BO23-0,ROUNDDOWN(VLOOKUP(台帳シート!J23,償却率!$B$4:$C$77,2,FALSE)*台帳シート!M23,0)),IF(H23="1：リース",IF(ROUNDDOWN(VLOOKUP(J23,償却率!$B$4:$C$77,2,FALSE)*台帳シート!M23,0)&gt;=台帳シート!BO23,台帳シート!BO23-0,ROUNDDOWN(VLOOKUP(台帳シート!J23,償却率!$B$4:$C$77,2,FALSE)*台帳シート!M23,0)),IF(ROUNDDOWN(VLOOKUP(J23,償却率!$B$4:$C$77,2,FALSE)*台帳シート!M23,0)&gt;=台帳シート!BO23,台帳シート!BO23-1,ROUNDDOWN(VLOOKUP(台帳シート!J23,償却率!$B$4:$C$77,2,FALSE)*台帳シート!M23,0)))),0)))</f>
        <v>1662822</v>
      </c>
      <c r="BS23" s="290">
        <f t="shared" si="21"/>
        <v>28267974</v>
      </c>
      <c r="BT23" s="293">
        <f t="shared" si="6"/>
        <v>33318026</v>
      </c>
      <c r="BU23" s="183"/>
    </row>
    <row r="24" spans="2:73" s="109" customFormat="1" ht="30" customHeight="1" x14ac:dyDescent="0.15">
      <c r="B24" s="82" t="s">
        <v>1070</v>
      </c>
      <c r="C24" s="111"/>
      <c r="D24" s="285" t="s">
        <v>1102</v>
      </c>
      <c r="E24" s="103" t="s">
        <v>632</v>
      </c>
      <c r="F24" s="108" t="s">
        <v>274</v>
      </c>
      <c r="G24" s="273" t="s">
        <v>688</v>
      </c>
      <c r="H24" s="88" t="s">
        <v>182</v>
      </c>
      <c r="I24" s="273" t="s">
        <v>243</v>
      </c>
      <c r="J24" s="283">
        <v>31</v>
      </c>
      <c r="K24" s="270">
        <v>42341</v>
      </c>
      <c r="L24" s="88"/>
      <c r="M24" s="276">
        <v>14813800</v>
      </c>
      <c r="N24" s="277"/>
      <c r="O24" s="111"/>
      <c r="P24" s="111"/>
      <c r="Q24" s="111"/>
      <c r="R24" s="111" t="str">
        <f t="shared" si="9"/>
        <v>-</v>
      </c>
      <c r="S24" s="111"/>
      <c r="T24" s="111"/>
      <c r="U24" s="111"/>
      <c r="V24" s="111"/>
      <c r="W24" s="111"/>
      <c r="X24" s="111"/>
      <c r="Y24" s="111" t="str">
        <f t="shared" si="10"/>
        <v>-</v>
      </c>
      <c r="Z24" s="111"/>
      <c r="AA24" s="111"/>
      <c r="AB24" s="111"/>
      <c r="AC24" s="111"/>
      <c r="AD24" s="111"/>
      <c r="AE24" s="111"/>
      <c r="AF24" s="111"/>
      <c r="AG24" s="111"/>
      <c r="AH24" s="88" t="s">
        <v>296</v>
      </c>
      <c r="AI24" s="88"/>
      <c r="AJ24" s="88" t="s">
        <v>741</v>
      </c>
      <c r="AK24" s="88"/>
      <c r="AL24" s="88"/>
      <c r="AM24" s="88"/>
      <c r="AN24" s="88"/>
      <c r="AO24" s="88"/>
      <c r="AP24" s="88"/>
      <c r="AQ24" s="189">
        <v>99.75</v>
      </c>
      <c r="AR24" s="88" t="s">
        <v>337</v>
      </c>
      <c r="AS24" s="88"/>
      <c r="AT24" s="88"/>
      <c r="AU24" s="88"/>
      <c r="AV24" s="88" t="s">
        <v>898</v>
      </c>
      <c r="AW24" s="88"/>
      <c r="AX24" s="282" t="s">
        <v>356</v>
      </c>
      <c r="AY24" s="115"/>
      <c r="AZ24" s="110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6"/>
      <c r="BL24" s="248">
        <f t="shared" si="2"/>
        <v>1</v>
      </c>
      <c r="BM24" s="247">
        <f>+IF(ISERROR(ROUNDDOWN(VLOOKUP(J24,償却率!$B$4:$C$82,2,FALSE)*台帳シート!M24,0)*台帳シート!BL24),0,ROUNDDOWN(VLOOKUP(台帳シート!J24,償却率!$B$4:$C$82,2,FALSE)*台帳シート!M24,0)*台帳シート!BL24)</f>
        <v>488855</v>
      </c>
      <c r="BN24" s="289">
        <f t="shared" si="7"/>
        <v>488855</v>
      </c>
      <c r="BO24" s="292">
        <f t="shared" si="3"/>
        <v>14324945</v>
      </c>
      <c r="BP24" s="292">
        <f t="shared" si="4"/>
        <v>0</v>
      </c>
      <c r="BQ24" s="289">
        <f t="shared" si="5"/>
        <v>0</v>
      </c>
      <c r="BR24" s="289">
        <f>IF(ISERROR(IF(BP24=0,IF(F24="無形・ソフトウェア",IF(ROUNDDOWN(VLOOKUP(J24,償却率!$B$4:$C$77,2,FALSE)*台帳シート!M24,0)&gt;=台帳シート!BO24,台帳シート!BO24-0,ROUNDDOWN(VLOOKUP(台帳シート!J24,償却率!$B$4:$C$77,2,FALSE)*台帳シート!M24,0)),IF(H24="1：リース",IF(ROUNDDOWN(VLOOKUP(J24,償却率!$B$4:$C$77,2,FALSE)*台帳シート!M24,0)&gt;=台帳シート!BO24,台帳シート!BO24-0,ROUNDDOWN(VLOOKUP(台帳シート!J24,償却率!$B$4:$C$77,2,FALSE)*台帳シート!M24,0)),IF(ROUNDDOWN(VLOOKUP(J24,償却率!$B$4:$C$77,2,FALSE)*台帳シート!M24,0)&gt;=台帳シート!BO24,台帳シート!BO24-1,ROUNDDOWN(VLOOKUP(台帳シート!J24,償却率!$B$4:$C$77,2,FALSE)*台帳シート!M24,0)))),0)),0,(IF(BP24=0,IF(F24="無形・ソフトウェア",IF(ROUNDDOWN(VLOOKUP(J24,償却率!$B$4:$C$77,2,FALSE)*台帳シート!M24,0)&gt;=台帳シート!BO24,台帳シート!BO24-0,ROUNDDOWN(VLOOKUP(台帳シート!J24,償却率!$B$4:$C$77,2,FALSE)*台帳シート!M24,0)),IF(H24="1：リース",IF(ROUNDDOWN(VLOOKUP(J24,償却率!$B$4:$C$77,2,FALSE)*台帳シート!M24,0)&gt;=台帳シート!BO24,台帳シート!BO24-0,ROUNDDOWN(VLOOKUP(台帳シート!J24,償却率!$B$4:$C$77,2,FALSE)*台帳シート!M24,0)),IF(ROUNDDOWN(VLOOKUP(J24,償却率!$B$4:$C$77,2,FALSE)*台帳シート!M24,0)&gt;=台帳シート!BO24,台帳シート!BO24-1,ROUNDDOWN(VLOOKUP(台帳シート!J24,償却率!$B$4:$C$77,2,FALSE)*台帳シート!M24,0)))),0)))</f>
        <v>488855</v>
      </c>
      <c r="BS24" s="290">
        <f t="shared" si="21"/>
        <v>977710</v>
      </c>
      <c r="BT24" s="293">
        <f t="shared" si="6"/>
        <v>13836090</v>
      </c>
      <c r="BU24" s="183"/>
    </row>
    <row r="25" spans="2:73" s="109" customFormat="1" ht="30" customHeight="1" x14ac:dyDescent="0.15">
      <c r="B25" s="82" t="s">
        <v>1071</v>
      </c>
      <c r="C25" s="111"/>
      <c r="D25" s="285" t="s">
        <v>639</v>
      </c>
      <c r="E25" s="103" t="s">
        <v>632</v>
      </c>
      <c r="F25" s="108" t="s">
        <v>274</v>
      </c>
      <c r="G25" s="273" t="s">
        <v>689</v>
      </c>
      <c r="H25" s="88" t="s">
        <v>182</v>
      </c>
      <c r="I25" s="273" t="s">
        <v>243</v>
      </c>
      <c r="J25" s="283">
        <v>34</v>
      </c>
      <c r="K25" s="270">
        <v>38072</v>
      </c>
      <c r="L25" s="88"/>
      <c r="M25" s="276">
        <v>46319200</v>
      </c>
      <c r="N25" s="277"/>
      <c r="O25" s="111"/>
      <c r="P25" s="111"/>
      <c r="Q25" s="111"/>
      <c r="R25" s="111" t="str">
        <f t="shared" si="9"/>
        <v>-</v>
      </c>
      <c r="S25" s="111"/>
      <c r="T25" s="111"/>
      <c r="U25" s="111"/>
      <c r="V25" s="111"/>
      <c r="W25" s="111"/>
      <c r="X25" s="111"/>
      <c r="Y25" s="111" t="str">
        <f t="shared" si="10"/>
        <v>-</v>
      </c>
      <c r="Z25" s="111"/>
      <c r="AA25" s="111"/>
      <c r="AB25" s="111"/>
      <c r="AC25" s="111"/>
      <c r="AD25" s="111"/>
      <c r="AE25" s="111"/>
      <c r="AF25" s="111"/>
      <c r="AG25" s="111"/>
      <c r="AH25" s="88" t="s">
        <v>296</v>
      </c>
      <c r="AI25" s="88"/>
      <c r="AJ25" s="88" t="s">
        <v>742</v>
      </c>
      <c r="AK25" s="88"/>
      <c r="AL25" s="88"/>
      <c r="AM25" s="88"/>
      <c r="AN25" s="88"/>
      <c r="AO25" s="88"/>
      <c r="AP25" s="88"/>
      <c r="AQ25" s="189">
        <v>441.5</v>
      </c>
      <c r="AR25" s="88" t="s">
        <v>337</v>
      </c>
      <c r="AS25" s="88"/>
      <c r="AT25" s="88"/>
      <c r="AU25" s="88"/>
      <c r="AV25" s="88" t="s">
        <v>898</v>
      </c>
      <c r="AW25" s="88"/>
      <c r="AX25" s="282" t="s">
        <v>356</v>
      </c>
      <c r="AY25" s="115"/>
      <c r="AZ25" s="110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6"/>
      <c r="BL25" s="248">
        <f t="shared" si="2"/>
        <v>13</v>
      </c>
      <c r="BM25" s="247">
        <f>+IF(ISERROR(ROUNDDOWN(VLOOKUP(J25,償却率!$B$4:$C$82,2,FALSE)*台帳シート!M25,0)*台帳シート!BL25),0,ROUNDDOWN(VLOOKUP(台帳シート!J25,償却率!$B$4:$C$82,2,FALSE)*台帳シート!M25,0)*台帳シート!BL25)</f>
        <v>18064488</v>
      </c>
      <c r="BN25" s="289">
        <f t="shared" si="7"/>
        <v>18064488</v>
      </c>
      <c r="BO25" s="292">
        <f t="shared" si="3"/>
        <v>28254712</v>
      </c>
      <c r="BP25" s="292">
        <f t="shared" si="4"/>
        <v>0</v>
      </c>
      <c r="BQ25" s="289">
        <f t="shared" si="5"/>
        <v>0</v>
      </c>
      <c r="BR25" s="289">
        <f>IF(ISERROR(IF(BP25=0,IF(F25="無形・ソフトウェア",IF(ROUNDDOWN(VLOOKUP(J25,償却率!$B$4:$C$77,2,FALSE)*台帳シート!M25,0)&gt;=台帳シート!BO25,台帳シート!BO25-0,ROUNDDOWN(VLOOKUP(台帳シート!J25,償却率!$B$4:$C$77,2,FALSE)*台帳シート!M25,0)),IF(H25="1：リース",IF(ROUNDDOWN(VLOOKUP(J25,償却率!$B$4:$C$77,2,FALSE)*台帳シート!M25,0)&gt;=台帳シート!BO25,台帳シート!BO25-0,ROUNDDOWN(VLOOKUP(台帳シート!J25,償却率!$B$4:$C$77,2,FALSE)*台帳シート!M25,0)),IF(ROUNDDOWN(VLOOKUP(J25,償却率!$B$4:$C$77,2,FALSE)*台帳シート!M25,0)&gt;=台帳シート!BO25,台帳シート!BO25-1,ROUNDDOWN(VLOOKUP(台帳シート!J25,償却率!$B$4:$C$77,2,FALSE)*台帳シート!M25,0)))),0)),0,(IF(BP25=0,IF(F25="無形・ソフトウェア",IF(ROUNDDOWN(VLOOKUP(J25,償却率!$B$4:$C$77,2,FALSE)*台帳シート!M25,0)&gt;=台帳シート!BO25,台帳シート!BO25-0,ROUNDDOWN(VLOOKUP(台帳シート!J25,償却率!$B$4:$C$77,2,FALSE)*台帳シート!M25,0)),IF(H25="1：リース",IF(ROUNDDOWN(VLOOKUP(J25,償却率!$B$4:$C$77,2,FALSE)*台帳シート!M25,0)&gt;=台帳シート!BO25,台帳シート!BO25-0,ROUNDDOWN(VLOOKUP(台帳シート!J25,償却率!$B$4:$C$77,2,FALSE)*台帳シート!M25,0)),IF(ROUNDDOWN(VLOOKUP(J25,償却率!$B$4:$C$77,2,FALSE)*台帳シート!M25,0)&gt;=台帳シート!BO25,台帳シート!BO25-1,ROUNDDOWN(VLOOKUP(台帳シート!J25,償却率!$B$4:$C$77,2,FALSE)*台帳シート!M25,0)))),0)))</f>
        <v>1389576</v>
      </c>
      <c r="BS25" s="290">
        <f t="shared" si="21"/>
        <v>19454064</v>
      </c>
      <c r="BT25" s="293">
        <f t="shared" si="6"/>
        <v>26865136</v>
      </c>
      <c r="BU25" s="183"/>
    </row>
    <row r="26" spans="2:73" s="109" customFormat="1" ht="30" customHeight="1" x14ac:dyDescent="0.15">
      <c r="B26" s="82" t="s">
        <v>1072</v>
      </c>
      <c r="C26" s="111"/>
      <c r="D26" s="285" t="s">
        <v>640</v>
      </c>
      <c r="E26" s="103" t="s">
        <v>632</v>
      </c>
      <c r="F26" s="108" t="s">
        <v>274</v>
      </c>
      <c r="G26" s="273" t="s">
        <v>690</v>
      </c>
      <c r="H26" s="88" t="s">
        <v>182</v>
      </c>
      <c r="I26" s="273" t="s">
        <v>237</v>
      </c>
      <c r="J26" s="283">
        <v>38</v>
      </c>
      <c r="K26" s="270">
        <v>35886</v>
      </c>
      <c r="L26" s="88"/>
      <c r="M26" s="276">
        <v>61586000</v>
      </c>
      <c r="N26" s="277"/>
      <c r="O26" s="111"/>
      <c r="P26" s="111"/>
      <c r="Q26" s="111"/>
      <c r="R26" s="111" t="str">
        <f t="shared" si="9"/>
        <v>-</v>
      </c>
      <c r="S26" s="111"/>
      <c r="T26" s="111"/>
      <c r="U26" s="111"/>
      <c r="V26" s="111"/>
      <c r="W26" s="111"/>
      <c r="X26" s="111"/>
      <c r="Y26" s="111" t="str">
        <f t="shared" si="10"/>
        <v>-</v>
      </c>
      <c r="Z26" s="111"/>
      <c r="AA26" s="111"/>
      <c r="AB26" s="111"/>
      <c r="AC26" s="111"/>
      <c r="AD26" s="111"/>
      <c r="AE26" s="111"/>
      <c r="AF26" s="111"/>
      <c r="AG26" s="111"/>
      <c r="AH26" s="88" t="s">
        <v>296</v>
      </c>
      <c r="AI26" s="88"/>
      <c r="AJ26" s="88" t="s">
        <v>740</v>
      </c>
      <c r="AK26" s="88"/>
      <c r="AL26" s="88"/>
      <c r="AM26" s="88"/>
      <c r="AN26" s="88"/>
      <c r="AO26" s="88"/>
      <c r="AP26" s="88"/>
      <c r="AQ26" s="189">
        <v>589.77</v>
      </c>
      <c r="AR26" s="88" t="s">
        <v>337</v>
      </c>
      <c r="AS26" s="88"/>
      <c r="AT26" s="88"/>
      <c r="AU26" s="88"/>
      <c r="AV26" s="88" t="s">
        <v>898</v>
      </c>
      <c r="AW26" s="88"/>
      <c r="AX26" s="282" t="s">
        <v>356</v>
      </c>
      <c r="AY26" s="115"/>
      <c r="AZ26" s="110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6"/>
      <c r="BL26" s="248">
        <f t="shared" si="2"/>
        <v>18</v>
      </c>
      <c r="BM26" s="247">
        <f>+IF(ISERROR(ROUNDDOWN(VLOOKUP(J26,償却率!$B$4:$C$82,2,FALSE)*台帳シート!M26,0)*台帳シート!BL26),0,ROUNDDOWN(VLOOKUP(台帳シート!J26,償却率!$B$4:$C$82,2,FALSE)*台帳シート!M26,0)*台帳シート!BL26)</f>
        <v>29930796</v>
      </c>
      <c r="BN26" s="289">
        <f t="shared" si="7"/>
        <v>29930796</v>
      </c>
      <c r="BO26" s="292">
        <f>+IF(BP26&lt;=0,M26-BN26,0)</f>
        <v>31655204</v>
      </c>
      <c r="BP26" s="292">
        <f t="shared" si="4"/>
        <v>0</v>
      </c>
      <c r="BQ26" s="289">
        <f t="shared" si="5"/>
        <v>0</v>
      </c>
      <c r="BR26" s="289">
        <f>IF(ISERROR(IF(BP26=0,IF(F26="無形・ソフトウェア",IF(ROUNDDOWN(VLOOKUP(J26,償却率!$B$4:$C$77,2,FALSE)*台帳シート!M26,0)&gt;=台帳シート!BO26,台帳シート!BO26-0,ROUNDDOWN(VLOOKUP(台帳シート!J26,償却率!$B$4:$C$77,2,FALSE)*台帳シート!M26,0)),IF(H26="1：リース",IF(ROUNDDOWN(VLOOKUP(J26,償却率!$B$4:$C$77,2,FALSE)*台帳シート!M26,0)&gt;=台帳シート!BO26,台帳シート!BO26-0,ROUNDDOWN(VLOOKUP(台帳シート!J26,償却率!$B$4:$C$77,2,FALSE)*台帳シート!M26,0)),IF(ROUNDDOWN(VLOOKUP(J26,償却率!$B$4:$C$77,2,FALSE)*台帳シート!M26,0)&gt;=台帳シート!BO26,台帳シート!BO26-1,ROUNDDOWN(VLOOKUP(台帳シート!J26,償却率!$B$4:$C$77,2,FALSE)*台帳シート!M26,0)))),0)),0,(IF(BP26=0,IF(F26="無形・ソフトウェア",IF(ROUNDDOWN(VLOOKUP(J26,償却率!$B$4:$C$77,2,FALSE)*台帳シート!M26,0)&gt;=台帳シート!BO26,台帳シート!BO26-0,ROUNDDOWN(VLOOKUP(台帳シート!J26,償却率!$B$4:$C$77,2,FALSE)*台帳シート!M26,0)),IF(H26="1：リース",IF(ROUNDDOWN(VLOOKUP(J26,償却率!$B$4:$C$77,2,FALSE)*台帳シート!M26,0)&gt;=台帳シート!BO26,台帳シート!BO26-0,ROUNDDOWN(VLOOKUP(台帳シート!J26,償却率!$B$4:$C$77,2,FALSE)*台帳シート!M26,0)),IF(ROUNDDOWN(VLOOKUP(J26,償却率!$B$4:$C$77,2,FALSE)*台帳シート!M26,0)&gt;=台帳シート!BO26,台帳シート!BO26-1,ROUNDDOWN(VLOOKUP(台帳シート!J26,償却率!$B$4:$C$77,2,FALSE)*台帳シート!M26,0)))),0)))</f>
        <v>1662822</v>
      </c>
      <c r="BS26" s="290">
        <f t="shared" si="21"/>
        <v>31593618</v>
      </c>
      <c r="BT26" s="293">
        <f t="shared" si="6"/>
        <v>29992382</v>
      </c>
      <c r="BU26" s="183"/>
    </row>
    <row r="27" spans="2:73" s="109" customFormat="1" ht="30" customHeight="1" x14ac:dyDescent="0.15">
      <c r="B27" s="82" t="s">
        <v>1073</v>
      </c>
      <c r="C27" s="111"/>
      <c r="D27" s="285" t="s">
        <v>641</v>
      </c>
      <c r="E27" s="103" t="s">
        <v>632</v>
      </c>
      <c r="F27" s="108" t="s">
        <v>274</v>
      </c>
      <c r="G27" s="273" t="s">
        <v>691</v>
      </c>
      <c r="H27" s="88" t="s">
        <v>182</v>
      </c>
      <c r="I27" s="273" t="s">
        <v>245</v>
      </c>
      <c r="J27" s="108">
        <v>22</v>
      </c>
      <c r="K27" s="270">
        <v>35517</v>
      </c>
      <c r="L27" s="88"/>
      <c r="M27" s="276">
        <v>10853000</v>
      </c>
      <c r="N27" s="277"/>
      <c r="O27" s="111"/>
      <c r="P27" s="111"/>
      <c r="Q27" s="111"/>
      <c r="R27" s="111" t="str">
        <f t="shared" si="9"/>
        <v>-</v>
      </c>
      <c r="S27" s="111"/>
      <c r="T27" s="111"/>
      <c r="U27" s="111"/>
      <c r="V27" s="111"/>
      <c r="W27" s="111"/>
      <c r="X27" s="111"/>
      <c r="Y27" s="111" t="str">
        <f t="shared" si="10"/>
        <v>-</v>
      </c>
      <c r="Z27" s="111"/>
      <c r="AA27" s="111"/>
      <c r="AB27" s="111"/>
      <c r="AC27" s="111"/>
      <c r="AD27" s="111"/>
      <c r="AE27" s="111"/>
      <c r="AF27" s="111"/>
      <c r="AG27" s="111"/>
      <c r="AH27" s="88" t="s">
        <v>296</v>
      </c>
      <c r="AI27" s="88"/>
      <c r="AJ27" s="88" t="s">
        <v>742</v>
      </c>
      <c r="AK27" s="88"/>
      <c r="AL27" s="88"/>
      <c r="AM27" s="88"/>
      <c r="AN27" s="88"/>
      <c r="AO27" s="88"/>
      <c r="AP27" s="88"/>
      <c r="AQ27" s="189">
        <v>110.12</v>
      </c>
      <c r="AR27" s="88" t="s">
        <v>337</v>
      </c>
      <c r="AS27" s="88"/>
      <c r="AT27" s="88"/>
      <c r="AU27" s="88"/>
      <c r="AV27" s="88" t="s">
        <v>898</v>
      </c>
      <c r="AW27" s="88"/>
      <c r="AX27" s="282" t="s">
        <v>356</v>
      </c>
      <c r="AY27" s="115"/>
      <c r="AZ27" s="110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6"/>
      <c r="BL27" s="248">
        <f t="shared" si="2"/>
        <v>20</v>
      </c>
      <c r="BM27" s="247">
        <f>+IF(ISERROR(ROUNDDOWN(VLOOKUP(J27,償却率!$B$4:$C$82,2,FALSE)*台帳シート!M27,0)*台帳シート!BL27),0,ROUNDDOWN(VLOOKUP(台帳シート!J27,償却率!$B$4:$C$82,2,FALSE)*台帳シート!M27,0)*台帳シート!BL27)</f>
        <v>9984760</v>
      </c>
      <c r="BN27" s="289">
        <f t="shared" si="7"/>
        <v>9984760</v>
      </c>
      <c r="BO27" s="292">
        <f t="shared" si="3"/>
        <v>868240</v>
      </c>
      <c r="BP27" s="292">
        <f t="shared" si="4"/>
        <v>0</v>
      </c>
      <c r="BQ27" s="289">
        <f t="shared" si="5"/>
        <v>0</v>
      </c>
      <c r="BR27" s="289">
        <f>IF(ISERROR(IF(BP27=0,IF(F27="無形・ソフトウェア",IF(ROUNDDOWN(VLOOKUP(J27,償却率!$B$4:$C$77,2,FALSE)*台帳シート!M27,0)&gt;=台帳シート!BO27,台帳シート!BO27-0,ROUNDDOWN(VLOOKUP(台帳シート!J27,償却率!$B$4:$C$77,2,FALSE)*台帳シート!M27,0)),IF(H27="1：リース",IF(ROUNDDOWN(VLOOKUP(J27,償却率!$B$4:$C$77,2,FALSE)*台帳シート!M27,0)&gt;=台帳シート!BO27,台帳シート!BO27-0,ROUNDDOWN(VLOOKUP(台帳シート!J27,償却率!$B$4:$C$77,2,FALSE)*台帳シート!M27,0)),IF(ROUNDDOWN(VLOOKUP(J27,償却率!$B$4:$C$77,2,FALSE)*台帳シート!M27,0)&gt;=台帳シート!BO27,台帳シート!BO27-1,ROUNDDOWN(VLOOKUP(台帳シート!J27,償却率!$B$4:$C$77,2,FALSE)*台帳シート!M27,0)))),0)),0,(IF(BP27=0,IF(F27="無形・ソフトウェア",IF(ROUNDDOWN(VLOOKUP(J27,償却率!$B$4:$C$77,2,FALSE)*台帳シート!M27,0)&gt;=台帳シート!BO27,台帳シート!BO27-0,ROUNDDOWN(VLOOKUP(台帳シート!J27,償却率!$B$4:$C$77,2,FALSE)*台帳シート!M27,0)),IF(H27="1：リース",IF(ROUNDDOWN(VLOOKUP(J27,償却率!$B$4:$C$77,2,FALSE)*台帳シート!M27,0)&gt;=台帳シート!BO27,台帳シート!BO27-0,ROUNDDOWN(VLOOKUP(台帳シート!J27,償却率!$B$4:$C$77,2,FALSE)*台帳シート!M27,0)),IF(ROUNDDOWN(VLOOKUP(J27,償却率!$B$4:$C$77,2,FALSE)*台帳シート!M27,0)&gt;=台帳シート!BO27,台帳シート!BO27-1,ROUNDDOWN(VLOOKUP(台帳シート!J27,償却率!$B$4:$C$77,2,FALSE)*台帳シート!M27,0)))),0)))</f>
        <v>499238</v>
      </c>
      <c r="BS27" s="290">
        <f t="shared" si="21"/>
        <v>10483998</v>
      </c>
      <c r="BT27" s="293">
        <f t="shared" si="6"/>
        <v>369002</v>
      </c>
      <c r="BU27" s="183"/>
    </row>
    <row r="28" spans="2:73" s="109" customFormat="1" ht="30" customHeight="1" x14ac:dyDescent="0.15">
      <c r="B28" s="82" t="s">
        <v>1074</v>
      </c>
      <c r="C28" s="111"/>
      <c r="D28" s="285" t="s">
        <v>642</v>
      </c>
      <c r="E28" s="103" t="s">
        <v>632</v>
      </c>
      <c r="F28" s="108" t="s">
        <v>274</v>
      </c>
      <c r="G28" s="273" t="s">
        <v>692</v>
      </c>
      <c r="H28" s="88" t="s">
        <v>182</v>
      </c>
      <c r="I28" s="273" t="s">
        <v>245</v>
      </c>
      <c r="J28" s="108">
        <v>22</v>
      </c>
      <c r="K28" s="270">
        <v>36185</v>
      </c>
      <c r="L28" s="88"/>
      <c r="M28" s="276">
        <v>23625000</v>
      </c>
      <c r="N28" s="277"/>
      <c r="O28" s="111"/>
      <c r="P28" s="111"/>
      <c r="Q28" s="111"/>
      <c r="R28" s="111" t="str">
        <f t="shared" si="9"/>
        <v>-</v>
      </c>
      <c r="S28" s="111"/>
      <c r="T28" s="111"/>
      <c r="U28" s="111"/>
      <c r="V28" s="111"/>
      <c r="W28" s="111"/>
      <c r="X28" s="111"/>
      <c r="Y28" s="111" t="str">
        <f t="shared" si="10"/>
        <v>-</v>
      </c>
      <c r="Z28" s="111"/>
      <c r="AA28" s="111"/>
      <c r="AB28" s="111"/>
      <c r="AC28" s="111"/>
      <c r="AD28" s="111"/>
      <c r="AE28" s="111"/>
      <c r="AF28" s="111"/>
      <c r="AG28" s="111"/>
      <c r="AH28" s="88" t="s">
        <v>296</v>
      </c>
      <c r="AI28" s="88"/>
      <c r="AJ28" s="88" t="s">
        <v>742</v>
      </c>
      <c r="AK28" s="88"/>
      <c r="AL28" s="88"/>
      <c r="AM28" s="88"/>
      <c r="AN28" s="88"/>
      <c r="AO28" s="88"/>
      <c r="AP28" s="88"/>
      <c r="AQ28" s="189">
        <v>179.46</v>
      </c>
      <c r="AR28" s="88" t="s">
        <v>337</v>
      </c>
      <c r="AS28" s="88"/>
      <c r="AT28" s="88"/>
      <c r="AU28" s="88"/>
      <c r="AV28" s="88" t="s">
        <v>898</v>
      </c>
      <c r="AW28" s="88"/>
      <c r="AX28" s="282" t="s">
        <v>356</v>
      </c>
      <c r="AY28" s="115"/>
      <c r="AZ28" s="110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6"/>
      <c r="BL28" s="248">
        <f t="shared" si="2"/>
        <v>18</v>
      </c>
      <c r="BM28" s="247">
        <f>+IF(ISERROR(ROUNDDOWN(VLOOKUP(J28,償却率!$B$4:$C$82,2,FALSE)*台帳シート!M28,0)*台帳シート!BL28),0,ROUNDDOWN(VLOOKUP(台帳シート!J28,償却率!$B$4:$C$82,2,FALSE)*台帳シート!M28,0)*台帳シート!BL28)</f>
        <v>19561500</v>
      </c>
      <c r="BN28" s="289">
        <f t="shared" si="7"/>
        <v>19561500</v>
      </c>
      <c r="BO28" s="292">
        <f t="shared" si="3"/>
        <v>4063500</v>
      </c>
      <c r="BP28" s="292">
        <f t="shared" si="4"/>
        <v>0</v>
      </c>
      <c r="BQ28" s="289">
        <f t="shared" si="5"/>
        <v>0</v>
      </c>
      <c r="BR28" s="289">
        <f>IF(ISERROR(IF(BP28=0,IF(F28="無形・ソフトウェア",IF(ROUNDDOWN(VLOOKUP(J28,償却率!$B$4:$C$77,2,FALSE)*台帳シート!M28,0)&gt;=台帳シート!BO28,台帳シート!BO28-0,ROUNDDOWN(VLOOKUP(台帳シート!J28,償却率!$B$4:$C$77,2,FALSE)*台帳シート!M28,0)),IF(H28="1：リース",IF(ROUNDDOWN(VLOOKUP(J28,償却率!$B$4:$C$77,2,FALSE)*台帳シート!M28,0)&gt;=台帳シート!BO28,台帳シート!BO28-0,ROUNDDOWN(VLOOKUP(台帳シート!J28,償却率!$B$4:$C$77,2,FALSE)*台帳シート!M28,0)),IF(ROUNDDOWN(VLOOKUP(J28,償却率!$B$4:$C$77,2,FALSE)*台帳シート!M28,0)&gt;=台帳シート!BO28,台帳シート!BO28-1,ROUNDDOWN(VLOOKUP(台帳シート!J28,償却率!$B$4:$C$77,2,FALSE)*台帳シート!M28,0)))),0)),0,(IF(BP28=0,IF(F28="無形・ソフトウェア",IF(ROUNDDOWN(VLOOKUP(J28,償却率!$B$4:$C$77,2,FALSE)*台帳シート!M28,0)&gt;=台帳シート!BO28,台帳シート!BO28-0,ROUNDDOWN(VLOOKUP(台帳シート!J28,償却率!$B$4:$C$77,2,FALSE)*台帳シート!M28,0)),IF(H28="1：リース",IF(ROUNDDOWN(VLOOKUP(J28,償却率!$B$4:$C$77,2,FALSE)*台帳シート!M28,0)&gt;=台帳シート!BO28,台帳シート!BO28-0,ROUNDDOWN(VLOOKUP(台帳シート!J28,償却率!$B$4:$C$77,2,FALSE)*台帳シート!M28,0)),IF(ROUNDDOWN(VLOOKUP(J28,償却率!$B$4:$C$77,2,FALSE)*台帳シート!M28,0)&gt;=台帳シート!BO28,台帳シート!BO28-1,ROUNDDOWN(VLOOKUP(台帳シート!J28,償却率!$B$4:$C$77,2,FALSE)*台帳シート!M28,0)))),0)))</f>
        <v>1086750</v>
      </c>
      <c r="BS28" s="290">
        <f t="shared" si="21"/>
        <v>20648250</v>
      </c>
      <c r="BT28" s="293">
        <f t="shared" si="6"/>
        <v>2976750</v>
      </c>
      <c r="BU28" s="183"/>
    </row>
    <row r="29" spans="2:73" s="109" customFormat="1" ht="30" customHeight="1" x14ac:dyDescent="0.15">
      <c r="B29" s="82" t="s">
        <v>1075</v>
      </c>
      <c r="C29" s="111"/>
      <c r="D29" s="285" t="s">
        <v>643</v>
      </c>
      <c r="E29" s="103" t="s">
        <v>632</v>
      </c>
      <c r="F29" s="108" t="s">
        <v>274</v>
      </c>
      <c r="G29" s="273" t="s">
        <v>693</v>
      </c>
      <c r="H29" s="88" t="s">
        <v>182</v>
      </c>
      <c r="I29" s="273" t="s">
        <v>245</v>
      </c>
      <c r="J29" s="108">
        <v>22</v>
      </c>
      <c r="K29" s="270">
        <v>36395</v>
      </c>
      <c r="L29" s="88"/>
      <c r="M29" s="276">
        <v>12915000</v>
      </c>
      <c r="N29" s="277"/>
      <c r="O29" s="111"/>
      <c r="P29" s="111"/>
      <c r="Q29" s="111"/>
      <c r="R29" s="111" t="str">
        <f t="shared" si="9"/>
        <v>-</v>
      </c>
      <c r="S29" s="111"/>
      <c r="T29" s="111"/>
      <c r="U29" s="111"/>
      <c r="V29" s="111"/>
      <c r="W29" s="111"/>
      <c r="X29" s="111"/>
      <c r="Y29" s="111" t="str">
        <f t="shared" si="10"/>
        <v>-</v>
      </c>
      <c r="Z29" s="111"/>
      <c r="AA29" s="111"/>
      <c r="AB29" s="111"/>
      <c r="AC29" s="111"/>
      <c r="AD29" s="111"/>
      <c r="AE29" s="111"/>
      <c r="AF29" s="111"/>
      <c r="AG29" s="111"/>
      <c r="AH29" s="88" t="s">
        <v>296</v>
      </c>
      <c r="AI29" s="88"/>
      <c r="AJ29" s="88" t="s">
        <v>742</v>
      </c>
      <c r="AK29" s="88"/>
      <c r="AL29" s="88"/>
      <c r="AM29" s="88"/>
      <c r="AN29" s="88"/>
      <c r="AO29" s="88"/>
      <c r="AP29" s="88"/>
      <c r="AQ29" s="189">
        <v>76.81</v>
      </c>
      <c r="AR29" s="88" t="s">
        <v>337</v>
      </c>
      <c r="AS29" s="88"/>
      <c r="AT29" s="88"/>
      <c r="AU29" s="88"/>
      <c r="AV29" s="88" t="s">
        <v>898</v>
      </c>
      <c r="AW29" s="88"/>
      <c r="AX29" s="282" t="s">
        <v>356</v>
      </c>
      <c r="AY29" s="115"/>
      <c r="AZ29" s="110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6"/>
      <c r="BL29" s="248">
        <f t="shared" si="2"/>
        <v>17</v>
      </c>
      <c r="BM29" s="247">
        <f>+IF(ISERROR(ROUNDDOWN(VLOOKUP(J29,償却率!$B$4:$C$82,2,FALSE)*台帳シート!M29,0)*台帳シート!BL29),0,ROUNDDOWN(VLOOKUP(台帳シート!J29,償却率!$B$4:$C$82,2,FALSE)*台帳シート!M29,0)*台帳シート!BL29)</f>
        <v>10099530</v>
      </c>
      <c r="BN29" s="289">
        <f t="shared" si="7"/>
        <v>10099530</v>
      </c>
      <c r="BO29" s="292">
        <f t="shared" si="3"/>
        <v>2815470</v>
      </c>
      <c r="BP29" s="292">
        <f t="shared" si="4"/>
        <v>0</v>
      </c>
      <c r="BQ29" s="289">
        <f t="shared" si="5"/>
        <v>0</v>
      </c>
      <c r="BR29" s="289">
        <f>IF(ISERROR(IF(BP29=0,IF(F29="無形・ソフトウェア",IF(ROUNDDOWN(VLOOKUP(J29,償却率!$B$4:$C$77,2,FALSE)*台帳シート!M29,0)&gt;=台帳シート!BO29,台帳シート!BO29-0,ROUNDDOWN(VLOOKUP(台帳シート!J29,償却率!$B$4:$C$77,2,FALSE)*台帳シート!M29,0)),IF(H29="1：リース",IF(ROUNDDOWN(VLOOKUP(J29,償却率!$B$4:$C$77,2,FALSE)*台帳シート!M29,0)&gt;=台帳シート!BO29,台帳シート!BO29-0,ROUNDDOWN(VLOOKUP(台帳シート!J29,償却率!$B$4:$C$77,2,FALSE)*台帳シート!M29,0)),IF(ROUNDDOWN(VLOOKUP(J29,償却率!$B$4:$C$77,2,FALSE)*台帳シート!M29,0)&gt;=台帳シート!BO29,台帳シート!BO29-1,ROUNDDOWN(VLOOKUP(台帳シート!J29,償却率!$B$4:$C$77,2,FALSE)*台帳シート!M29,0)))),0)),0,(IF(BP29=0,IF(F29="無形・ソフトウェア",IF(ROUNDDOWN(VLOOKUP(J29,償却率!$B$4:$C$77,2,FALSE)*台帳シート!M29,0)&gt;=台帳シート!BO29,台帳シート!BO29-0,ROUNDDOWN(VLOOKUP(台帳シート!J29,償却率!$B$4:$C$77,2,FALSE)*台帳シート!M29,0)),IF(H29="1：リース",IF(ROUNDDOWN(VLOOKUP(J29,償却率!$B$4:$C$77,2,FALSE)*台帳シート!M29,0)&gt;=台帳シート!BO29,台帳シート!BO29-0,ROUNDDOWN(VLOOKUP(台帳シート!J29,償却率!$B$4:$C$77,2,FALSE)*台帳シート!M29,0)),IF(ROUNDDOWN(VLOOKUP(J29,償却率!$B$4:$C$77,2,FALSE)*台帳シート!M29,0)&gt;=台帳シート!BO29,台帳シート!BO29-1,ROUNDDOWN(VLOOKUP(台帳シート!J29,償却率!$B$4:$C$77,2,FALSE)*台帳シート!M29,0)))),0)))</f>
        <v>594090</v>
      </c>
      <c r="BS29" s="290">
        <f t="shared" si="21"/>
        <v>10693620</v>
      </c>
      <c r="BT29" s="293">
        <f t="shared" si="6"/>
        <v>2221380</v>
      </c>
      <c r="BU29" s="183"/>
    </row>
    <row r="30" spans="2:73" s="109" customFormat="1" ht="30" customHeight="1" x14ac:dyDescent="0.15">
      <c r="B30" s="82" t="s">
        <v>1076</v>
      </c>
      <c r="C30" s="111"/>
      <c r="D30" s="285" t="s">
        <v>644</v>
      </c>
      <c r="E30" s="103" t="s">
        <v>632</v>
      </c>
      <c r="F30" s="108" t="s">
        <v>274</v>
      </c>
      <c r="G30" s="273" t="s">
        <v>694</v>
      </c>
      <c r="H30" s="88" t="s">
        <v>182</v>
      </c>
      <c r="I30" s="273" t="s">
        <v>245</v>
      </c>
      <c r="J30" s="108">
        <v>22</v>
      </c>
      <c r="K30" s="278">
        <v>36500</v>
      </c>
      <c r="L30" s="88"/>
      <c r="M30" s="276">
        <v>9681000</v>
      </c>
      <c r="N30" s="277"/>
      <c r="O30" s="111"/>
      <c r="P30" s="111"/>
      <c r="Q30" s="111"/>
      <c r="R30" s="111" t="str">
        <f t="shared" si="9"/>
        <v>-</v>
      </c>
      <c r="S30" s="111"/>
      <c r="T30" s="111"/>
      <c r="U30" s="111"/>
      <c r="V30" s="111"/>
      <c r="W30" s="111"/>
      <c r="X30" s="111"/>
      <c r="Y30" s="111" t="str">
        <f t="shared" si="10"/>
        <v>-</v>
      </c>
      <c r="Z30" s="111"/>
      <c r="AA30" s="111"/>
      <c r="AB30" s="111"/>
      <c r="AC30" s="111"/>
      <c r="AD30" s="111"/>
      <c r="AE30" s="111"/>
      <c r="AF30" s="111"/>
      <c r="AG30" s="111"/>
      <c r="AH30" s="88" t="s">
        <v>296</v>
      </c>
      <c r="AI30" s="88"/>
      <c r="AJ30" s="88" t="s">
        <v>742</v>
      </c>
      <c r="AK30" s="88"/>
      <c r="AL30" s="88"/>
      <c r="AM30" s="88"/>
      <c r="AN30" s="88"/>
      <c r="AO30" s="88"/>
      <c r="AP30" s="88"/>
      <c r="AQ30" s="189">
        <v>74</v>
      </c>
      <c r="AR30" s="88" t="s">
        <v>337</v>
      </c>
      <c r="AS30" s="88"/>
      <c r="AT30" s="88"/>
      <c r="AU30" s="88"/>
      <c r="AV30" s="88" t="s">
        <v>898</v>
      </c>
      <c r="AW30" s="88"/>
      <c r="AX30" s="282" t="s">
        <v>356</v>
      </c>
      <c r="AY30" s="115"/>
      <c r="AZ30" s="110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6"/>
      <c r="BL30" s="248">
        <f t="shared" si="2"/>
        <v>17</v>
      </c>
      <c r="BM30" s="247">
        <f>+IF(ISERROR(ROUNDDOWN(VLOOKUP(J30,償却率!$B$4:$C$82,2,FALSE)*台帳シート!M30,0)*台帳シート!BL30),0,ROUNDDOWN(VLOOKUP(台帳シート!J30,償却率!$B$4:$C$82,2,FALSE)*台帳シート!M30,0)*台帳シート!BL30)</f>
        <v>7570542</v>
      </c>
      <c r="BN30" s="289">
        <f t="shared" si="7"/>
        <v>7570542</v>
      </c>
      <c r="BO30" s="292">
        <f t="shared" si="3"/>
        <v>2110458</v>
      </c>
      <c r="BP30" s="292">
        <f t="shared" si="4"/>
        <v>0</v>
      </c>
      <c r="BQ30" s="289">
        <f t="shared" si="5"/>
        <v>0</v>
      </c>
      <c r="BR30" s="289">
        <f>IF(ISERROR(IF(BP30=0,IF(F30="無形・ソフトウェア",IF(ROUNDDOWN(VLOOKUP(J30,償却率!$B$4:$C$77,2,FALSE)*台帳シート!M30,0)&gt;=台帳シート!BO30,台帳シート!BO30-0,ROUNDDOWN(VLOOKUP(台帳シート!J30,償却率!$B$4:$C$77,2,FALSE)*台帳シート!M30,0)),IF(H30="1：リース",IF(ROUNDDOWN(VLOOKUP(J30,償却率!$B$4:$C$77,2,FALSE)*台帳シート!M30,0)&gt;=台帳シート!BO30,台帳シート!BO30-0,ROUNDDOWN(VLOOKUP(台帳シート!J30,償却率!$B$4:$C$77,2,FALSE)*台帳シート!M30,0)),IF(ROUNDDOWN(VLOOKUP(J30,償却率!$B$4:$C$77,2,FALSE)*台帳シート!M30,0)&gt;=台帳シート!BO30,台帳シート!BO30-1,ROUNDDOWN(VLOOKUP(台帳シート!J30,償却率!$B$4:$C$77,2,FALSE)*台帳シート!M30,0)))),0)),0,(IF(BP30=0,IF(F30="無形・ソフトウェア",IF(ROUNDDOWN(VLOOKUP(J30,償却率!$B$4:$C$77,2,FALSE)*台帳シート!M30,0)&gt;=台帳シート!BO30,台帳シート!BO30-0,ROUNDDOWN(VLOOKUP(台帳シート!J30,償却率!$B$4:$C$77,2,FALSE)*台帳シート!M30,0)),IF(H30="1：リース",IF(ROUNDDOWN(VLOOKUP(J30,償却率!$B$4:$C$77,2,FALSE)*台帳シート!M30,0)&gt;=台帳シート!BO30,台帳シート!BO30-0,ROUNDDOWN(VLOOKUP(台帳シート!J30,償却率!$B$4:$C$77,2,FALSE)*台帳シート!M30,0)),IF(ROUNDDOWN(VLOOKUP(J30,償却率!$B$4:$C$77,2,FALSE)*台帳シート!M30,0)&gt;=台帳シート!BO30,台帳シート!BO30-1,ROUNDDOWN(VLOOKUP(台帳シート!J30,償却率!$B$4:$C$77,2,FALSE)*台帳シート!M30,0)))),0)))</f>
        <v>445326</v>
      </c>
      <c r="BS30" s="290">
        <f t="shared" si="21"/>
        <v>8015868</v>
      </c>
      <c r="BT30" s="293">
        <f t="shared" si="6"/>
        <v>1665132</v>
      </c>
      <c r="BU30" s="183"/>
    </row>
    <row r="31" spans="2:73" s="109" customFormat="1" ht="30" customHeight="1" x14ac:dyDescent="0.15">
      <c r="B31" s="82" t="s">
        <v>1077</v>
      </c>
      <c r="C31" s="111"/>
      <c r="D31" s="285" t="s">
        <v>645</v>
      </c>
      <c r="E31" s="103" t="s">
        <v>1098</v>
      </c>
      <c r="F31" s="108" t="s">
        <v>274</v>
      </c>
      <c r="G31" s="273" t="s">
        <v>695</v>
      </c>
      <c r="H31" s="88" t="s">
        <v>182</v>
      </c>
      <c r="I31" s="273" t="s">
        <v>237</v>
      </c>
      <c r="J31" s="108">
        <v>50</v>
      </c>
      <c r="K31" s="270">
        <v>27026</v>
      </c>
      <c r="L31" s="88"/>
      <c r="M31" s="276">
        <v>19395000</v>
      </c>
      <c r="N31" s="277"/>
      <c r="O31" s="111"/>
      <c r="P31" s="111"/>
      <c r="Q31" s="111"/>
      <c r="R31" s="111" t="str">
        <f t="shared" si="9"/>
        <v>-</v>
      </c>
      <c r="S31" s="111"/>
      <c r="T31" s="111"/>
      <c r="U31" s="111"/>
      <c r="V31" s="111"/>
      <c r="W31" s="111"/>
      <c r="X31" s="111"/>
      <c r="Y31" s="111" t="str">
        <f t="shared" si="10"/>
        <v>-</v>
      </c>
      <c r="Z31" s="111"/>
      <c r="AA31" s="111"/>
      <c r="AB31" s="111"/>
      <c r="AC31" s="111"/>
      <c r="AD31" s="111"/>
      <c r="AE31" s="111"/>
      <c r="AF31" s="111"/>
      <c r="AG31" s="111"/>
      <c r="AH31" s="88" t="s">
        <v>296</v>
      </c>
      <c r="AI31" s="88"/>
      <c r="AJ31" s="88" t="s">
        <v>193</v>
      </c>
      <c r="AK31" s="88"/>
      <c r="AL31" s="88"/>
      <c r="AM31" s="88"/>
      <c r="AN31" s="88"/>
      <c r="AO31" s="88"/>
      <c r="AP31" s="88"/>
      <c r="AQ31" s="189">
        <v>368</v>
      </c>
      <c r="AR31" s="88" t="s">
        <v>337</v>
      </c>
      <c r="AS31" s="88"/>
      <c r="AT31" s="88"/>
      <c r="AU31" s="88"/>
      <c r="AV31" s="88" t="s">
        <v>899</v>
      </c>
      <c r="AW31" s="88"/>
      <c r="AX31" s="282" t="s">
        <v>356</v>
      </c>
      <c r="AY31" s="115"/>
      <c r="AZ31" s="110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6"/>
      <c r="BL31" s="248">
        <f t="shared" si="2"/>
        <v>43</v>
      </c>
      <c r="BM31" s="247">
        <f>+IF(ISERROR(ROUNDDOWN(VLOOKUP(J31,償却率!$B$4:$C$82,2,FALSE)*台帳シート!M31,0)*台帳シート!BL31),0,ROUNDDOWN(VLOOKUP(台帳シート!J31,償却率!$B$4:$C$82,2,FALSE)*台帳シート!M31,0)*台帳シート!BL31)</f>
        <v>16679700</v>
      </c>
      <c r="BN31" s="289">
        <f t="shared" si="7"/>
        <v>16679700</v>
      </c>
      <c r="BO31" s="292">
        <f t="shared" si="3"/>
        <v>2715300</v>
      </c>
      <c r="BP31" s="292">
        <f t="shared" si="4"/>
        <v>0</v>
      </c>
      <c r="BQ31" s="289">
        <f t="shared" si="5"/>
        <v>0</v>
      </c>
      <c r="BR31" s="289">
        <f>IF(ISERROR(IF(BP31=0,IF(F31="無形・ソフトウェア",IF(ROUNDDOWN(VLOOKUP(J31,償却率!$B$4:$C$77,2,FALSE)*台帳シート!M31,0)&gt;=台帳シート!BO31,台帳シート!BO31-0,ROUNDDOWN(VLOOKUP(台帳シート!J31,償却率!$B$4:$C$77,2,FALSE)*台帳シート!M31,0)),IF(H31="1：リース",IF(ROUNDDOWN(VLOOKUP(J31,償却率!$B$4:$C$77,2,FALSE)*台帳シート!M31,0)&gt;=台帳シート!BO31,台帳シート!BO31-0,ROUNDDOWN(VLOOKUP(台帳シート!J31,償却率!$B$4:$C$77,2,FALSE)*台帳シート!M31,0)),IF(ROUNDDOWN(VLOOKUP(J31,償却率!$B$4:$C$77,2,FALSE)*台帳シート!M31,0)&gt;=台帳シート!BO31,台帳シート!BO31-1,ROUNDDOWN(VLOOKUP(台帳シート!J31,償却率!$B$4:$C$77,2,FALSE)*台帳シート!M31,0)))),0)),0,(IF(BP31=0,IF(F31="無形・ソフトウェア",IF(ROUNDDOWN(VLOOKUP(J31,償却率!$B$4:$C$77,2,FALSE)*台帳シート!M31,0)&gt;=台帳シート!BO31,台帳シート!BO31-0,ROUNDDOWN(VLOOKUP(台帳シート!J31,償却率!$B$4:$C$77,2,FALSE)*台帳シート!M31,0)),IF(H31="1：リース",IF(ROUNDDOWN(VLOOKUP(J31,償却率!$B$4:$C$77,2,FALSE)*台帳シート!M31,0)&gt;=台帳シート!BO31,台帳シート!BO31-0,ROUNDDOWN(VLOOKUP(台帳シート!J31,償却率!$B$4:$C$77,2,FALSE)*台帳シート!M31,0)),IF(ROUNDDOWN(VLOOKUP(J31,償却率!$B$4:$C$77,2,FALSE)*台帳シート!M31,0)&gt;=台帳シート!BO31,台帳シート!BO31-1,ROUNDDOWN(VLOOKUP(台帳シート!J31,償却率!$B$4:$C$77,2,FALSE)*台帳シート!M31,0)))),0)))</f>
        <v>387900</v>
      </c>
      <c r="BS31" s="290">
        <f t="shared" si="21"/>
        <v>17067600</v>
      </c>
      <c r="BT31" s="293">
        <f t="shared" si="6"/>
        <v>2327400</v>
      </c>
      <c r="BU31" s="183"/>
    </row>
    <row r="32" spans="2:73" s="109" customFormat="1" ht="30" customHeight="1" x14ac:dyDescent="0.15">
      <c r="B32" s="82" t="s">
        <v>1078</v>
      </c>
      <c r="C32" s="111"/>
      <c r="D32" s="285" t="s">
        <v>646</v>
      </c>
      <c r="E32" s="103" t="s">
        <v>1098</v>
      </c>
      <c r="F32" s="108" t="s">
        <v>274</v>
      </c>
      <c r="G32" s="273" t="s">
        <v>696</v>
      </c>
      <c r="H32" s="88" t="s">
        <v>182</v>
      </c>
      <c r="I32" s="273" t="s">
        <v>237</v>
      </c>
      <c r="J32" s="108">
        <v>50</v>
      </c>
      <c r="K32" s="270">
        <v>40613</v>
      </c>
      <c r="L32" s="88"/>
      <c r="M32" s="276">
        <v>114870000</v>
      </c>
      <c r="N32" s="277"/>
      <c r="O32" s="111"/>
      <c r="P32" s="111"/>
      <c r="Q32" s="111"/>
      <c r="R32" s="111" t="str">
        <f t="shared" si="9"/>
        <v>-</v>
      </c>
      <c r="S32" s="111"/>
      <c r="T32" s="111"/>
      <c r="U32" s="111"/>
      <c r="V32" s="111"/>
      <c r="W32" s="111"/>
      <c r="X32" s="111"/>
      <c r="Y32" s="111" t="str">
        <f t="shared" si="10"/>
        <v>-</v>
      </c>
      <c r="Z32" s="111"/>
      <c r="AA32" s="111"/>
      <c r="AB32" s="111"/>
      <c r="AC32" s="111"/>
      <c r="AD32" s="111"/>
      <c r="AE32" s="111"/>
      <c r="AF32" s="111"/>
      <c r="AG32" s="111"/>
      <c r="AH32" s="88" t="s">
        <v>296</v>
      </c>
      <c r="AI32" s="88"/>
      <c r="AJ32" s="88" t="s">
        <v>193</v>
      </c>
      <c r="AK32" s="88"/>
      <c r="AL32" s="88"/>
      <c r="AM32" s="88"/>
      <c r="AN32" s="88"/>
      <c r="AO32" s="88"/>
      <c r="AP32" s="88"/>
      <c r="AQ32" s="189">
        <v>696.55</v>
      </c>
      <c r="AR32" s="88" t="s">
        <v>337</v>
      </c>
      <c r="AS32" s="88"/>
      <c r="AT32" s="88"/>
      <c r="AU32" s="88"/>
      <c r="AV32" s="88" t="s">
        <v>899</v>
      </c>
      <c r="AW32" s="88"/>
      <c r="AX32" s="282" t="s">
        <v>356</v>
      </c>
      <c r="AY32" s="115"/>
      <c r="AZ32" s="110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6"/>
      <c r="BL32" s="248">
        <f t="shared" si="2"/>
        <v>6</v>
      </c>
      <c r="BM32" s="247">
        <f>+IF(ISERROR(ROUNDDOWN(VLOOKUP(J32,償却率!$B$4:$C$82,2,FALSE)*台帳シート!M32,0)*台帳シート!BL32),0,ROUNDDOWN(VLOOKUP(台帳シート!J32,償却率!$B$4:$C$82,2,FALSE)*台帳シート!M32,0)*台帳シート!BL32)</f>
        <v>13784400</v>
      </c>
      <c r="BN32" s="289">
        <f t="shared" si="7"/>
        <v>13784400</v>
      </c>
      <c r="BO32" s="292">
        <f t="shared" si="3"/>
        <v>101085600</v>
      </c>
      <c r="BP32" s="292">
        <f t="shared" si="4"/>
        <v>0</v>
      </c>
      <c r="BQ32" s="289">
        <f t="shared" si="5"/>
        <v>0</v>
      </c>
      <c r="BR32" s="289">
        <f>IF(ISERROR(IF(BP32=0,IF(F32="無形・ソフトウェア",IF(ROUNDDOWN(VLOOKUP(J32,償却率!$B$4:$C$77,2,FALSE)*台帳シート!M32,0)&gt;=台帳シート!BO32,台帳シート!BO32-0,ROUNDDOWN(VLOOKUP(台帳シート!J32,償却率!$B$4:$C$77,2,FALSE)*台帳シート!M32,0)),IF(H32="1：リース",IF(ROUNDDOWN(VLOOKUP(J32,償却率!$B$4:$C$77,2,FALSE)*台帳シート!M32,0)&gt;=台帳シート!BO32,台帳シート!BO32-0,ROUNDDOWN(VLOOKUP(台帳シート!J32,償却率!$B$4:$C$77,2,FALSE)*台帳シート!M32,0)),IF(ROUNDDOWN(VLOOKUP(J32,償却率!$B$4:$C$77,2,FALSE)*台帳シート!M32,0)&gt;=台帳シート!BO32,台帳シート!BO32-1,ROUNDDOWN(VLOOKUP(台帳シート!J32,償却率!$B$4:$C$77,2,FALSE)*台帳シート!M32,0)))),0)),0,(IF(BP32=0,IF(F32="無形・ソフトウェア",IF(ROUNDDOWN(VLOOKUP(J32,償却率!$B$4:$C$77,2,FALSE)*台帳シート!M32,0)&gt;=台帳シート!BO32,台帳シート!BO32-0,ROUNDDOWN(VLOOKUP(台帳シート!J32,償却率!$B$4:$C$77,2,FALSE)*台帳シート!M32,0)),IF(H32="1：リース",IF(ROUNDDOWN(VLOOKUP(J32,償却率!$B$4:$C$77,2,FALSE)*台帳シート!M32,0)&gt;=台帳シート!BO32,台帳シート!BO32-0,ROUNDDOWN(VLOOKUP(台帳シート!J32,償却率!$B$4:$C$77,2,FALSE)*台帳シート!M32,0)),IF(ROUNDDOWN(VLOOKUP(J32,償却率!$B$4:$C$77,2,FALSE)*台帳シート!M32,0)&gt;=台帳シート!BO32,台帳シート!BO32-1,ROUNDDOWN(VLOOKUP(台帳シート!J32,償却率!$B$4:$C$77,2,FALSE)*台帳シート!M32,0)))),0)))</f>
        <v>2297400</v>
      </c>
      <c r="BS32" s="290">
        <f t="shared" si="21"/>
        <v>16081800</v>
      </c>
      <c r="BT32" s="293">
        <f t="shared" si="6"/>
        <v>98788200</v>
      </c>
      <c r="BU32" s="183"/>
    </row>
    <row r="33" spans="2:73" s="109" customFormat="1" ht="30" customHeight="1" x14ac:dyDescent="0.15">
      <c r="B33" s="82" t="s">
        <v>1079</v>
      </c>
      <c r="C33" s="111"/>
      <c r="D33" s="285" t="s">
        <v>647</v>
      </c>
      <c r="E33" s="103" t="s">
        <v>1098</v>
      </c>
      <c r="F33" s="108" t="s">
        <v>274</v>
      </c>
      <c r="G33" s="273" t="s">
        <v>697</v>
      </c>
      <c r="H33" s="88" t="s">
        <v>182</v>
      </c>
      <c r="I33" s="273" t="s">
        <v>237</v>
      </c>
      <c r="J33" s="108">
        <v>50</v>
      </c>
      <c r="K33" s="270">
        <v>27049</v>
      </c>
      <c r="L33" s="88"/>
      <c r="M33" s="276">
        <v>15944000</v>
      </c>
      <c r="N33" s="277"/>
      <c r="O33" s="111"/>
      <c r="P33" s="111"/>
      <c r="Q33" s="111"/>
      <c r="R33" s="111" t="str">
        <f t="shared" si="9"/>
        <v>-</v>
      </c>
      <c r="S33" s="111"/>
      <c r="T33" s="111"/>
      <c r="U33" s="111"/>
      <c r="V33" s="111"/>
      <c r="W33" s="111"/>
      <c r="X33" s="111"/>
      <c r="Y33" s="111" t="str">
        <f t="shared" si="10"/>
        <v>-</v>
      </c>
      <c r="Z33" s="111"/>
      <c r="AA33" s="111"/>
      <c r="AB33" s="111"/>
      <c r="AC33" s="111"/>
      <c r="AD33" s="111"/>
      <c r="AE33" s="111"/>
      <c r="AF33" s="111"/>
      <c r="AG33" s="111"/>
      <c r="AH33" s="88" t="s">
        <v>296</v>
      </c>
      <c r="AI33" s="88"/>
      <c r="AJ33" s="88" t="s">
        <v>193</v>
      </c>
      <c r="AK33" s="88"/>
      <c r="AL33" s="88"/>
      <c r="AM33" s="88"/>
      <c r="AN33" s="88"/>
      <c r="AO33" s="88"/>
      <c r="AP33" s="88"/>
      <c r="AQ33" s="189">
        <v>228</v>
      </c>
      <c r="AR33" s="88" t="s">
        <v>337</v>
      </c>
      <c r="AS33" s="88"/>
      <c r="AT33" s="88"/>
      <c r="AU33" s="88"/>
      <c r="AV33" s="88" t="s">
        <v>899</v>
      </c>
      <c r="AW33" s="88"/>
      <c r="AX33" s="282" t="s">
        <v>356</v>
      </c>
      <c r="AY33" s="115"/>
      <c r="AZ33" s="110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6"/>
      <c r="BL33" s="248">
        <f t="shared" si="2"/>
        <v>43</v>
      </c>
      <c r="BM33" s="247">
        <f>+IF(ISERROR(ROUNDDOWN(VLOOKUP(J33,償却率!$B$4:$C$82,2,FALSE)*台帳シート!M33,0)*台帳シート!BL33),0,ROUNDDOWN(VLOOKUP(台帳シート!J33,償却率!$B$4:$C$82,2,FALSE)*台帳シート!M33,0)*台帳シート!BL33)</f>
        <v>13711840</v>
      </c>
      <c r="BN33" s="289">
        <f t="shared" si="7"/>
        <v>13711840</v>
      </c>
      <c r="BO33" s="292">
        <f t="shared" si="3"/>
        <v>2232160</v>
      </c>
      <c r="BP33" s="292">
        <f t="shared" si="4"/>
        <v>0</v>
      </c>
      <c r="BQ33" s="289">
        <f t="shared" si="5"/>
        <v>0</v>
      </c>
      <c r="BR33" s="289">
        <f>IF(ISERROR(IF(BP33=0,IF(F33="無形・ソフトウェア",IF(ROUNDDOWN(VLOOKUP(J33,償却率!$B$4:$C$77,2,FALSE)*台帳シート!M33,0)&gt;=台帳シート!BO33,台帳シート!BO33-0,ROUNDDOWN(VLOOKUP(台帳シート!J33,償却率!$B$4:$C$77,2,FALSE)*台帳シート!M33,0)),IF(H33="1：リース",IF(ROUNDDOWN(VLOOKUP(J33,償却率!$B$4:$C$77,2,FALSE)*台帳シート!M33,0)&gt;=台帳シート!BO33,台帳シート!BO33-0,ROUNDDOWN(VLOOKUP(台帳シート!J33,償却率!$B$4:$C$77,2,FALSE)*台帳シート!M33,0)),IF(ROUNDDOWN(VLOOKUP(J33,償却率!$B$4:$C$77,2,FALSE)*台帳シート!M33,0)&gt;=台帳シート!BO33,台帳シート!BO33-1,ROUNDDOWN(VLOOKUP(台帳シート!J33,償却率!$B$4:$C$77,2,FALSE)*台帳シート!M33,0)))),0)),0,(IF(BP33=0,IF(F33="無形・ソフトウェア",IF(ROUNDDOWN(VLOOKUP(J33,償却率!$B$4:$C$77,2,FALSE)*台帳シート!M33,0)&gt;=台帳シート!BO33,台帳シート!BO33-0,ROUNDDOWN(VLOOKUP(台帳シート!J33,償却率!$B$4:$C$77,2,FALSE)*台帳シート!M33,0)),IF(H33="1：リース",IF(ROUNDDOWN(VLOOKUP(J33,償却率!$B$4:$C$77,2,FALSE)*台帳シート!M33,0)&gt;=台帳シート!BO33,台帳シート!BO33-0,ROUNDDOWN(VLOOKUP(台帳シート!J33,償却率!$B$4:$C$77,2,FALSE)*台帳シート!M33,0)),IF(ROUNDDOWN(VLOOKUP(J33,償却率!$B$4:$C$77,2,FALSE)*台帳シート!M33,0)&gt;=台帳シート!BO33,台帳シート!BO33-1,ROUNDDOWN(VLOOKUP(台帳シート!J33,償却率!$B$4:$C$77,2,FALSE)*台帳シート!M33,0)))),0)))</f>
        <v>318880</v>
      </c>
      <c r="BS33" s="290">
        <f t="shared" si="21"/>
        <v>14030720</v>
      </c>
      <c r="BT33" s="293">
        <f>+BO33+BP33-BR33</f>
        <v>1913280</v>
      </c>
      <c r="BU33" s="183"/>
    </row>
    <row r="34" spans="2:73" s="109" customFormat="1" ht="30" customHeight="1" x14ac:dyDescent="0.15">
      <c r="B34" s="82" t="s">
        <v>1080</v>
      </c>
      <c r="C34" s="111"/>
      <c r="D34" s="285" t="s">
        <v>648</v>
      </c>
      <c r="E34" s="103" t="s">
        <v>1098</v>
      </c>
      <c r="F34" s="108" t="s">
        <v>274</v>
      </c>
      <c r="G34" s="273" t="s">
        <v>698</v>
      </c>
      <c r="H34" s="88" t="s">
        <v>182</v>
      </c>
      <c r="I34" s="273" t="s">
        <v>237</v>
      </c>
      <c r="J34" s="108">
        <v>50</v>
      </c>
      <c r="K34" s="270">
        <v>26187</v>
      </c>
      <c r="L34" s="88"/>
      <c r="M34" s="276">
        <v>6057000</v>
      </c>
      <c r="N34" s="277"/>
      <c r="O34" s="111"/>
      <c r="P34" s="111"/>
      <c r="Q34" s="111"/>
      <c r="R34" s="111" t="str">
        <f t="shared" si="9"/>
        <v>-</v>
      </c>
      <c r="S34" s="111"/>
      <c r="T34" s="111"/>
      <c r="U34" s="111"/>
      <c r="V34" s="111"/>
      <c r="W34" s="111"/>
      <c r="X34" s="111"/>
      <c r="Y34" s="111" t="str">
        <f t="shared" si="10"/>
        <v>-</v>
      </c>
      <c r="Z34" s="111"/>
      <c r="AA34" s="111"/>
      <c r="AB34" s="111"/>
      <c r="AC34" s="111"/>
      <c r="AD34" s="111"/>
      <c r="AE34" s="111"/>
      <c r="AF34" s="111"/>
      <c r="AG34" s="111"/>
      <c r="AH34" s="88" t="s">
        <v>296</v>
      </c>
      <c r="AI34" s="88"/>
      <c r="AJ34" s="88" t="s">
        <v>193</v>
      </c>
      <c r="AK34" s="88"/>
      <c r="AL34" s="88"/>
      <c r="AM34" s="88"/>
      <c r="AN34" s="88"/>
      <c r="AO34" s="88"/>
      <c r="AP34" s="88"/>
      <c r="AQ34" s="189">
        <v>244.22</v>
      </c>
      <c r="AR34" s="88" t="s">
        <v>337</v>
      </c>
      <c r="AS34" s="88"/>
      <c r="AT34" s="88"/>
      <c r="AU34" s="88"/>
      <c r="AV34" s="88" t="s">
        <v>899</v>
      </c>
      <c r="AW34" s="88"/>
      <c r="AX34" s="282" t="s">
        <v>356</v>
      </c>
      <c r="AY34" s="115"/>
      <c r="AZ34" s="110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6"/>
      <c r="BL34" s="248">
        <f t="shared" si="2"/>
        <v>45</v>
      </c>
      <c r="BM34" s="247">
        <f>+IF(ISERROR(ROUNDDOWN(VLOOKUP(J34,償却率!$B$4:$C$82,2,FALSE)*台帳シート!M34,0)*台帳シート!BL34),0,ROUNDDOWN(VLOOKUP(台帳シート!J34,償却率!$B$4:$C$82,2,FALSE)*台帳シート!M34,0)*台帳シート!BL34)</f>
        <v>5451300</v>
      </c>
      <c r="BN34" s="289">
        <f t="shared" si="7"/>
        <v>5451300</v>
      </c>
      <c r="BO34" s="292">
        <f t="shared" si="3"/>
        <v>605700</v>
      </c>
      <c r="BP34" s="292">
        <f t="shared" si="4"/>
        <v>0</v>
      </c>
      <c r="BQ34" s="289">
        <f t="shared" si="5"/>
        <v>0</v>
      </c>
      <c r="BR34" s="289">
        <f>IF(ISERROR(IF(BP34=0,IF(F34="無形・ソフトウェア",IF(ROUNDDOWN(VLOOKUP(J34,償却率!$B$4:$C$77,2,FALSE)*台帳シート!M34,0)&gt;=台帳シート!BO34,台帳シート!BO34-0,ROUNDDOWN(VLOOKUP(台帳シート!J34,償却率!$B$4:$C$77,2,FALSE)*台帳シート!M34,0)),IF(H34="1：リース",IF(ROUNDDOWN(VLOOKUP(J34,償却率!$B$4:$C$77,2,FALSE)*台帳シート!M34,0)&gt;=台帳シート!BO34,台帳シート!BO34-0,ROUNDDOWN(VLOOKUP(台帳シート!J34,償却率!$B$4:$C$77,2,FALSE)*台帳シート!M34,0)),IF(ROUNDDOWN(VLOOKUP(J34,償却率!$B$4:$C$77,2,FALSE)*台帳シート!M34,0)&gt;=台帳シート!BO34,台帳シート!BO34-1,ROUNDDOWN(VLOOKUP(台帳シート!J34,償却率!$B$4:$C$77,2,FALSE)*台帳シート!M34,0)))),0)),0,(IF(BP34=0,IF(F34="無形・ソフトウェア",IF(ROUNDDOWN(VLOOKUP(J34,償却率!$B$4:$C$77,2,FALSE)*台帳シート!M34,0)&gt;=台帳シート!BO34,台帳シート!BO34-0,ROUNDDOWN(VLOOKUP(台帳シート!J34,償却率!$B$4:$C$77,2,FALSE)*台帳シート!M34,0)),IF(H34="1：リース",IF(ROUNDDOWN(VLOOKUP(J34,償却率!$B$4:$C$77,2,FALSE)*台帳シート!M34,0)&gt;=台帳シート!BO34,台帳シート!BO34-0,ROUNDDOWN(VLOOKUP(台帳シート!J34,償却率!$B$4:$C$77,2,FALSE)*台帳シート!M34,0)),IF(ROUNDDOWN(VLOOKUP(J34,償却率!$B$4:$C$77,2,FALSE)*台帳シート!M34,0)&gt;=台帳シート!BO34,台帳シート!BO34-1,ROUNDDOWN(VLOOKUP(台帳シート!J34,償却率!$B$4:$C$77,2,FALSE)*台帳シート!M34,0)))),0)))</f>
        <v>121140</v>
      </c>
      <c r="BS34" s="290">
        <f t="shared" si="21"/>
        <v>5572440</v>
      </c>
      <c r="BT34" s="293">
        <f t="shared" si="6"/>
        <v>484560</v>
      </c>
      <c r="BU34" s="183"/>
    </row>
    <row r="35" spans="2:73" s="109" customFormat="1" ht="30" customHeight="1" x14ac:dyDescent="0.15">
      <c r="B35" s="82" t="s">
        <v>1081</v>
      </c>
      <c r="C35" s="111"/>
      <c r="D35" s="285" t="s">
        <v>649</v>
      </c>
      <c r="E35" s="103" t="s">
        <v>1098</v>
      </c>
      <c r="F35" s="108" t="s">
        <v>274</v>
      </c>
      <c r="G35" s="273" t="s">
        <v>699</v>
      </c>
      <c r="H35" s="88" t="s">
        <v>182</v>
      </c>
      <c r="I35" s="273" t="s">
        <v>243</v>
      </c>
      <c r="J35" s="108">
        <v>38</v>
      </c>
      <c r="K35" s="270">
        <v>39156</v>
      </c>
      <c r="L35" s="88"/>
      <c r="M35" s="276">
        <v>48957898</v>
      </c>
      <c r="N35" s="277"/>
      <c r="O35" s="111"/>
      <c r="P35" s="111"/>
      <c r="Q35" s="111"/>
      <c r="R35" s="111" t="str">
        <f t="shared" si="9"/>
        <v>-</v>
      </c>
      <c r="S35" s="111"/>
      <c r="T35" s="111"/>
      <c r="U35" s="111"/>
      <c r="V35" s="111"/>
      <c r="W35" s="111"/>
      <c r="X35" s="111"/>
      <c r="Y35" s="111" t="str">
        <f t="shared" si="10"/>
        <v>-</v>
      </c>
      <c r="Z35" s="111"/>
      <c r="AA35" s="111"/>
      <c r="AB35" s="111"/>
      <c r="AC35" s="111"/>
      <c r="AD35" s="111"/>
      <c r="AE35" s="111"/>
      <c r="AF35" s="111"/>
      <c r="AG35" s="111"/>
      <c r="AH35" s="88" t="s">
        <v>296</v>
      </c>
      <c r="AI35" s="88"/>
      <c r="AJ35" s="88" t="s">
        <v>193</v>
      </c>
      <c r="AK35" s="88"/>
      <c r="AL35" s="88"/>
      <c r="AM35" s="88"/>
      <c r="AN35" s="88"/>
      <c r="AO35" s="88"/>
      <c r="AP35" s="88"/>
      <c r="AQ35" s="189">
        <v>319.85000000000002</v>
      </c>
      <c r="AR35" s="88" t="s">
        <v>337</v>
      </c>
      <c r="AS35" s="88"/>
      <c r="AT35" s="88"/>
      <c r="AU35" s="88"/>
      <c r="AV35" s="88" t="s">
        <v>899</v>
      </c>
      <c r="AW35" s="88"/>
      <c r="AX35" s="282" t="s">
        <v>356</v>
      </c>
      <c r="AY35" s="115"/>
      <c r="AZ35" s="110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6"/>
      <c r="BL35" s="248">
        <f t="shared" si="2"/>
        <v>10</v>
      </c>
      <c r="BM35" s="247">
        <f>+IF(ISERROR(ROUNDDOWN(VLOOKUP(J35,償却率!$B$4:$C$82,2,FALSE)*台帳シート!M35,0)*台帳シート!BL35),0,ROUNDDOWN(VLOOKUP(台帳シート!J35,償却率!$B$4:$C$82,2,FALSE)*台帳シート!M35,0)*台帳シート!BL35)</f>
        <v>13218630</v>
      </c>
      <c r="BN35" s="289">
        <f t="shared" si="7"/>
        <v>13218630</v>
      </c>
      <c r="BO35" s="292">
        <f t="shared" si="3"/>
        <v>35739268</v>
      </c>
      <c r="BP35" s="292">
        <f t="shared" si="4"/>
        <v>0</v>
      </c>
      <c r="BQ35" s="289">
        <f t="shared" si="5"/>
        <v>0</v>
      </c>
      <c r="BR35" s="289">
        <f>IF(ISERROR(IF(BP35=0,IF(F35="無形・ソフトウェア",IF(ROUNDDOWN(VLOOKUP(J35,償却率!$B$4:$C$77,2,FALSE)*台帳シート!M35,0)&gt;=台帳シート!BO35,台帳シート!BO35-0,ROUNDDOWN(VLOOKUP(台帳シート!J35,償却率!$B$4:$C$77,2,FALSE)*台帳シート!M35,0)),IF(H35="1：リース",IF(ROUNDDOWN(VLOOKUP(J35,償却率!$B$4:$C$77,2,FALSE)*台帳シート!M35,0)&gt;=台帳シート!BO35,台帳シート!BO35-0,ROUNDDOWN(VLOOKUP(台帳シート!J35,償却率!$B$4:$C$77,2,FALSE)*台帳シート!M35,0)),IF(ROUNDDOWN(VLOOKUP(J35,償却率!$B$4:$C$77,2,FALSE)*台帳シート!M35,0)&gt;=台帳シート!BO35,台帳シート!BO35-1,ROUNDDOWN(VLOOKUP(台帳シート!J35,償却率!$B$4:$C$77,2,FALSE)*台帳シート!M35,0)))),0)),0,(IF(BP35=0,IF(F35="無形・ソフトウェア",IF(ROUNDDOWN(VLOOKUP(J35,償却率!$B$4:$C$77,2,FALSE)*台帳シート!M35,0)&gt;=台帳シート!BO35,台帳シート!BO35-0,ROUNDDOWN(VLOOKUP(台帳シート!J35,償却率!$B$4:$C$77,2,FALSE)*台帳シート!M35,0)),IF(H35="1：リース",IF(ROUNDDOWN(VLOOKUP(J35,償却率!$B$4:$C$77,2,FALSE)*台帳シート!M35,0)&gt;=台帳シート!BO35,台帳シート!BO35-0,ROUNDDOWN(VLOOKUP(台帳シート!J35,償却率!$B$4:$C$77,2,FALSE)*台帳シート!M35,0)),IF(ROUNDDOWN(VLOOKUP(J35,償却率!$B$4:$C$77,2,FALSE)*台帳シート!M35,0)&gt;=台帳シート!BO35,台帳シート!BO35-1,ROUNDDOWN(VLOOKUP(台帳シート!J35,償却率!$B$4:$C$77,2,FALSE)*台帳シート!M35,0)))),0)))</f>
        <v>1321863</v>
      </c>
      <c r="BS35" s="290">
        <f t="shared" si="21"/>
        <v>14540493</v>
      </c>
      <c r="BT35" s="293">
        <f t="shared" si="6"/>
        <v>34417405</v>
      </c>
      <c r="BU35" s="183"/>
    </row>
    <row r="36" spans="2:73" s="109" customFormat="1" ht="30" customHeight="1" x14ac:dyDescent="0.15">
      <c r="B36" s="82" t="s">
        <v>1082</v>
      </c>
      <c r="C36" s="111"/>
      <c r="D36" s="285" t="s">
        <v>650</v>
      </c>
      <c r="E36" s="103" t="s">
        <v>1098</v>
      </c>
      <c r="F36" s="108" t="s">
        <v>274</v>
      </c>
      <c r="G36" s="273" t="s">
        <v>700</v>
      </c>
      <c r="H36" s="88" t="s">
        <v>182</v>
      </c>
      <c r="I36" s="273" t="s">
        <v>243</v>
      </c>
      <c r="J36" s="108">
        <v>38</v>
      </c>
      <c r="K36" s="270">
        <v>35397</v>
      </c>
      <c r="L36" s="88"/>
      <c r="M36" s="276">
        <v>39385140</v>
      </c>
      <c r="N36" s="277"/>
      <c r="O36" s="111"/>
      <c r="P36" s="111"/>
      <c r="Q36" s="111"/>
      <c r="R36" s="111" t="str">
        <f t="shared" si="9"/>
        <v>-</v>
      </c>
      <c r="S36" s="111"/>
      <c r="T36" s="111"/>
      <c r="U36" s="111"/>
      <c r="V36" s="111"/>
      <c r="W36" s="111"/>
      <c r="X36" s="111"/>
      <c r="Y36" s="111" t="str">
        <f t="shared" si="10"/>
        <v>-</v>
      </c>
      <c r="Z36" s="111"/>
      <c r="AA36" s="111"/>
      <c r="AB36" s="111"/>
      <c r="AC36" s="111"/>
      <c r="AD36" s="111"/>
      <c r="AE36" s="111"/>
      <c r="AF36" s="111"/>
      <c r="AG36" s="111"/>
      <c r="AH36" s="88" t="s">
        <v>296</v>
      </c>
      <c r="AI36" s="88"/>
      <c r="AJ36" s="88" t="s">
        <v>193</v>
      </c>
      <c r="AK36" s="88"/>
      <c r="AL36" s="88"/>
      <c r="AM36" s="88"/>
      <c r="AN36" s="88"/>
      <c r="AO36" s="88"/>
      <c r="AP36" s="88"/>
      <c r="AQ36" s="189">
        <v>233.33</v>
      </c>
      <c r="AR36" s="88" t="s">
        <v>337</v>
      </c>
      <c r="AS36" s="88"/>
      <c r="AT36" s="88"/>
      <c r="AU36" s="88"/>
      <c r="AV36" s="88" t="s">
        <v>899</v>
      </c>
      <c r="AW36" s="88"/>
      <c r="AX36" s="282" t="s">
        <v>356</v>
      </c>
      <c r="AY36" s="115"/>
      <c r="AZ36" s="110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6"/>
      <c r="BL36" s="248">
        <f t="shared" si="2"/>
        <v>20</v>
      </c>
      <c r="BM36" s="247">
        <f>+IF(ISERROR(ROUNDDOWN(VLOOKUP(J36,償却率!$B$4:$C$82,2,FALSE)*台帳シート!M36,0)*台帳シート!BL36),0,ROUNDDOWN(VLOOKUP(台帳シート!J36,償却率!$B$4:$C$82,2,FALSE)*台帳シート!M36,0)*台帳シート!BL36)</f>
        <v>21267960</v>
      </c>
      <c r="BN36" s="289">
        <f t="shared" si="7"/>
        <v>21267960</v>
      </c>
      <c r="BO36" s="292">
        <f t="shared" si="3"/>
        <v>18117180</v>
      </c>
      <c r="BP36" s="292">
        <f t="shared" si="4"/>
        <v>0</v>
      </c>
      <c r="BQ36" s="289">
        <f t="shared" si="5"/>
        <v>0</v>
      </c>
      <c r="BR36" s="289">
        <f>IF(ISERROR(IF(BP36=0,IF(F36="無形・ソフトウェア",IF(ROUNDDOWN(VLOOKUP(J36,償却率!$B$4:$C$77,2,FALSE)*台帳シート!M36,0)&gt;=台帳シート!BO36,台帳シート!BO36-0,ROUNDDOWN(VLOOKUP(台帳シート!J36,償却率!$B$4:$C$77,2,FALSE)*台帳シート!M36,0)),IF(H36="1：リース",IF(ROUNDDOWN(VLOOKUP(J36,償却率!$B$4:$C$77,2,FALSE)*台帳シート!M36,0)&gt;=台帳シート!BO36,台帳シート!BO36-0,ROUNDDOWN(VLOOKUP(台帳シート!J36,償却率!$B$4:$C$77,2,FALSE)*台帳シート!M36,0)),IF(ROUNDDOWN(VLOOKUP(J36,償却率!$B$4:$C$77,2,FALSE)*台帳シート!M36,0)&gt;=台帳シート!BO36,台帳シート!BO36-1,ROUNDDOWN(VLOOKUP(台帳シート!J36,償却率!$B$4:$C$77,2,FALSE)*台帳シート!M36,0)))),0)),0,(IF(BP36=0,IF(F36="無形・ソフトウェア",IF(ROUNDDOWN(VLOOKUP(J36,償却率!$B$4:$C$77,2,FALSE)*台帳シート!M36,0)&gt;=台帳シート!BO36,台帳シート!BO36-0,ROUNDDOWN(VLOOKUP(台帳シート!J36,償却率!$B$4:$C$77,2,FALSE)*台帳シート!M36,0)),IF(H36="1：リース",IF(ROUNDDOWN(VLOOKUP(J36,償却率!$B$4:$C$77,2,FALSE)*台帳シート!M36,0)&gt;=台帳シート!BO36,台帳シート!BO36-0,ROUNDDOWN(VLOOKUP(台帳シート!J36,償却率!$B$4:$C$77,2,FALSE)*台帳シート!M36,0)),IF(ROUNDDOWN(VLOOKUP(J36,償却率!$B$4:$C$77,2,FALSE)*台帳シート!M36,0)&gt;=台帳シート!BO36,台帳シート!BO36-1,ROUNDDOWN(VLOOKUP(台帳シート!J36,償却率!$B$4:$C$77,2,FALSE)*台帳シート!M36,0)))),0)))</f>
        <v>1063398</v>
      </c>
      <c r="BS36" s="290">
        <f t="shared" si="21"/>
        <v>22331358</v>
      </c>
      <c r="BT36" s="293">
        <f t="shared" si="6"/>
        <v>17053782</v>
      </c>
      <c r="BU36" s="183"/>
    </row>
    <row r="37" spans="2:73" s="109" customFormat="1" ht="30" customHeight="1" x14ac:dyDescent="0.15">
      <c r="B37" s="82" t="s">
        <v>1083</v>
      </c>
      <c r="C37" s="111"/>
      <c r="D37" s="285" t="s">
        <v>651</v>
      </c>
      <c r="E37" s="103" t="s">
        <v>1098</v>
      </c>
      <c r="F37" s="108" t="s">
        <v>274</v>
      </c>
      <c r="G37" s="273" t="s">
        <v>701</v>
      </c>
      <c r="H37" s="88" t="s">
        <v>182</v>
      </c>
      <c r="I37" s="273" t="s">
        <v>237</v>
      </c>
      <c r="J37" s="108">
        <v>50</v>
      </c>
      <c r="K37" s="270">
        <v>26192</v>
      </c>
      <c r="L37" s="88"/>
      <c r="M37" s="276">
        <v>6029000</v>
      </c>
      <c r="N37" s="277"/>
      <c r="O37" s="111"/>
      <c r="P37" s="111"/>
      <c r="Q37" s="111"/>
      <c r="R37" s="111" t="str">
        <f t="shared" si="9"/>
        <v>-</v>
      </c>
      <c r="S37" s="111"/>
      <c r="T37" s="111"/>
      <c r="U37" s="111"/>
      <c r="V37" s="111"/>
      <c r="W37" s="111"/>
      <c r="X37" s="111"/>
      <c r="Y37" s="111" t="str">
        <f t="shared" si="10"/>
        <v>-</v>
      </c>
      <c r="Z37" s="111"/>
      <c r="AA37" s="111"/>
      <c r="AB37" s="111"/>
      <c r="AC37" s="111"/>
      <c r="AD37" s="111"/>
      <c r="AE37" s="111"/>
      <c r="AF37" s="111"/>
      <c r="AG37" s="111"/>
      <c r="AH37" s="88" t="s">
        <v>296</v>
      </c>
      <c r="AI37" s="88"/>
      <c r="AJ37" s="88" t="s">
        <v>193</v>
      </c>
      <c r="AK37" s="88"/>
      <c r="AL37" s="88"/>
      <c r="AM37" s="88"/>
      <c r="AN37" s="88"/>
      <c r="AO37" s="88"/>
      <c r="AP37" s="88"/>
      <c r="AQ37" s="189">
        <v>244.22</v>
      </c>
      <c r="AR37" s="88" t="s">
        <v>337</v>
      </c>
      <c r="AS37" s="88"/>
      <c r="AT37" s="88"/>
      <c r="AU37" s="88"/>
      <c r="AV37" s="88" t="s">
        <v>899</v>
      </c>
      <c r="AW37" s="88"/>
      <c r="AX37" s="282" t="s">
        <v>356</v>
      </c>
      <c r="AY37" s="115"/>
      <c r="AZ37" s="110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6"/>
      <c r="BL37" s="248">
        <f t="shared" si="2"/>
        <v>45</v>
      </c>
      <c r="BM37" s="247">
        <f>+IF(ISERROR(ROUNDDOWN(VLOOKUP(J37,償却率!$B$4:$C$82,2,FALSE)*台帳シート!M37,0)*台帳シート!BL37),0,ROUNDDOWN(VLOOKUP(台帳シート!J37,償却率!$B$4:$C$82,2,FALSE)*台帳シート!M37,0)*台帳シート!BL37)</f>
        <v>5426100</v>
      </c>
      <c r="BN37" s="289">
        <f t="shared" si="7"/>
        <v>5426100</v>
      </c>
      <c r="BO37" s="292">
        <f t="shared" si="3"/>
        <v>602900</v>
      </c>
      <c r="BP37" s="292">
        <f t="shared" si="4"/>
        <v>0</v>
      </c>
      <c r="BQ37" s="289">
        <f t="shared" si="5"/>
        <v>0</v>
      </c>
      <c r="BR37" s="289">
        <f>IF(ISERROR(IF(BP37=0,IF(F37="無形・ソフトウェア",IF(ROUNDDOWN(VLOOKUP(J37,償却率!$B$4:$C$77,2,FALSE)*台帳シート!M37,0)&gt;=台帳シート!BO37,台帳シート!BO37-0,ROUNDDOWN(VLOOKUP(台帳シート!J37,償却率!$B$4:$C$77,2,FALSE)*台帳シート!M37,0)),IF(H37="1：リース",IF(ROUNDDOWN(VLOOKUP(J37,償却率!$B$4:$C$77,2,FALSE)*台帳シート!M37,0)&gt;=台帳シート!BO37,台帳シート!BO37-0,ROUNDDOWN(VLOOKUP(台帳シート!J37,償却率!$B$4:$C$77,2,FALSE)*台帳シート!M37,0)),IF(ROUNDDOWN(VLOOKUP(J37,償却率!$B$4:$C$77,2,FALSE)*台帳シート!M37,0)&gt;=台帳シート!BO37,台帳シート!BO37-1,ROUNDDOWN(VLOOKUP(台帳シート!J37,償却率!$B$4:$C$77,2,FALSE)*台帳シート!M37,0)))),0)),0,(IF(BP37=0,IF(F37="無形・ソフトウェア",IF(ROUNDDOWN(VLOOKUP(J37,償却率!$B$4:$C$77,2,FALSE)*台帳シート!M37,0)&gt;=台帳シート!BO37,台帳シート!BO37-0,ROUNDDOWN(VLOOKUP(台帳シート!J37,償却率!$B$4:$C$77,2,FALSE)*台帳シート!M37,0)),IF(H37="1：リース",IF(ROUNDDOWN(VLOOKUP(J37,償却率!$B$4:$C$77,2,FALSE)*台帳シート!M37,0)&gt;=台帳シート!BO37,台帳シート!BO37-0,ROUNDDOWN(VLOOKUP(台帳シート!J37,償却率!$B$4:$C$77,2,FALSE)*台帳シート!M37,0)),IF(ROUNDDOWN(VLOOKUP(J37,償却率!$B$4:$C$77,2,FALSE)*台帳シート!M37,0)&gt;=台帳シート!BO37,台帳シート!BO37-1,ROUNDDOWN(VLOOKUP(台帳シート!J37,償却率!$B$4:$C$77,2,FALSE)*台帳シート!M37,0)))),0)))</f>
        <v>120580</v>
      </c>
      <c r="BS37" s="290">
        <f t="shared" si="21"/>
        <v>5546680</v>
      </c>
      <c r="BT37" s="293">
        <f t="shared" si="6"/>
        <v>482320</v>
      </c>
      <c r="BU37" s="183"/>
    </row>
    <row r="38" spans="2:73" s="109" customFormat="1" ht="30" customHeight="1" x14ac:dyDescent="0.15">
      <c r="B38" s="82" t="s">
        <v>1084</v>
      </c>
      <c r="C38" s="111"/>
      <c r="D38" s="285" t="s">
        <v>652</v>
      </c>
      <c r="E38" s="103" t="s">
        <v>1098</v>
      </c>
      <c r="F38" s="108" t="s">
        <v>274</v>
      </c>
      <c r="G38" s="273" t="s">
        <v>702</v>
      </c>
      <c r="H38" s="88" t="s">
        <v>182</v>
      </c>
      <c r="I38" s="273" t="s">
        <v>237</v>
      </c>
      <c r="J38" s="108">
        <v>50</v>
      </c>
      <c r="K38" s="270">
        <v>29645</v>
      </c>
      <c r="L38" s="88"/>
      <c r="M38" s="276">
        <v>59500000</v>
      </c>
      <c r="N38" s="277"/>
      <c r="O38" s="111"/>
      <c r="P38" s="111"/>
      <c r="Q38" s="111"/>
      <c r="R38" s="111" t="str">
        <f t="shared" si="9"/>
        <v>-</v>
      </c>
      <c r="S38" s="111"/>
      <c r="T38" s="111"/>
      <c r="U38" s="111"/>
      <c r="V38" s="111"/>
      <c r="W38" s="111"/>
      <c r="X38" s="111"/>
      <c r="Y38" s="111" t="str">
        <f t="shared" si="10"/>
        <v>-</v>
      </c>
      <c r="Z38" s="111"/>
      <c r="AA38" s="111"/>
      <c r="AB38" s="111"/>
      <c r="AC38" s="111"/>
      <c r="AD38" s="111"/>
      <c r="AE38" s="111"/>
      <c r="AF38" s="111"/>
      <c r="AG38" s="111"/>
      <c r="AH38" s="88" t="s">
        <v>296</v>
      </c>
      <c r="AI38" s="88"/>
      <c r="AJ38" s="88" t="s">
        <v>193</v>
      </c>
      <c r="AK38" s="88"/>
      <c r="AL38" s="88"/>
      <c r="AM38" s="88"/>
      <c r="AN38" s="88"/>
      <c r="AO38" s="88"/>
      <c r="AP38" s="88"/>
      <c r="AQ38" s="189">
        <v>512.25</v>
      </c>
      <c r="AR38" s="88" t="s">
        <v>337</v>
      </c>
      <c r="AS38" s="88"/>
      <c r="AT38" s="88"/>
      <c r="AU38" s="88"/>
      <c r="AV38" s="88" t="s">
        <v>899</v>
      </c>
      <c r="AW38" s="88"/>
      <c r="AX38" s="282" t="s">
        <v>356</v>
      </c>
      <c r="AY38" s="115"/>
      <c r="AZ38" s="110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6"/>
      <c r="BL38" s="248">
        <f t="shared" si="2"/>
        <v>36</v>
      </c>
      <c r="BM38" s="247">
        <f>+IF(ISERROR(ROUNDDOWN(VLOOKUP(J38,償却率!$B$4:$C$82,2,FALSE)*台帳シート!M38,0)*台帳シート!BL38),0,ROUNDDOWN(VLOOKUP(台帳シート!J38,償却率!$B$4:$C$82,2,FALSE)*台帳シート!M38,0)*台帳シート!BL38)</f>
        <v>42840000</v>
      </c>
      <c r="BN38" s="289">
        <f t="shared" si="7"/>
        <v>42840000</v>
      </c>
      <c r="BO38" s="292">
        <f t="shared" si="3"/>
        <v>16660000</v>
      </c>
      <c r="BP38" s="292">
        <f t="shared" si="4"/>
        <v>0</v>
      </c>
      <c r="BQ38" s="289">
        <f t="shared" si="5"/>
        <v>0</v>
      </c>
      <c r="BR38" s="289">
        <f>IF(ISERROR(IF(BP38=0,IF(F38="無形・ソフトウェア",IF(ROUNDDOWN(VLOOKUP(J38,償却率!$B$4:$C$77,2,FALSE)*台帳シート!M38,0)&gt;=台帳シート!BO38,台帳シート!BO38-0,ROUNDDOWN(VLOOKUP(台帳シート!J38,償却率!$B$4:$C$77,2,FALSE)*台帳シート!M38,0)),IF(H38="1：リース",IF(ROUNDDOWN(VLOOKUP(J38,償却率!$B$4:$C$77,2,FALSE)*台帳シート!M38,0)&gt;=台帳シート!BO38,台帳シート!BO38-0,ROUNDDOWN(VLOOKUP(台帳シート!J38,償却率!$B$4:$C$77,2,FALSE)*台帳シート!M38,0)),IF(ROUNDDOWN(VLOOKUP(J38,償却率!$B$4:$C$77,2,FALSE)*台帳シート!M38,0)&gt;=台帳シート!BO38,台帳シート!BO38-1,ROUNDDOWN(VLOOKUP(台帳シート!J38,償却率!$B$4:$C$77,2,FALSE)*台帳シート!M38,0)))),0)),0,(IF(BP38=0,IF(F38="無形・ソフトウェア",IF(ROUNDDOWN(VLOOKUP(J38,償却率!$B$4:$C$77,2,FALSE)*台帳シート!M38,0)&gt;=台帳シート!BO38,台帳シート!BO38-0,ROUNDDOWN(VLOOKUP(台帳シート!J38,償却率!$B$4:$C$77,2,FALSE)*台帳シート!M38,0)),IF(H38="1：リース",IF(ROUNDDOWN(VLOOKUP(J38,償却率!$B$4:$C$77,2,FALSE)*台帳シート!M38,0)&gt;=台帳シート!BO38,台帳シート!BO38-0,ROUNDDOWN(VLOOKUP(台帳シート!J38,償却率!$B$4:$C$77,2,FALSE)*台帳シート!M38,0)),IF(ROUNDDOWN(VLOOKUP(J38,償却率!$B$4:$C$77,2,FALSE)*台帳シート!M38,0)&gt;=台帳シート!BO38,台帳シート!BO38-1,ROUNDDOWN(VLOOKUP(台帳シート!J38,償却率!$B$4:$C$77,2,FALSE)*台帳シート!M38,0)))),0)))</f>
        <v>1190000</v>
      </c>
      <c r="BS38" s="290">
        <f t="shared" si="21"/>
        <v>44030000</v>
      </c>
      <c r="BT38" s="293">
        <f t="shared" si="6"/>
        <v>15470000</v>
      </c>
      <c r="BU38" s="183"/>
    </row>
    <row r="39" spans="2:73" s="109" customFormat="1" ht="30" customHeight="1" x14ac:dyDescent="0.15">
      <c r="B39" s="82" t="s">
        <v>1085</v>
      </c>
      <c r="C39" s="111"/>
      <c r="D39" s="285" t="s">
        <v>653</v>
      </c>
      <c r="E39" s="103" t="s">
        <v>1098</v>
      </c>
      <c r="F39" s="108" t="s">
        <v>274</v>
      </c>
      <c r="G39" s="273" t="s">
        <v>703</v>
      </c>
      <c r="H39" s="88" t="s">
        <v>182</v>
      </c>
      <c r="I39" s="273" t="s">
        <v>237</v>
      </c>
      <c r="J39" s="108">
        <v>50</v>
      </c>
      <c r="K39" s="270">
        <v>26988</v>
      </c>
      <c r="L39" s="88"/>
      <c r="M39" s="276">
        <v>12571000</v>
      </c>
      <c r="N39" s="277"/>
      <c r="O39" s="111"/>
      <c r="P39" s="111"/>
      <c r="Q39" s="111"/>
      <c r="R39" s="111" t="str">
        <f t="shared" si="9"/>
        <v>-</v>
      </c>
      <c r="S39" s="111"/>
      <c r="T39" s="111"/>
      <c r="U39" s="111"/>
      <c r="V39" s="111"/>
      <c r="W39" s="111"/>
      <c r="X39" s="111"/>
      <c r="Y39" s="111" t="str">
        <f t="shared" si="10"/>
        <v>-</v>
      </c>
      <c r="Z39" s="111"/>
      <c r="AA39" s="111"/>
      <c r="AB39" s="111"/>
      <c r="AC39" s="111"/>
      <c r="AD39" s="111"/>
      <c r="AE39" s="111"/>
      <c r="AF39" s="111"/>
      <c r="AG39" s="111"/>
      <c r="AH39" s="88" t="s">
        <v>296</v>
      </c>
      <c r="AI39" s="88"/>
      <c r="AJ39" s="88" t="s">
        <v>193</v>
      </c>
      <c r="AK39" s="88"/>
      <c r="AL39" s="88"/>
      <c r="AM39" s="88"/>
      <c r="AN39" s="88"/>
      <c r="AO39" s="88"/>
      <c r="AP39" s="88"/>
      <c r="AQ39" s="189">
        <v>228</v>
      </c>
      <c r="AR39" s="88" t="s">
        <v>337</v>
      </c>
      <c r="AS39" s="88"/>
      <c r="AT39" s="88"/>
      <c r="AU39" s="88"/>
      <c r="AV39" s="88" t="s">
        <v>899</v>
      </c>
      <c r="AW39" s="88"/>
      <c r="AX39" s="282" t="s">
        <v>356</v>
      </c>
      <c r="AY39" s="115"/>
      <c r="AZ39" s="110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6"/>
      <c r="BL39" s="248">
        <f t="shared" si="2"/>
        <v>43</v>
      </c>
      <c r="BM39" s="247">
        <f>+IF(ISERROR(ROUNDDOWN(VLOOKUP(J39,償却率!$B$4:$C$82,2,FALSE)*台帳シート!M39,0)*台帳シート!BL39),0,ROUNDDOWN(VLOOKUP(台帳シート!J39,償却率!$B$4:$C$82,2,FALSE)*台帳シート!M39,0)*台帳シート!BL39)</f>
        <v>10811060</v>
      </c>
      <c r="BN39" s="289">
        <f t="shared" si="7"/>
        <v>10811060</v>
      </c>
      <c r="BO39" s="292">
        <f t="shared" si="3"/>
        <v>1759940</v>
      </c>
      <c r="BP39" s="292">
        <f t="shared" si="4"/>
        <v>0</v>
      </c>
      <c r="BQ39" s="289">
        <f t="shared" si="5"/>
        <v>0</v>
      </c>
      <c r="BR39" s="289">
        <f>IF(ISERROR(IF(BP39=0,IF(F39="無形・ソフトウェア",IF(ROUNDDOWN(VLOOKUP(J39,償却率!$B$4:$C$77,2,FALSE)*台帳シート!M39,0)&gt;=台帳シート!BO39,台帳シート!BO39-0,ROUNDDOWN(VLOOKUP(台帳シート!J39,償却率!$B$4:$C$77,2,FALSE)*台帳シート!M39,0)),IF(H39="1：リース",IF(ROUNDDOWN(VLOOKUP(J39,償却率!$B$4:$C$77,2,FALSE)*台帳シート!M39,0)&gt;=台帳シート!BO39,台帳シート!BO39-0,ROUNDDOWN(VLOOKUP(台帳シート!J39,償却率!$B$4:$C$77,2,FALSE)*台帳シート!M39,0)),IF(ROUNDDOWN(VLOOKUP(J39,償却率!$B$4:$C$77,2,FALSE)*台帳シート!M39,0)&gt;=台帳シート!BO39,台帳シート!BO39-1,ROUNDDOWN(VLOOKUP(台帳シート!J39,償却率!$B$4:$C$77,2,FALSE)*台帳シート!M39,0)))),0)),0,(IF(BP39=0,IF(F39="無形・ソフトウェア",IF(ROUNDDOWN(VLOOKUP(J39,償却率!$B$4:$C$77,2,FALSE)*台帳シート!M39,0)&gt;=台帳シート!BO39,台帳シート!BO39-0,ROUNDDOWN(VLOOKUP(台帳シート!J39,償却率!$B$4:$C$77,2,FALSE)*台帳シート!M39,0)),IF(H39="1：リース",IF(ROUNDDOWN(VLOOKUP(J39,償却率!$B$4:$C$77,2,FALSE)*台帳シート!M39,0)&gt;=台帳シート!BO39,台帳シート!BO39-0,ROUNDDOWN(VLOOKUP(台帳シート!J39,償却率!$B$4:$C$77,2,FALSE)*台帳シート!M39,0)),IF(ROUNDDOWN(VLOOKUP(J39,償却率!$B$4:$C$77,2,FALSE)*台帳シート!M39,0)&gt;=台帳シート!BO39,台帳シート!BO39-1,ROUNDDOWN(VLOOKUP(台帳シート!J39,償却率!$B$4:$C$77,2,FALSE)*台帳シート!M39,0)))),0)))</f>
        <v>251420</v>
      </c>
      <c r="BS39" s="290">
        <f t="shared" si="21"/>
        <v>11062480</v>
      </c>
      <c r="BT39" s="293">
        <f t="shared" si="6"/>
        <v>1508520</v>
      </c>
      <c r="BU39" s="183"/>
    </row>
    <row r="40" spans="2:73" s="109" customFormat="1" ht="30" customHeight="1" x14ac:dyDescent="0.15">
      <c r="B40" s="82" t="s">
        <v>1086</v>
      </c>
      <c r="C40" s="111"/>
      <c r="D40" s="285" t="s">
        <v>654</v>
      </c>
      <c r="E40" s="103" t="s">
        <v>1098</v>
      </c>
      <c r="F40" s="108" t="s">
        <v>274</v>
      </c>
      <c r="G40" s="273" t="s">
        <v>704</v>
      </c>
      <c r="H40" s="88" t="s">
        <v>182</v>
      </c>
      <c r="I40" s="273" t="s">
        <v>237</v>
      </c>
      <c r="J40" s="108">
        <v>50</v>
      </c>
      <c r="K40" s="270">
        <v>26988</v>
      </c>
      <c r="L40" s="88"/>
      <c r="M40" s="276">
        <v>12571000</v>
      </c>
      <c r="N40" s="277"/>
      <c r="O40" s="111"/>
      <c r="P40" s="111"/>
      <c r="Q40" s="111"/>
      <c r="R40" s="111" t="str">
        <f t="shared" si="9"/>
        <v>-</v>
      </c>
      <c r="S40" s="111"/>
      <c r="T40" s="111"/>
      <c r="U40" s="111"/>
      <c r="V40" s="111"/>
      <c r="W40" s="111"/>
      <c r="X40" s="111"/>
      <c r="Y40" s="111" t="str">
        <f t="shared" si="10"/>
        <v>-</v>
      </c>
      <c r="Z40" s="111"/>
      <c r="AA40" s="111"/>
      <c r="AB40" s="111"/>
      <c r="AC40" s="111"/>
      <c r="AD40" s="111"/>
      <c r="AE40" s="111"/>
      <c r="AF40" s="111"/>
      <c r="AG40" s="111"/>
      <c r="AH40" s="88" t="s">
        <v>296</v>
      </c>
      <c r="AI40" s="88"/>
      <c r="AJ40" s="88" t="s">
        <v>193</v>
      </c>
      <c r="AK40" s="88"/>
      <c r="AL40" s="88"/>
      <c r="AM40" s="88"/>
      <c r="AN40" s="88"/>
      <c r="AO40" s="88"/>
      <c r="AP40" s="88"/>
      <c r="AQ40" s="189">
        <v>228</v>
      </c>
      <c r="AR40" s="88" t="s">
        <v>337</v>
      </c>
      <c r="AS40" s="88"/>
      <c r="AT40" s="88"/>
      <c r="AU40" s="88"/>
      <c r="AV40" s="88" t="s">
        <v>899</v>
      </c>
      <c r="AW40" s="88"/>
      <c r="AX40" s="282" t="s">
        <v>356</v>
      </c>
      <c r="AY40" s="115"/>
      <c r="AZ40" s="110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6"/>
      <c r="BL40" s="248">
        <f t="shared" ref="BL40:BL81" si="22">+IF($BM$2&lt;K40,0,DATEDIF(K40,$BM$2,"Y"))</f>
        <v>43</v>
      </c>
      <c r="BM40" s="247">
        <f>+IF(ISERROR(ROUNDDOWN(VLOOKUP(J40,償却率!$B$4:$C$82,2,FALSE)*台帳シート!M40,0)*台帳シート!BL40),0,ROUNDDOWN(VLOOKUP(台帳シート!J40,償却率!$B$4:$C$82,2,FALSE)*台帳シート!M40,0)*台帳シート!BL40)</f>
        <v>10811060</v>
      </c>
      <c r="BN40" s="289">
        <f t="shared" ref="BN40:BN81" si="23">IF(BM40=0,0,IF(F40="無形・ソフトウェア",IF(M40-BM40&gt;0,BM40,M40-0),IF(H40="1：リース",IF(M40-BM40&gt;0,BM40,M40-0),IF(M40-BM40&gt;1,BM40,M40-1))))</f>
        <v>10811060</v>
      </c>
      <c r="BO40" s="292">
        <f t="shared" si="3"/>
        <v>1759940</v>
      </c>
      <c r="BP40" s="292">
        <f t="shared" ref="BP40:BP81" si="24">+IF($BM$2&lt;K40,M40,IF(O40&lt;&gt;"",-(M40-BN40),0))</f>
        <v>0</v>
      </c>
      <c r="BQ40" s="289">
        <f t="shared" si="5"/>
        <v>0</v>
      </c>
      <c r="BR40" s="289">
        <f>IF(ISERROR(IF(BP40=0,IF(F40="無形・ソフトウェア",IF(ROUNDDOWN(VLOOKUP(J40,償却率!$B$4:$C$77,2,FALSE)*台帳シート!M40,0)&gt;=台帳シート!BO40,台帳シート!BO40-0,ROUNDDOWN(VLOOKUP(台帳シート!J40,償却率!$B$4:$C$77,2,FALSE)*台帳シート!M40,0)),IF(H40="1：リース",IF(ROUNDDOWN(VLOOKUP(J40,償却率!$B$4:$C$77,2,FALSE)*台帳シート!M40,0)&gt;=台帳シート!BO40,台帳シート!BO40-0,ROUNDDOWN(VLOOKUP(台帳シート!J40,償却率!$B$4:$C$77,2,FALSE)*台帳シート!M40,0)),IF(ROUNDDOWN(VLOOKUP(J40,償却率!$B$4:$C$77,2,FALSE)*台帳シート!M40,0)&gt;=台帳シート!BO40,台帳シート!BO40-1,ROUNDDOWN(VLOOKUP(台帳シート!J40,償却率!$B$4:$C$77,2,FALSE)*台帳シート!M40,0)))),0)),0,(IF(BP40=0,IF(F40="無形・ソフトウェア",IF(ROUNDDOWN(VLOOKUP(J40,償却率!$B$4:$C$77,2,FALSE)*台帳シート!M40,0)&gt;=台帳シート!BO40,台帳シート!BO40-0,ROUNDDOWN(VLOOKUP(台帳シート!J40,償却率!$B$4:$C$77,2,FALSE)*台帳シート!M40,0)),IF(H40="1：リース",IF(ROUNDDOWN(VLOOKUP(J40,償却率!$B$4:$C$77,2,FALSE)*台帳シート!M40,0)&gt;=台帳シート!BO40,台帳シート!BO40-0,ROUNDDOWN(VLOOKUP(台帳シート!J40,償却率!$B$4:$C$77,2,FALSE)*台帳シート!M40,0)),IF(ROUNDDOWN(VLOOKUP(J40,償却率!$B$4:$C$77,2,FALSE)*台帳シート!M40,0)&gt;=台帳シート!BO40,台帳シート!BO40-1,ROUNDDOWN(VLOOKUP(台帳シート!J40,償却率!$B$4:$C$77,2,FALSE)*台帳シート!M40,0)))),0)))</f>
        <v>251420</v>
      </c>
      <c r="BS40" s="290">
        <f t="shared" si="21"/>
        <v>11062480</v>
      </c>
      <c r="BT40" s="293">
        <f t="shared" si="6"/>
        <v>1508520</v>
      </c>
      <c r="BU40" s="183"/>
    </row>
    <row r="41" spans="2:73" s="109" customFormat="1" ht="30" customHeight="1" x14ac:dyDescent="0.15">
      <c r="B41" s="82" t="s">
        <v>1087</v>
      </c>
      <c r="C41" s="111"/>
      <c r="D41" s="285" t="s">
        <v>655</v>
      </c>
      <c r="E41" s="103" t="s">
        <v>1098</v>
      </c>
      <c r="F41" s="108" t="s">
        <v>274</v>
      </c>
      <c r="G41" s="273" t="s">
        <v>705</v>
      </c>
      <c r="H41" s="88" t="s">
        <v>182</v>
      </c>
      <c r="I41" s="273" t="s">
        <v>237</v>
      </c>
      <c r="J41" s="108">
        <v>50</v>
      </c>
      <c r="K41" s="270">
        <v>27784</v>
      </c>
      <c r="L41" s="88"/>
      <c r="M41" s="276">
        <v>11350000</v>
      </c>
      <c r="N41" s="277"/>
      <c r="O41" s="111"/>
      <c r="P41" s="111"/>
      <c r="Q41" s="111"/>
      <c r="R41" s="111" t="str">
        <f t="shared" si="9"/>
        <v>-</v>
      </c>
      <c r="S41" s="111"/>
      <c r="T41" s="111"/>
      <c r="U41" s="111"/>
      <c r="V41" s="111"/>
      <c r="W41" s="111"/>
      <c r="X41" s="111"/>
      <c r="Y41" s="111" t="str">
        <f t="shared" si="10"/>
        <v>-</v>
      </c>
      <c r="Z41" s="111"/>
      <c r="AA41" s="111"/>
      <c r="AB41" s="111"/>
      <c r="AC41" s="111"/>
      <c r="AD41" s="111"/>
      <c r="AE41" s="111"/>
      <c r="AF41" s="111"/>
      <c r="AG41" s="111"/>
      <c r="AH41" s="88" t="s">
        <v>296</v>
      </c>
      <c r="AI41" s="88"/>
      <c r="AJ41" s="88" t="s">
        <v>193</v>
      </c>
      <c r="AK41" s="88"/>
      <c r="AL41" s="88"/>
      <c r="AM41" s="88"/>
      <c r="AN41" s="88"/>
      <c r="AO41" s="88"/>
      <c r="AP41" s="88"/>
      <c r="AQ41" s="189">
        <v>96</v>
      </c>
      <c r="AR41" s="88" t="s">
        <v>337</v>
      </c>
      <c r="AS41" s="88"/>
      <c r="AT41" s="88"/>
      <c r="AU41" s="88"/>
      <c r="AV41" s="88" t="s">
        <v>899</v>
      </c>
      <c r="AW41" s="88"/>
      <c r="AX41" s="282" t="s">
        <v>356</v>
      </c>
      <c r="AY41" s="115"/>
      <c r="AZ41" s="110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6"/>
      <c r="BL41" s="248">
        <f t="shared" si="22"/>
        <v>41</v>
      </c>
      <c r="BM41" s="247">
        <f>+IF(ISERROR(ROUNDDOWN(VLOOKUP(J41,償却率!$B$4:$C$82,2,FALSE)*台帳シート!M41,0)*台帳シート!BL41),0,ROUNDDOWN(VLOOKUP(台帳シート!J41,償却率!$B$4:$C$82,2,FALSE)*台帳シート!M41,0)*台帳シート!BL41)</f>
        <v>9307000</v>
      </c>
      <c r="BN41" s="289">
        <f t="shared" si="23"/>
        <v>9307000</v>
      </c>
      <c r="BO41" s="292">
        <f t="shared" si="3"/>
        <v>2043000</v>
      </c>
      <c r="BP41" s="292">
        <f t="shared" si="24"/>
        <v>0</v>
      </c>
      <c r="BQ41" s="289">
        <f t="shared" si="5"/>
        <v>0</v>
      </c>
      <c r="BR41" s="289">
        <f>IF(ISERROR(IF(BP41=0,IF(F41="無形・ソフトウェア",IF(ROUNDDOWN(VLOOKUP(J41,償却率!$B$4:$C$77,2,FALSE)*台帳シート!M41,0)&gt;=台帳シート!BO41,台帳シート!BO41-0,ROUNDDOWN(VLOOKUP(台帳シート!J41,償却率!$B$4:$C$77,2,FALSE)*台帳シート!M41,0)),IF(H41="1：リース",IF(ROUNDDOWN(VLOOKUP(J41,償却率!$B$4:$C$77,2,FALSE)*台帳シート!M41,0)&gt;=台帳シート!BO41,台帳シート!BO41-0,ROUNDDOWN(VLOOKUP(台帳シート!J41,償却率!$B$4:$C$77,2,FALSE)*台帳シート!M41,0)),IF(ROUNDDOWN(VLOOKUP(J41,償却率!$B$4:$C$77,2,FALSE)*台帳シート!M41,0)&gt;=台帳シート!BO41,台帳シート!BO41-1,ROUNDDOWN(VLOOKUP(台帳シート!J41,償却率!$B$4:$C$77,2,FALSE)*台帳シート!M41,0)))),0)),0,(IF(BP41=0,IF(F41="無形・ソフトウェア",IF(ROUNDDOWN(VLOOKUP(J41,償却率!$B$4:$C$77,2,FALSE)*台帳シート!M41,0)&gt;=台帳シート!BO41,台帳シート!BO41-0,ROUNDDOWN(VLOOKUP(台帳シート!J41,償却率!$B$4:$C$77,2,FALSE)*台帳シート!M41,0)),IF(H41="1：リース",IF(ROUNDDOWN(VLOOKUP(J41,償却率!$B$4:$C$77,2,FALSE)*台帳シート!M41,0)&gt;=台帳シート!BO41,台帳シート!BO41-0,ROUNDDOWN(VLOOKUP(台帳シート!J41,償却率!$B$4:$C$77,2,FALSE)*台帳シート!M41,0)),IF(ROUNDDOWN(VLOOKUP(J41,償却率!$B$4:$C$77,2,FALSE)*台帳シート!M41,0)&gt;=台帳シート!BO41,台帳シート!BO41-1,ROUNDDOWN(VLOOKUP(台帳シート!J41,償却率!$B$4:$C$77,2,FALSE)*台帳シート!M41,0)))),0)))</f>
        <v>227000</v>
      </c>
      <c r="BS41" s="290">
        <f t="shared" si="21"/>
        <v>9534000</v>
      </c>
      <c r="BT41" s="293">
        <f t="shared" si="6"/>
        <v>1816000</v>
      </c>
      <c r="BU41" s="183"/>
    </row>
    <row r="42" spans="2:73" s="109" customFormat="1" ht="30" customHeight="1" x14ac:dyDescent="0.15">
      <c r="B42" s="82" t="s">
        <v>1088</v>
      </c>
      <c r="C42" s="111"/>
      <c r="D42" s="285" t="s">
        <v>656</v>
      </c>
      <c r="E42" s="103" t="s">
        <v>1098</v>
      </c>
      <c r="F42" s="108" t="s">
        <v>274</v>
      </c>
      <c r="G42" s="273" t="s">
        <v>706</v>
      </c>
      <c r="H42" s="88" t="s">
        <v>182</v>
      </c>
      <c r="I42" s="273" t="s">
        <v>243</v>
      </c>
      <c r="J42" s="283">
        <v>38</v>
      </c>
      <c r="K42" s="270">
        <v>35724</v>
      </c>
      <c r="L42" s="88"/>
      <c r="M42" s="276">
        <v>47092500</v>
      </c>
      <c r="N42" s="277"/>
      <c r="O42" s="111"/>
      <c r="P42" s="111"/>
      <c r="Q42" s="111"/>
      <c r="R42" s="111" t="str">
        <f t="shared" si="9"/>
        <v>-</v>
      </c>
      <c r="S42" s="111"/>
      <c r="T42" s="111"/>
      <c r="U42" s="111"/>
      <c r="V42" s="111"/>
      <c r="W42" s="111"/>
      <c r="X42" s="111"/>
      <c r="Y42" s="111" t="str">
        <f t="shared" si="10"/>
        <v>-</v>
      </c>
      <c r="Z42" s="111"/>
      <c r="AA42" s="111"/>
      <c r="AB42" s="111"/>
      <c r="AC42" s="111"/>
      <c r="AD42" s="111"/>
      <c r="AE42" s="111"/>
      <c r="AF42" s="111"/>
      <c r="AG42" s="111"/>
      <c r="AH42" s="88" t="s">
        <v>296</v>
      </c>
      <c r="AI42" s="88"/>
      <c r="AJ42" s="88" t="s">
        <v>193</v>
      </c>
      <c r="AK42" s="88"/>
      <c r="AL42" s="88"/>
      <c r="AM42" s="88"/>
      <c r="AN42" s="88"/>
      <c r="AO42" s="88"/>
      <c r="AP42" s="88"/>
      <c r="AQ42" s="189">
        <v>257.2</v>
      </c>
      <c r="AR42" s="88" t="s">
        <v>337</v>
      </c>
      <c r="AS42" s="88"/>
      <c r="AT42" s="88"/>
      <c r="AU42" s="88"/>
      <c r="AV42" s="88" t="s">
        <v>899</v>
      </c>
      <c r="AW42" s="88"/>
      <c r="AX42" s="282" t="s">
        <v>356</v>
      </c>
      <c r="AY42" s="115"/>
      <c r="AZ42" s="110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6"/>
      <c r="BL42" s="248">
        <f t="shared" si="22"/>
        <v>19</v>
      </c>
      <c r="BM42" s="247">
        <f>+IF(ISERROR(ROUNDDOWN(VLOOKUP(J42,償却率!$B$4:$C$82,2,FALSE)*台帳シート!M42,0)*台帳シート!BL42),0,ROUNDDOWN(VLOOKUP(台帳シート!J42,償却率!$B$4:$C$82,2,FALSE)*台帳シート!M42,0)*台帳シート!BL42)</f>
        <v>24158443</v>
      </c>
      <c r="BN42" s="289">
        <f t="shared" si="23"/>
        <v>24158443</v>
      </c>
      <c r="BO42" s="292">
        <f t="shared" si="3"/>
        <v>22934057</v>
      </c>
      <c r="BP42" s="292">
        <f t="shared" si="24"/>
        <v>0</v>
      </c>
      <c r="BQ42" s="289">
        <f t="shared" si="5"/>
        <v>0</v>
      </c>
      <c r="BR42" s="289">
        <f>IF(ISERROR(IF(BP42=0,IF(F42="無形・ソフトウェア",IF(ROUNDDOWN(VLOOKUP(J42,償却率!$B$4:$C$77,2,FALSE)*台帳シート!M42,0)&gt;=台帳シート!BO42,台帳シート!BO42-0,ROUNDDOWN(VLOOKUP(台帳シート!J42,償却率!$B$4:$C$77,2,FALSE)*台帳シート!M42,0)),IF(H42="1：リース",IF(ROUNDDOWN(VLOOKUP(J42,償却率!$B$4:$C$77,2,FALSE)*台帳シート!M42,0)&gt;=台帳シート!BO42,台帳シート!BO42-0,ROUNDDOWN(VLOOKUP(台帳シート!J42,償却率!$B$4:$C$77,2,FALSE)*台帳シート!M42,0)),IF(ROUNDDOWN(VLOOKUP(J42,償却率!$B$4:$C$77,2,FALSE)*台帳シート!M42,0)&gt;=台帳シート!BO42,台帳シート!BO42-1,ROUNDDOWN(VLOOKUP(台帳シート!J42,償却率!$B$4:$C$77,2,FALSE)*台帳シート!M42,0)))),0)),0,(IF(BP42=0,IF(F42="無形・ソフトウェア",IF(ROUNDDOWN(VLOOKUP(J42,償却率!$B$4:$C$77,2,FALSE)*台帳シート!M42,0)&gt;=台帳シート!BO42,台帳シート!BO42-0,ROUNDDOWN(VLOOKUP(台帳シート!J42,償却率!$B$4:$C$77,2,FALSE)*台帳シート!M42,0)),IF(H42="1：リース",IF(ROUNDDOWN(VLOOKUP(J42,償却率!$B$4:$C$77,2,FALSE)*台帳シート!M42,0)&gt;=台帳シート!BO42,台帳シート!BO42-0,ROUNDDOWN(VLOOKUP(台帳シート!J42,償却率!$B$4:$C$77,2,FALSE)*台帳シート!M42,0)),IF(ROUNDDOWN(VLOOKUP(J42,償却率!$B$4:$C$77,2,FALSE)*台帳シート!M42,0)&gt;=台帳シート!BO42,台帳シート!BO42-1,ROUNDDOWN(VLOOKUP(台帳シート!J42,償却率!$B$4:$C$77,2,FALSE)*台帳シート!M42,0)))),0)))</f>
        <v>1271497</v>
      </c>
      <c r="BS42" s="290">
        <f t="shared" si="21"/>
        <v>25429940</v>
      </c>
      <c r="BT42" s="293">
        <f t="shared" si="6"/>
        <v>21662560</v>
      </c>
      <c r="BU42" s="183"/>
    </row>
    <row r="43" spans="2:73" s="109" customFormat="1" ht="30" customHeight="1" x14ac:dyDescent="0.15">
      <c r="B43" s="82" t="s">
        <v>1106</v>
      </c>
      <c r="C43" s="111"/>
      <c r="D43" s="285" t="s">
        <v>1103</v>
      </c>
      <c r="E43" s="103" t="s">
        <v>1098</v>
      </c>
      <c r="F43" s="108" t="s">
        <v>274</v>
      </c>
      <c r="G43" s="273" t="s">
        <v>1104</v>
      </c>
      <c r="H43" s="88" t="s">
        <v>182</v>
      </c>
      <c r="I43" s="273" t="s">
        <v>1105</v>
      </c>
      <c r="J43" s="283">
        <v>41</v>
      </c>
      <c r="K43" s="270">
        <v>27118</v>
      </c>
      <c r="L43" s="88"/>
      <c r="M43" s="276">
        <v>460000</v>
      </c>
      <c r="N43" s="277"/>
      <c r="O43" s="286"/>
      <c r="P43" s="111"/>
      <c r="Q43" s="111"/>
      <c r="R43" s="111" t="str">
        <f t="shared" ref="R43" si="25">IF(BP43&gt;0,BP43,"-")</f>
        <v>-</v>
      </c>
      <c r="S43" s="111"/>
      <c r="T43" s="111"/>
      <c r="U43" s="111"/>
      <c r="V43" s="111"/>
      <c r="W43" s="111"/>
      <c r="X43" s="111"/>
      <c r="Y43" s="111" t="str">
        <f t="shared" ref="Y43" si="26">IF(BP43&lt;0,BP43,"-")</f>
        <v>-</v>
      </c>
      <c r="Z43" s="111"/>
      <c r="AA43" s="111"/>
      <c r="AB43" s="111"/>
      <c r="AC43" s="111"/>
      <c r="AD43" s="111"/>
      <c r="AE43" s="111"/>
      <c r="AF43" s="111"/>
      <c r="AG43" s="111"/>
      <c r="AH43" s="88" t="s">
        <v>296</v>
      </c>
      <c r="AI43" s="88"/>
      <c r="AJ43" s="88" t="s">
        <v>193</v>
      </c>
      <c r="AK43" s="88"/>
      <c r="AL43" s="88"/>
      <c r="AM43" s="88"/>
      <c r="AN43" s="88"/>
      <c r="AO43" s="88"/>
      <c r="AP43" s="88"/>
      <c r="AQ43" s="189">
        <v>4</v>
      </c>
      <c r="AR43" s="88" t="s">
        <v>337</v>
      </c>
      <c r="AS43" s="88"/>
      <c r="AT43" s="88"/>
      <c r="AU43" s="88"/>
      <c r="AV43" s="88" t="s">
        <v>899</v>
      </c>
      <c r="AW43" s="88"/>
      <c r="AX43" s="282" t="s">
        <v>356</v>
      </c>
      <c r="AY43" s="115"/>
      <c r="AZ43" s="110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6"/>
      <c r="BL43" s="248">
        <f t="shared" ref="BL43" si="27">+IF($BM$2&lt;K43,0,DATEDIF(K43,$BM$2,"Y"))</f>
        <v>43</v>
      </c>
      <c r="BM43" s="247">
        <f>+IF(ISERROR(ROUNDDOWN(VLOOKUP(J43,償却率!$B$4:$C$82,2,FALSE)*台帳シート!M43,0)*台帳シート!BL43),0,ROUNDDOWN(VLOOKUP(台帳シート!J43,償却率!$B$4:$C$82,2,FALSE)*台帳シート!M43,0)*台帳シート!BL43)</f>
        <v>494500</v>
      </c>
      <c r="BN43" s="289">
        <f t="shared" ref="BN43" si="28">IF(BM43=0,0,IF(F43="無形・ソフトウェア",IF(M43-BM43&gt;0,BM43,M43-0),IF(H43="1：リース",IF(M43-BM43&gt;0,BM43,M43-0),IF(M43-BM43&gt;1,BM43,M43-1))))</f>
        <v>459999</v>
      </c>
      <c r="BO43" s="292">
        <f t="shared" ref="BO43" si="29">+IF(BP43&lt;=0,M43-BN43,0)</f>
        <v>1</v>
      </c>
      <c r="BP43" s="292">
        <f t="shared" ref="BP43" si="30">+IF($BM$2&lt;K43,M43,IF(O43&lt;&gt;"",-(M43-BN43),0))</f>
        <v>0</v>
      </c>
      <c r="BQ43" s="289">
        <f t="shared" ref="BQ43" si="31">IF(BP43&lt;0,-BN43+BP43,0)</f>
        <v>0</v>
      </c>
      <c r="BR43" s="289">
        <f>IF(ISERROR(IF(BP43=0,IF(F43="無形・ソフトウェア",IF(ROUNDDOWN(VLOOKUP(J43,償却率!$B$4:$C$77,2,FALSE)*台帳シート!M43,0)&gt;=台帳シート!BO43,台帳シート!BO43-0,ROUNDDOWN(VLOOKUP(台帳シート!J43,償却率!$B$4:$C$77,2,FALSE)*台帳シート!M43,0)),IF(H43="1：リース",IF(ROUNDDOWN(VLOOKUP(J43,償却率!$B$4:$C$77,2,FALSE)*台帳シート!M43,0)&gt;=台帳シート!BO43,台帳シート!BO43-0,ROUNDDOWN(VLOOKUP(台帳シート!J43,償却率!$B$4:$C$77,2,FALSE)*台帳シート!M43,0)),IF(ROUNDDOWN(VLOOKUP(J43,償却率!$B$4:$C$77,2,FALSE)*台帳シート!M43,0)&gt;=台帳シート!BO43,台帳シート!BO43-1,ROUNDDOWN(VLOOKUP(台帳シート!J43,償却率!$B$4:$C$77,2,FALSE)*台帳シート!M43,0)))),0)),0,(IF(BP43=0,IF(F43="無形・ソフトウェア",IF(ROUNDDOWN(VLOOKUP(J43,償却率!$B$4:$C$77,2,FALSE)*台帳シート!M43,0)&gt;=台帳シート!BO43,台帳シート!BO43-0,ROUNDDOWN(VLOOKUP(台帳シート!J43,償却率!$B$4:$C$77,2,FALSE)*台帳シート!M43,0)),IF(H43="1：リース",IF(ROUNDDOWN(VLOOKUP(J43,償却率!$B$4:$C$77,2,FALSE)*台帳シート!M43,0)&gt;=台帳シート!BO43,台帳シート!BO43-0,ROUNDDOWN(VLOOKUP(台帳シート!J43,償却率!$B$4:$C$77,2,FALSE)*台帳シート!M43,0)),IF(ROUNDDOWN(VLOOKUP(J43,償却率!$B$4:$C$77,2,FALSE)*台帳シート!M43,0)&gt;=台帳シート!BO43,台帳シート!BO43-1,ROUNDDOWN(VLOOKUP(台帳シート!J43,償却率!$B$4:$C$77,2,FALSE)*台帳シート!M43,0)))),0)))</f>
        <v>0</v>
      </c>
      <c r="BS43" s="290">
        <f t="shared" si="21"/>
        <v>459999</v>
      </c>
      <c r="BT43" s="293">
        <f t="shared" ref="BT43" si="32">+BO43+BP43-BR43</f>
        <v>1</v>
      </c>
      <c r="BU43" s="183"/>
    </row>
    <row r="44" spans="2:73" s="109" customFormat="1" ht="30" customHeight="1" x14ac:dyDescent="0.15">
      <c r="B44" s="82" t="s">
        <v>1107</v>
      </c>
      <c r="C44" s="111"/>
      <c r="D44" s="285" t="s">
        <v>657</v>
      </c>
      <c r="E44" s="103" t="s">
        <v>1098</v>
      </c>
      <c r="F44" s="108" t="s">
        <v>274</v>
      </c>
      <c r="G44" s="273" t="s">
        <v>707</v>
      </c>
      <c r="H44" s="88" t="s">
        <v>182</v>
      </c>
      <c r="I44" s="273" t="s">
        <v>1105</v>
      </c>
      <c r="J44" s="108">
        <v>41</v>
      </c>
      <c r="K44" s="270">
        <v>32407</v>
      </c>
      <c r="L44" s="88"/>
      <c r="M44" s="276">
        <v>993000</v>
      </c>
      <c r="N44" s="277"/>
      <c r="O44" s="111"/>
      <c r="P44" s="111"/>
      <c r="Q44" s="111"/>
      <c r="R44" s="111" t="str">
        <f t="shared" si="9"/>
        <v>-</v>
      </c>
      <c r="S44" s="111"/>
      <c r="T44" s="111"/>
      <c r="U44" s="111"/>
      <c r="V44" s="111"/>
      <c r="W44" s="111"/>
      <c r="X44" s="111"/>
      <c r="Y44" s="111" t="str">
        <f t="shared" si="10"/>
        <v>-</v>
      </c>
      <c r="Z44" s="111"/>
      <c r="AA44" s="111"/>
      <c r="AB44" s="111"/>
      <c r="AC44" s="111"/>
      <c r="AD44" s="111"/>
      <c r="AE44" s="111"/>
      <c r="AF44" s="111"/>
      <c r="AG44" s="111"/>
      <c r="AH44" s="88" t="s">
        <v>296</v>
      </c>
      <c r="AI44" s="88"/>
      <c r="AJ44" s="88" t="s">
        <v>193</v>
      </c>
      <c r="AK44" s="88"/>
      <c r="AL44" s="88"/>
      <c r="AM44" s="88"/>
      <c r="AN44" s="88"/>
      <c r="AO44" s="88"/>
      <c r="AP44" s="88"/>
      <c r="AQ44" s="189">
        <v>4</v>
      </c>
      <c r="AR44" s="88" t="s">
        <v>337</v>
      </c>
      <c r="AS44" s="88"/>
      <c r="AT44" s="88"/>
      <c r="AU44" s="88"/>
      <c r="AV44" s="88" t="s">
        <v>899</v>
      </c>
      <c r="AW44" s="88"/>
      <c r="AX44" s="282" t="s">
        <v>356</v>
      </c>
      <c r="AY44" s="115"/>
      <c r="AZ44" s="110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6"/>
      <c r="BL44" s="248">
        <f t="shared" si="22"/>
        <v>28</v>
      </c>
      <c r="BM44" s="247">
        <f>+IF(ISERROR(ROUNDDOWN(VLOOKUP(J44,償却率!$B$4:$C$82,2,FALSE)*台帳シート!M44,0)*台帳シート!BL44),0,ROUNDDOWN(VLOOKUP(台帳シート!J44,償却率!$B$4:$C$82,2,FALSE)*台帳シート!M44,0)*台帳シート!BL44)</f>
        <v>695100</v>
      </c>
      <c r="BN44" s="289">
        <f t="shared" si="23"/>
        <v>695100</v>
      </c>
      <c r="BO44" s="292">
        <f t="shared" si="3"/>
        <v>297900</v>
      </c>
      <c r="BP44" s="292">
        <f t="shared" si="24"/>
        <v>0</v>
      </c>
      <c r="BQ44" s="289">
        <f t="shared" si="5"/>
        <v>0</v>
      </c>
      <c r="BR44" s="289">
        <f>IF(ISERROR(IF(BP44=0,IF(F44="無形・ソフトウェア",IF(ROUNDDOWN(VLOOKUP(J44,償却率!$B$4:$C$77,2,FALSE)*台帳シート!M44,0)&gt;=台帳シート!BO44,台帳シート!BO44-0,ROUNDDOWN(VLOOKUP(台帳シート!J44,償却率!$B$4:$C$77,2,FALSE)*台帳シート!M44,0)),IF(H44="1：リース",IF(ROUNDDOWN(VLOOKUP(J44,償却率!$B$4:$C$77,2,FALSE)*台帳シート!M44,0)&gt;=台帳シート!BO44,台帳シート!BO44-0,ROUNDDOWN(VLOOKUP(台帳シート!J44,償却率!$B$4:$C$77,2,FALSE)*台帳シート!M44,0)),IF(ROUNDDOWN(VLOOKUP(J44,償却率!$B$4:$C$77,2,FALSE)*台帳シート!M44,0)&gt;=台帳シート!BO44,台帳シート!BO44-1,ROUNDDOWN(VLOOKUP(台帳シート!J44,償却率!$B$4:$C$77,2,FALSE)*台帳シート!M44,0)))),0)),0,(IF(BP44=0,IF(F44="無形・ソフトウェア",IF(ROUNDDOWN(VLOOKUP(J44,償却率!$B$4:$C$77,2,FALSE)*台帳シート!M44,0)&gt;=台帳シート!BO44,台帳シート!BO44-0,ROUNDDOWN(VLOOKUP(台帳シート!J44,償却率!$B$4:$C$77,2,FALSE)*台帳シート!M44,0)),IF(H44="1：リース",IF(ROUNDDOWN(VLOOKUP(J44,償却率!$B$4:$C$77,2,FALSE)*台帳シート!M44,0)&gt;=台帳シート!BO44,台帳シート!BO44-0,ROUNDDOWN(VLOOKUP(台帳シート!J44,償却率!$B$4:$C$77,2,FALSE)*台帳シート!M44,0)),IF(ROUNDDOWN(VLOOKUP(J44,償却率!$B$4:$C$77,2,FALSE)*台帳シート!M44,0)&gt;=台帳シート!BO44,台帳シート!BO44-1,ROUNDDOWN(VLOOKUP(台帳シート!J44,償却率!$B$4:$C$77,2,FALSE)*台帳シート!M44,0)))),0)))</f>
        <v>24825</v>
      </c>
      <c r="BS44" s="290">
        <f t="shared" si="21"/>
        <v>719925</v>
      </c>
      <c r="BT44" s="293">
        <f t="shared" si="6"/>
        <v>273075</v>
      </c>
      <c r="BU44" s="183"/>
    </row>
    <row r="45" spans="2:73" s="109" customFormat="1" ht="30" customHeight="1" x14ac:dyDescent="0.15">
      <c r="B45" s="82" t="s">
        <v>1108</v>
      </c>
      <c r="C45" s="111"/>
      <c r="D45" s="285" t="s">
        <v>1205</v>
      </c>
      <c r="E45" s="103" t="s">
        <v>1098</v>
      </c>
      <c r="F45" s="108" t="s">
        <v>274</v>
      </c>
      <c r="G45" s="273" t="s">
        <v>1206</v>
      </c>
      <c r="H45" s="88" t="s">
        <v>182</v>
      </c>
      <c r="I45" s="273" t="s">
        <v>1105</v>
      </c>
      <c r="J45" s="283">
        <v>41</v>
      </c>
      <c r="K45" s="270">
        <v>29655</v>
      </c>
      <c r="L45" s="88"/>
      <c r="M45" s="276">
        <v>460000</v>
      </c>
      <c r="N45" s="277"/>
      <c r="O45" s="286"/>
      <c r="P45" s="111"/>
      <c r="Q45" s="111"/>
      <c r="R45" s="111" t="str">
        <f t="shared" si="9"/>
        <v>-</v>
      </c>
      <c r="S45" s="111"/>
      <c r="T45" s="111"/>
      <c r="U45" s="111"/>
      <c r="V45" s="111"/>
      <c r="W45" s="111"/>
      <c r="X45" s="111"/>
      <c r="Y45" s="111" t="str">
        <f t="shared" si="10"/>
        <v>-</v>
      </c>
      <c r="Z45" s="111"/>
      <c r="AA45" s="111"/>
      <c r="AB45" s="111"/>
      <c r="AC45" s="111"/>
      <c r="AD45" s="111"/>
      <c r="AE45" s="111"/>
      <c r="AF45" s="111"/>
      <c r="AG45" s="111"/>
      <c r="AH45" s="88" t="s">
        <v>296</v>
      </c>
      <c r="AI45" s="88"/>
      <c r="AJ45" s="88" t="s">
        <v>193</v>
      </c>
      <c r="AK45" s="88"/>
      <c r="AL45" s="88"/>
      <c r="AM45" s="88"/>
      <c r="AN45" s="88"/>
      <c r="AO45" s="88"/>
      <c r="AP45" s="88"/>
      <c r="AQ45" s="189">
        <v>4</v>
      </c>
      <c r="AR45" s="88" t="s">
        <v>337</v>
      </c>
      <c r="AS45" s="88"/>
      <c r="AT45" s="88"/>
      <c r="AU45" s="88"/>
      <c r="AV45" s="88" t="s">
        <v>899</v>
      </c>
      <c r="AW45" s="88"/>
      <c r="AX45" s="282" t="s">
        <v>356</v>
      </c>
      <c r="AY45" s="115"/>
      <c r="AZ45" s="110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6"/>
      <c r="BL45" s="248">
        <f t="shared" si="22"/>
        <v>36</v>
      </c>
      <c r="BM45" s="247">
        <f>+IF(ISERROR(ROUNDDOWN(VLOOKUP(J45,償却率!$B$4:$C$82,2,FALSE)*台帳シート!M45,0)*台帳シート!BL45),0,ROUNDDOWN(VLOOKUP(台帳シート!J45,償却率!$B$4:$C$82,2,FALSE)*台帳シート!M45,0)*台帳シート!BL45)</f>
        <v>414000</v>
      </c>
      <c r="BN45" s="289">
        <f t="shared" si="23"/>
        <v>414000</v>
      </c>
      <c r="BO45" s="292">
        <f t="shared" si="3"/>
        <v>46000</v>
      </c>
      <c r="BP45" s="292">
        <f t="shared" si="24"/>
        <v>0</v>
      </c>
      <c r="BQ45" s="289">
        <f t="shared" si="5"/>
        <v>0</v>
      </c>
      <c r="BR45" s="289">
        <f>IF(ISERROR(IF(BP45=0,IF(F45="無形・ソフトウェア",IF(ROUNDDOWN(VLOOKUP(J45,償却率!$B$4:$C$77,2,FALSE)*台帳シート!M45,0)&gt;=台帳シート!BO45,台帳シート!BO45-0,ROUNDDOWN(VLOOKUP(台帳シート!J45,償却率!$B$4:$C$77,2,FALSE)*台帳シート!M45,0)),IF(H45="1：リース",IF(ROUNDDOWN(VLOOKUP(J45,償却率!$B$4:$C$77,2,FALSE)*台帳シート!M45,0)&gt;=台帳シート!BO45,台帳シート!BO45-0,ROUNDDOWN(VLOOKUP(台帳シート!J45,償却率!$B$4:$C$77,2,FALSE)*台帳シート!M45,0)),IF(ROUNDDOWN(VLOOKUP(J45,償却率!$B$4:$C$77,2,FALSE)*台帳シート!M45,0)&gt;=台帳シート!BO45,台帳シート!BO45-1,ROUNDDOWN(VLOOKUP(台帳シート!J45,償却率!$B$4:$C$77,2,FALSE)*台帳シート!M45,0)))),0)),0,(IF(BP45=0,IF(F45="無形・ソフトウェア",IF(ROUNDDOWN(VLOOKUP(J45,償却率!$B$4:$C$77,2,FALSE)*台帳シート!M45,0)&gt;=台帳シート!BO45,台帳シート!BO45-0,ROUNDDOWN(VLOOKUP(台帳シート!J45,償却率!$B$4:$C$77,2,FALSE)*台帳シート!M45,0)),IF(H45="1：リース",IF(ROUNDDOWN(VLOOKUP(J45,償却率!$B$4:$C$77,2,FALSE)*台帳シート!M45,0)&gt;=台帳シート!BO45,台帳シート!BO45-0,ROUNDDOWN(VLOOKUP(台帳シート!J45,償却率!$B$4:$C$77,2,FALSE)*台帳シート!M45,0)),IF(ROUNDDOWN(VLOOKUP(J45,償却率!$B$4:$C$77,2,FALSE)*台帳シート!M45,0)&gt;=台帳シート!BO45,台帳シート!BO45-1,ROUNDDOWN(VLOOKUP(台帳シート!J45,償却率!$B$4:$C$77,2,FALSE)*台帳シート!M45,0)))),0)))</f>
        <v>11500</v>
      </c>
      <c r="BS45" s="290">
        <f t="shared" si="21"/>
        <v>425500</v>
      </c>
      <c r="BT45" s="293">
        <f t="shared" si="6"/>
        <v>34500</v>
      </c>
      <c r="BU45" s="183"/>
    </row>
    <row r="46" spans="2:73" s="109" customFormat="1" ht="30" customHeight="1" x14ac:dyDescent="0.15">
      <c r="B46" s="82" t="s">
        <v>1089</v>
      </c>
      <c r="C46" s="111"/>
      <c r="D46" s="285" t="s">
        <v>655</v>
      </c>
      <c r="E46" s="103" t="s">
        <v>1098</v>
      </c>
      <c r="F46" s="108" t="s">
        <v>274</v>
      </c>
      <c r="G46" s="273" t="s">
        <v>705</v>
      </c>
      <c r="H46" s="88" t="s">
        <v>182</v>
      </c>
      <c r="I46" s="273" t="s">
        <v>1105</v>
      </c>
      <c r="J46" s="108">
        <v>41</v>
      </c>
      <c r="K46" s="270">
        <v>40756</v>
      </c>
      <c r="L46" s="88"/>
      <c r="M46" s="276">
        <v>2457000</v>
      </c>
      <c r="N46" s="277"/>
      <c r="O46" s="111"/>
      <c r="P46" s="111"/>
      <c r="Q46" s="111"/>
      <c r="R46" s="111" t="str">
        <f t="shared" si="9"/>
        <v>-</v>
      </c>
      <c r="S46" s="111"/>
      <c r="T46" s="111"/>
      <c r="U46" s="111"/>
      <c r="V46" s="111"/>
      <c r="W46" s="111"/>
      <c r="X46" s="111"/>
      <c r="Y46" s="111" t="str">
        <f t="shared" si="10"/>
        <v>-</v>
      </c>
      <c r="Z46" s="111"/>
      <c r="AA46" s="111"/>
      <c r="AB46" s="111"/>
      <c r="AC46" s="111"/>
      <c r="AD46" s="111"/>
      <c r="AE46" s="111"/>
      <c r="AF46" s="111"/>
      <c r="AG46" s="111"/>
      <c r="AH46" s="88" t="s">
        <v>296</v>
      </c>
      <c r="AI46" s="88"/>
      <c r="AJ46" s="88" t="s">
        <v>193</v>
      </c>
      <c r="AK46" s="88"/>
      <c r="AL46" s="88"/>
      <c r="AM46" s="88"/>
      <c r="AN46" s="88"/>
      <c r="AO46" s="88"/>
      <c r="AP46" s="88"/>
      <c r="AQ46" s="189">
        <v>17.239999999999998</v>
      </c>
      <c r="AR46" s="88" t="s">
        <v>337</v>
      </c>
      <c r="AS46" s="88"/>
      <c r="AT46" s="88"/>
      <c r="AU46" s="88"/>
      <c r="AV46" s="88" t="s">
        <v>899</v>
      </c>
      <c r="AW46" s="88"/>
      <c r="AX46" s="282" t="s">
        <v>356</v>
      </c>
      <c r="AY46" s="115"/>
      <c r="AZ46" s="110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6"/>
      <c r="BL46" s="248">
        <f t="shared" si="22"/>
        <v>5</v>
      </c>
      <c r="BM46" s="247">
        <f>+IF(ISERROR(ROUNDDOWN(VLOOKUP(J46,償却率!$B$4:$C$82,2,FALSE)*台帳シート!M46,0)*台帳シート!BL46),0,ROUNDDOWN(VLOOKUP(台帳シート!J46,償却率!$B$4:$C$82,2,FALSE)*台帳シート!M46,0)*台帳シート!BL46)</f>
        <v>307125</v>
      </c>
      <c r="BN46" s="289">
        <f t="shared" si="23"/>
        <v>307125</v>
      </c>
      <c r="BO46" s="292">
        <f t="shared" si="3"/>
        <v>2149875</v>
      </c>
      <c r="BP46" s="292">
        <f t="shared" si="24"/>
        <v>0</v>
      </c>
      <c r="BQ46" s="289">
        <f t="shared" si="5"/>
        <v>0</v>
      </c>
      <c r="BR46" s="289">
        <f>IF(ISERROR(IF(BP46=0,IF(F46="無形・ソフトウェア",IF(ROUNDDOWN(VLOOKUP(J46,償却率!$B$4:$C$77,2,FALSE)*台帳シート!M46,0)&gt;=台帳シート!BO46,台帳シート!BO46-0,ROUNDDOWN(VLOOKUP(台帳シート!J46,償却率!$B$4:$C$77,2,FALSE)*台帳シート!M46,0)),IF(H46="1：リース",IF(ROUNDDOWN(VLOOKUP(J46,償却率!$B$4:$C$77,2,FALSE)*台帳シート!M46,0)&gt;=台帳シート!BO46,台帳シート!BO46-0,ROUNDDOWN(VLOOKUP(台帳シート!J46,償却率!$B$4:$C$77,2,FALSE)*台帳シート!M46,0)),IF(ROUNDDOWN(VLOOKUP(J46,償却率!$B$4:$C$77,2,FALSE)*台帳シート!M46,0)&gt;=台帳シート!BO46,台帳シート!BO46-1,ROUNDDOWN(VLOOKUP(台帳シート!J46,償却率!$B$4:$C$77,2,FALSE)*台帳シート!M46,0)))),0)),0,(IF(BP46=0,IF(F46="無形・ソフトウェア",IF(ROUNDDOWN(VLOOKUP(J46,償却率!$B$4:$C$77,2,FALSE)*台帳シート!M46,0)&gt;=台帳シート!BO46,台帳シート!BO46-0,ROUNDDOWN(VLOOKUP(台帳シート!J46,償却率!$B$4:$C$77,2,FALSE)*台帳シート!M46,0)),IF(H46="1：リース",IF(ROUNDDOWN(VLOOKUP(J46,償却率!$B$4:$C$77,2,FALSE)*台帳シート!M46,0)&gt;=台帳シート!BO46,台帳シート!BO46-0,ROUNDDOWN(VLOOKUP(台帳シート!J46,償却率!$B$4:$C$77,2,FALSE)*台帳シート!M46,0)),IF(ROUNDDOWN(VLOOKUP(J46,償却率!$B$4:$C$77,2,FALSE)*台帳シート!M46,0)&gt;=台帳シート!BO46,台帳シート!BO46-1,ROUNDDOWN(VLOOKUP(台帳シート!J46,償却率!$B$4:$C$77,2,FALSE)*台帳シート!M46,0)))),0)))</f>
        <v>61425</v>
      </c>
      <c r="BS46" s="290">
        <f t="shared" si="21"/>
        <v>368550</v>
      </c>
      <c r="BT46" s="293">
        <f t="shared" si="6"/>
        <v>2088450</v>
      </c>
      <c r="BU46" s="183"/>
    </row>
    <row r="47" spans="2:73" s="109" customFormat="1" ht="30" customHeight="1" x14ac:dyDescent="0.15">
      <c r="B47" s="82" t="s">
        <v>1090</v>
      </c>
      <c r="C47" s="111"/>
      <c r="D47" s="285" t="s">
        <v>658</v>
      </c>
      <c r="E47" s="103" t="s">
        <v>1098</v>
      </c>
      <c r="F47" s="108" t="s">
        <v>274</v>
      </c>
      <c r="G47" s="273" t="s">
        <v>708</v>
      </c>
      <c r="H47" s="88" t="s">
        <v>182</v>
      </c>
      <c r="I47" s="273" t="s">
        <v>237</v>
      </c>
      <c r="J47" s="108">
        <v>50</v>
      </c>
      <c r="K47" s="270">
        <v>41670</v>
      </c>
      <c r="L47" s="88"/>
      <c r="M47" s="276">
        <v>598728538</v>
      </c>
      <c r="N47" s="277"/>
      <c r="O47" s="111"/>
      <c r="P47" s="111"/>
      <c r="Q47" s="111"/>
      <c r="R47" s="111" t="str">
        <f t="shared" si="9"/>
        <v>-</v>
      </c>
      <c r="S47" s="111"/>
      <c r="T47" s="111"/>
      <c r="U47" s="111"/>
      <c r="V47" s="111"/>
      <c r="W47" s="111"/>
      <c r="X47" s="111"/>
      <c r="Y47" s="111" t="str">
        <f t="shared" si="10"/>
        <v>-</v>
      </c>
      <c r="Z47" s="111"/>
      <c r="AA47" s="111"/>
      <c r="AB47" s="111"/>
      <c r="AC47" s="111"/>
      <c r="AD47" s="111"/>
      <c r="AE47" s="111"/>
      <c r="AF47" s="111"/>
      <c r="AG47" s="111"/>
      <c r="AH47" s="88" t="s">
        <v>296</v>
      </c>
      <c r="AI47" s="88"/>
      <c r="AJ47" s="88" t="s">
        <v>193</v>
      </c>
      <c r="AK47" s="88"/>
      <c r="AL47" s="88"/>
      <c r="AM47" s="88"/>
      <c r="AN47" s="88"/>
      <c r="AO47" s="88"/>
      <c r="AP47" s="88"/>
      <c r="AQ47" s="189">
        <v>3857.24</v>
      </c>
      <c r="AR47" s="88" t="s">
        <v>337</v>
      </c>
      <c r="AS47" s="88"/>
      <c r="AT47" s="88"/>
      <c r="AU47" s="88"/>
      <c r="AV47" s="88" t="s">
        <v>899</v>
      </c>
      <c r="AW47" s="88"/>
      <c r="AX47" s="282" t="s">
        <v>356</v>
      </c>
      <c r="AY47" s="115"/>
      <c r="AZ47" s="110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6"/>
      <c r="BL47" s="248">
        <f t="shared" si="22"/>
        <v>3</v>
      </c>
      <c r="BM47" s="247">
        <f>+IF(ISERROR(ROUNDDOWN(VLOOKUP(J47,償却率!$B$4:$C$82,2,FALSE)*台帳シート!M47,0)*台帳シート!BL47),0,ROUNDDOWN(VLOOKUP(台帳シート!J47,償却率!$B$4:$C$82,2,FALSE)*台帳シート!M47,0)*台帳シート!BL47)</f>
        <v>35923710</v>
      </c>
      <c r="BN47" s="289">
        <f t="shared" si="23"/>
        <v>35923710</v>
      </c>
      <c r="BO47" s="292">
        <f t="shared" si="3"/>
        <v>562804828</v>
      </c>
      <c r="BP47" s="292">
        <f t="shared" si="24"/>
        <v>0</v>
      </c>
      <c r="BQ47" s="289">
        <f t="shared" si="5"/>
        <v>0</v>
      </c>
      <c r="BR47" s="289">
        <f>IF(ISERROR(IF(BP47=0,IF(F47="無形・ソフトウェア",IF(ROUNDDOWN(VLOOKUP(J47,償却率!$B$4:$C$77,2,FALSE)*台帳シート!M47,0)&gt;=台帳シート!BO47,台帳シート!BO47-0,ROUNDDOWN(VLOOKUP(台帳シート!J47,償却率!$B$4:$C$77,2,FALSE)*台帳シート!M47,0)),IF(H47="1：リース",IF(ROUNDDOWN(VLOOKUP(J47,償却率!$B$4:$C$77,2,FALSE)*台帳シート!M47,0)&gt;=台帳シート!BO47,台帳シート!BO47-0,ROUNDDOWN(VLOOKUP(台帳シート!J47,償却率!$B$4:$C$77,2,FALSE)*台帳シート!M47,0)),IF(ROUNDDOWN(VLOOKUP(J47,償却率!$B$4:$C$77,2,FALSE)*台帳シート!M47,0)&gt;=台帳シート!BO47,台帳シート!BO47-1,ROUNDDOWN(VLOOKUP(台帳シート!J47,償却率!$B$4:$C$77,2,FALSE)*台帳シート!M47,0)))),0)),0,(IF(BP47=0,IF(F47="無形・ソフトウェア",IF(ROUNDDOWN(VLOOKUP(J47,償却率!$B$4:$C$77,2,FALSE)*台帳シート!M47,0)&gt;=台帳シート!BO47,台帳シート!BO47-0,ROUNDDOWN(VLOOKUP(台帳シート!J47,償却率!$B$4:$C$77,2,FALSE)*台帳シート!M47,0)),IF(H47="1：リース",IF(ROUNDDOWN(VLOOKUP(J47,償却率!$B$4:$C$77,2,FALSE)*台帳シート!M47,0)&gt;=台帳シート!BO47,台帳シート!BO47-0,ROUNDDOWN(VLOOKUP(台帳シート!J47,償却率!$B$4:$C$77,2,FALSE)*台帳シート!M47,0)),IF(ROUNDDOWN(VLOOKUP(J47,償却率!$B$4:$C$77,2,FALSE)*台帳シート!M47,0)&gt;=台帳シート!BO47,台帳シート!BO47-1,ROUNDDOWN(VLOOKUP(台帳シート!J47,償却率!$B$4:$C$77,2,FALSE)*台帳シート!M47,0)))),0)))</f>
        <v>11974570</v>
      </c>
      <c r="BS47" s="290">
        <f t="shared" si="21"/>
        <v>47898280</v>
      </c>
      <c r="BT47" s="293">
        <f t="shared" si="6"/>
        <v>550830258</v>
      </c>
      <c r="BU47" s="183"/>
    </row>
    <row r="48" spans="2:73" s="109" customFormat="1" ht="30" customHeight="1" x14ac:dyDescent="0.15">
      <c r="B48" s="82" t="s">
        <v>1091</v>
      </c>
      <c r="C48" s="111"/>
      <c r="D48" s="285" t="s">
        <v>658</v>
      </c>
      <c r="E48" s="103" t="s">
        <v>1098</v>
      </c>
      <c r="F48" s="108" t="s">
        <v>274</v>
      </c>
      <c r="G48" s="273" t="s">
        <v>709</v>
      </c>
      <c r="H48" s="88" t="s">
        <v>182</v>
      </c>
      <c r="I48" s="273" t="s">
        <v>237</v>
      </c>
      <c r="J48" s="108">
        <v>50</v>
      </c>
      <c r="K48" s="270">
        <v>41670</v>
      </c>
      <c r="L48" s="88"/>
      <c r="M48" s="276">
        <v>50650843</v>
      </c>
      <c r="N48" s="277"/>
      <c r="O48" s="111"/>
      <c r="P48" s="111"/>
      <c r="Q48" s="111"/>
      <c r="R48" s="111" t="str">
        <f t="shared" si="9"/>
        <v>-</v>
      </c>
      <c r="S48" s="111"/>
      <c r="T48" s="111"/>
      <c r="U48" s="111"/>
      <c r="V48" s="111"/>
      <c r="W48" s="111"/>
      <c r="X48" s="111"/>
      <c r="Y48" s="111" t="str">
        <f t="shared" si="10"/>
        <v>-</v>
      </c>
      <c r="Z48" s="111"/>
      <c r="AA48" s="111"/>
      <c r="AB48" s="111"/>
      <c r="AC48" s="111"/>
      <c r="AD48" s="111"/>
      <c r="AE48" s="111"/>
      <c r="AF48" s="111"/>
      <c r="AG48" s="111"/>
      <c r="AH48" s="88" t="s">
        <v>296</v>
      </c>
      <c r="AI48" s="88"/>
      <c r="AJ48" s="88" t="s">
        <v>193</v>
      </c>
      <c r="AK48" s="88"/>
      <c r="AL48" s="88"/>
      <c r="AM48" s="88"/>
      <c r="AN48" s="88"/>
      <c r="AO48" s="88"/>
      <c r="AP48" s="88"/>
      <c r="AQ48" s="189">
        <v>209.54</v>
      </c>
      <c r="AR48" s="88" t="s">
        <v>337</v>
      </c>
      <c r="AS48" s="88"/>
      <c r="AT48" s="88"/>
      <c r="AU48" s="88"/>
      <c r="AV48" s="88" t="s">
        <v>899</v>
      </c>
      <c r="AW48" s="88"/>
      <c r="AX48" s="282" t="s">
        <v>356</v>
      </c>
      <c r="AY48" s="115"/>
      <c r="AZ48" s="110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6"/>
      <c r="BL48" s="248">
        <f t="shared" si="22"/>
        <v>3</v>
      </c>
      <c r="BM48" s="247">
        <f>+IF(ISERROR(ROUNDDOWN(VLOOKUP(J48,償却率!$B$4:$C$82,2,FALSE)*台帳シート!M48,0)*台帳シート!BL48),0,ROUNDDOWN(VLOOKUP(台帳シート!J48,償却率!$B$4:$C$82,2,FALSE)*台帳シート!M48,0)*台帳シート!BL48)</f>
        <v>3039048</v>
      </c>
      <c r="BN48" s="289">
        <f t="shared" si="23"/>
        <v>3039048</v>
      </c>
      <c r="BO48" s="292">
        <f t="shared" si="3"/>
        <v>47611795</v>
      </c>
      <c r="BP48" s="292">
        <f t="shared" si="24"/>
        <v>0</v>
      </c>
      <c r="BQ48" s="289">
        <f t="shared" si="5"/>
        <v>0</v>
      </c>
      <c r="BR48" s="289">
        <f>IF(ISERROR(IF(BP48=0,IF(F48="無形・ソフトウェア",IF(ROUNDDOWN(VLOOKUP(J48,償却率!$B$4:$C$77,2,FALSE)*台帳シート!M48,0)&gt;=台帳シート!BO48,台帳シート!BO48-0,ROUNDDOWN(VLOOKUP(台帳シート!J48,償却率!$B$4:$C$77,2,FALSE)*台帳シート!M48,0)),IF(H48="1：リース",IF(ROUNDDOWN(VLOOKUP(J48,償却率!$B$4:$C$77,2,FALSE)*台帳シート!M48,0)&gt;=台帳シート!BO48,台帳シート!BO48-0,ROUNDDOWN(VLOOKUP(台帳シート!J48,償却率!$B$4:$C$77,2,FALSE)*台帳シート!M48,0)),IF(ROUNDDOWN(VLOOKUP(J48,償却率!$B$4:$C$77,2,FALSE)*台帳シート!M48,0)&gt;=台帳シート!BO48,台帳シート!BO48-1,ROUNDDOWN(VLOOKUP(台帳シート!J48,償却率!$B$4:$C$77,2,FALSE)*台帳シート!M48,0)))),0)),0,(IF(BP48=0,IF(F48="無形・ソフトウェア",IF(ROUNDDOWN(VLOOKUP(J48,償却率!$B$4:$C$77,2,FALSE)*台帳シート!M48,0)&gt;=台帳シート!BO48,台帳シート!BO48-0,ROUNDDOWN(VLOOKUP(台帳シート!J48,償却率!$B$4:$C$77,2,FALSE)*台帳シート!M48,0)),IF(H48="1：リース",IF(ROUNDDOWN(VLOOKUP(J48,償却率!$B$4:$C$77,2,FALSE)*台帳シート!M48,0)&gt;=台帳シート!BO48,台帳シート!BO48-0,ROUNDDOWN(VLOOKUP(台帳シート!J48,償却率!$B$4:$C$77,2,FALSE)*台帳シート!M48,0)),IF(ROUNDDOWN(VLOOKUP(J48,償却率!$B$4:$C$77,2,FALSE)*台帳シート!M48,0)&gt;=台帳シート!BO48,台帳シート!BO48-1,ROUNDDOWN(VLOOKUP(台帳シート!J48,償却率!$B$4:$C$77,2,FALSE)*台帳シート!M48,0)))),0)))</f>
        <v>1013016</v>
      </c>
      <c r="BS48" s="290">
        <f t="shared" si="21"/>
        <v>4052064</v>
      </c>
      <c r="BT48" s="293">
        <f t="shared" si="6"/>
        <v>46598779</v>
      </c>
      <c r="BU48" s="183"/>
    </row>
    <row r="49" spans="2:73" s="109" customFormat="1" ht="30" customHeight="1" x14ac:dyDescent="0.15">
      <c r="B49" s="82" t="s">
        <v>1109</v>
      </c>
      <c r="C49" s="111"/>
      <c r="D49" s="285" t="s">
        <v>658</v>
      </c>
      <c r="E49" s="103" t="s">
        <v>1098</v>
      </c>
      <c r="F49" s="108" t="s">
        <v>274</v>
      </c>
      <c r="G49" s="273" t="s">
        <v>710</v>
      </c>
      <c r="H49" s="88" t="s">
        <v>182</v>
      </c>
      <c r="I49" s="273" t="s">
        <v>237</v>
      </c>
      <c r="J49" s="108">
        <v>50</v>
      </c>
      <c r="K49" s="270">
        <v>41670</v>
      </c>
      <c r="L49" s="88"/>
      <c r="M49" s="276">
        <v>49574230</v>
      </c>
      <c r="N49" s="277"/>
      <c r="O49" s="111"/>
      <c r="P49" s="111"/>
      <c r="Q49" s="111"/>
      <c r="R49" s="111" t="str">
        <f t="shared" si="9"/>
        <v>-</v>
      </c>
      <c r="S49" s="111"/>
      <c r="T49" s="111"/>
      <c r="U49" s="111"/>
      <c r="V49" s="111"/>
      <c r="W49" s="111"/>
      <c r="X49" s="111"/>
      <c r="Y49" s="111" t="str">
        <f t="shared" si="10"/>
        <v>-</v>
      </c>
      <c r="Z49" s="111"/>
      <c r="AA49" s="111"/>
      <c r="AB49" s="111"/>
      <c r="AC49" s="111"/>
      <c r="AD49" s="111"/>
      <c r="AE49" s="111"/>
      <c r="AF49" s="111"/>
      <c r="AG49" s="111"/>
      <c r="AH49" s="88" t="s">
        <v>296</v>
      </c>
      <c r="AI49" s="88"/>
      <c r="AJ49" s="88" t="s">
        <v>193</v>
      </c>
      <c r="AK49" s="88"/>
      <c r="AL49" s="88"/>
      <c r="AM49" s="88"/>
      <c r="AN49" s="88"/>
      <c r="AO49" s="88"/>
      <c r="AP49" s="88"/>
      <c r="AQ49" s="189">
        <v>210</v>
      </c>
      <c r="AR49" s="88" t="s">
        <v>337</v>
      </c>
      <c r="AS49" s="88"/>
      <c r="AT49" s="88"/>
      <c r="AU49" s="88"/>
      <c r="AV49" s="88" t="s">
        <v>899</v>
      </c>
      <c r="AW49" s="88"/>
      <c r="AX49" s="282" t="s">
        <v>356</v>
      </c>
      <c r="AY49" s="115"/>
      <c r="AZ49" s="110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6"/>
      <c r="BL49" s="248">
        <f t="shared" si="22"/>
        <v>3</v>
      </c>
      <c r="BM49" s="247">
        <f>+IF(ISERROR(ROUNDDOWN(VLOOKUP(J49,償却率!$B$4:$C$82,2,FALSE)*台帳シート!M49,0)*台帳シート!BL49),0,ROUNDDOWN(VLOOKUP(台帳シート!J49,償却率!$B$4:$C$82,2,FALSE)*台帳シート!M49,0)*台帳シート!BL49)</f>
        <v>2974452</v>
      </c>
      <c r="BN49" s="289">
        <f t="shared" si="23"/>
        <v>2974452</v>
      </c>
      <c r="BO49" s="292">
        <f t="shared" si="3"/>
        <v>46599778</v>
      </c>
      <c r="BP49" s="292">
        <f t="shared" si="24"/>
        <v>0</v>
      </c>
      <c r="BQ49" s="289">
        <f t="shared" si="5"/>
        <v>0</v>
      </c>
      <c r="BR49" s="289">
        <f>IF(ISERROR(IF(BP49=0,IF(F49="無形・ソフトウェア",IF(ROUNDDOWN(VLOOKUP(J49,償却率!$B$4:$C$77,2,FALSE)*台帳シート!M49,0)&gt;=台帳シート!BO49,台帳シート!BO49-0,ROUNDDOWN(VLOOKUP(台帳シート!J49,償却率!$B$4:$C$77,2,FALSE)*台帳シート!M49,0)),IF(H49="1：リース",IF(ROUNDDOWN(VLOOKUP(J49,償却率!$B$4:$C$77,2,FALSE)*台帳シート!M49,0)&gt;=台帳シート!BO49,台帳シート!BO49-0,ROUNDDOWN(VLOOKUP(台帳シート!J49,償却率!$B$4:$C$77,2,FALSE)*台帳シート!M49,0)),IF(ROUNDDOWN(VLOOKUP(J49,償却率!$B$4:$C$77,2,FALSE)*台帳シート!M49,0)&gt;=台帳シート!BO49,台帳シート!BO49-1,ROUNDDOWN(VLOOKUP(台帳シート!J49,償却率!$B$4:$C$77,2,FALSE)*台帳シート!M49,0)))),0)),0,(IF(BP49=0,IF(F49="無形・ソフトウェア",IF(ROUNDDOWN(VLOOKUP(J49,償却率!$B$4:$C$77,2,FALSE)*台帳シート!M49,0)&gt;=台帳シート!BO49,台帳シート!BO49-0,ROUNDDOWN(VLOOKUP(台帳シート!J49,償却率!$B$4:$C$77,2,FALSE)*台帳シート!M49,0)),IF(H49="1：リース",IF(ROUNDDOWN(VLOOKUP(J49,償却率!$B$4:$C$77,2,FALSE)*台帳シート!M49,0)&gt;=台帳シート!BO49,台帳シート!BO49-0,ROUNDDOWN(VLOOKUP(台帳シート!J49,償却率!$B$4:$C$77,2,FALSE)*台帳シート!M49,0)),IF(ROUNDDOWN(VLOOKUP(J49,償却率!$B$4:$C$77,2,FALSE)*台帳シート!M49,0)&gt;=台帳シート!BO49,台帳シート!BO49-1,ROUNDDOWN(VLOOKUP(台帳シート!J49,償却率!$B$4:$C$77,2,FALSE)*台帳シート!M49,0)))),0)))</f>
        <v>991484</v>
      </c>
      <c r="BS49" s="290">
        <f t="shared" si="21"/>
        <v>3965936</v>
      </c>
      <c r="BT49" s="293">
        <f t="shared" si="6"/>
        <v>45608294</v>
      </c>
      <c r="BU49" s="183"/>
    </row>
    <row r="50" spans="2:73" s="109" customFormat="1" ht="30" customHeight="1" x14ac:dyDescent="0.15">
      <c r="B50" s="82" t="s">
        <v>1110</v>
      </c>
      <c r="C50" s="111"/>
      <c r="D50" s="285" t="s">
        <v>658</v>
      </c>
      <c r="E50" s="103" t="s">
        <v>1098</v>
      </c>
      <c r="F50" s="108" t="s">
        <v>274</v>
      </c>
      <c r="G50" s="273" t="s">
        <v>711</v>
      </c>
      <c r="H50" s="88" t="s">
        <v>182</v>
      </c>
      <c r="I50" s="273" t="s">
        <v>237</v>
      </c>
      <c r="J50" s="108">
        <v>50</v>
      </c>
      <c r="K50" s="270">
        <v>41670</v>
      </c>
      <c r="L50" s="88"/>
      <c r="M50" s="276">
        <v>18813864</v>
      </c>
      <c r="N50" s="277"/>
      <c r="O50" s="111"/>
      <c r="P50" s="111"/>
      <c r="Q50" s="111"/>
      <c r="R50" s="111" t="str">
        <f t="shared" si="9"/>
        <v>-</v>
      </c>
      <c r="S50" s="111"/>
      <c r="T50" s="111"/>
      <c r="U50" s="111"/>
      <c r="V50" s="111"/>
      <c r="W50" s="111"/>
      <c r="X50" s="111"/>
      <c r="Y50" s="111" t="str">
        <f t="shared" si="10"/>
        <v>-</v>
      </c>
      <c r="Z50" s="111"/>
      <c r="AA50" s="111"/>
      <c r="AB50" s="111"/>
      <c r="AC50" s="111"/>
      <c r="AD50" s="111"/>
      <c r="AE50" s="111"/>
      <c r="AF50" s="111"/>
      <c r="AG50" s="111"/>
      <c r="AH50" s="88" t="s">
        <v>296</v>
      </c>
      <c r="AI50" s="88"/>
      <c r="AJ50" s="88" t="s">
        <v>193</v>
      </c>
      <c r="AK50" s="88"/>
      <c r="AL50" s="88"/>
      <c r="AM50" s="88"/>
      <c r="AN50" s="88"/>
      <c r="AO50" s="88"/>
      <c r="AP50" s="88"/>
      <c r="AQ50" s="189">
        <v>78</v>
      </c>
      <c r="AR50" s="88" t="s">
        <v>337</v>
      </c>
      <c r="AS50" s="88"/>
      <c r="AT50" s="88"/>
      <c r="AU50" s="88"/>
      <c r="AV50" s="88" t="s">
        <v>899</v>
      </c>
      <c r="AW50" s="88"/>
      <c r="AX50" s="282" t="s">
        <v>356</v>
      </c>
      <c r="AY50" s="115"/>
      <c r="AZ50" s="110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6"/>
      <c r="BL50" s="248">
        <f t="shared" si="22"/>
        <v>3</v>
      </c>
      <c r="BM50" s="247">
        <f>+IF(ISERROR(ROUNDDOWN(VLOOKUP(J50,償却率!$B$4:$C$82,2,FALSE)*台帳シート!M50,0)*台帳シート!BL50),0,ROUNDDOWN(VLOOKUP(台帳シート!J50,償却率!$B$4:$C$82,2,FALSE)*台帳シート!M50,0)*台帳シート!BL50)</f>
        <v>1128831</v>
      </c>
      <c r="BN50" s="289">
        <f t="shared" si="23"/>
        <v>1128831</v>
      </c>
      <c r="BO50" s="292">
        <f t="shared" si="3"/>
        <v>17685033</v>
      </c>
      <c r="BP50" s="292">
        <f t="shared" si="24"/>
        <v>0</v>
      </c>
      <c r="BQ50" s="289">
        <f t="shared" si="5"/>
        <v>0</v>
      </c>
      <c r="BR50" s="289">
        <f>IF(ISERROR(IF(BP50=0,IF(F50="無形・ソフトウェア",IF(ROUNDDOWN(VLOOKUP(J50,償却率!$B$4:$C$77,2,FALSE)*台帳シート!M50,0)&gt;=台帳シート!BO50,台帳シート!BO50-0,ROUNDDOWN(VLOOKUP(台帳シート!J50,償却率!$B$4:$C$77,2,FALSE)*台帳シート!M50,0)),IF(H50="1：リース",IF(ROUNDDOWN(VLOOKUP(J50,償却率!$B$4:$C$77,2,FALSE)*台帳シート!M50,0)&gt;=台帳シート!BO50,台帳シート!BO50-0,ROUNDDOWN(VLOOKUP(台帳シート!J50,償却率!$B$4:$C$77,2,FALSE)*台帳シート!M50,0)),IF(ROUNDDOWN(VLOOKUP(J50,償却率!$B$4:$C$77,2,FALSE)*台帳シート!M50,0)&gt;=台帳シート!BO50,台帳シート!BO50-1,ROUNDDOWN(VLOOKUP(台帳シート!J50,償却率!$B$4:$C$77,2,FALSE)*台帳シート!M50,0)))),0)),0,(IF(BP50=0,IF(F50="無形・ソフトウェア",IF(ROUNDDOWN(VLOOKUP(J50,償却率!$B$4:$C$77,2,FALSE)*台帳シート!M50,0)&gt;=台帳シート!BO50,台帳シート!BO50-0,ROUNDDOWN(VLOOKUP(台帳シート!J50,償却率!$B$4:$C$77,2,FALSE)*台帳シート!M50,0)),IF(H50="1：リース",IF(ROUNDDOWN(VLOOKUP(J50,償却率!$B$4:$C$77,2,FALSE)*台帳シート!M50,0)&gt;=台帳シート!BO50,台帳シート!BO50-0,ROUNDDOWN(VLOOKUP(台帳シート!J50,償却率!$B$4:$C$77,2,FALSE)*台帳シート!M50,0)),IF(ROUNDDOWN(VLOOKUP(J50,償却率!$B$4:$C$77,2,FALSE)*台帳シート!M50,0)&gt;=台帳シート!BO50,台帳シート!BO50-1,ROUNDDOWN(VLOOKUP(台帳シート!J50,償却率!$B$4:$C$77,2,FALSE)*台帳シート!M50,0)))),0)))</f>
        <v>376277</v>
      </c>
      <c r="BS50" s="290">
        <f t="shared" si="21"/>
        <v>1505108</v>
      </c>
      <c r="BT50" s="293">
        <f t="shared" si="6"/>
        <v>17308756</v>
      </c>
      <c r="BU50" s="183"/>
    </row>
    <row r="51" spans="2:73" s="109" customFormat="1" ht="30" customHeight="1" x14ac:dyDescent="0.15">
      <c r="B51" s="82" t="s">
        <v>1111</v>
      </c>
      <c r="C51" s="111"/>
      <c r="D51" s="285" t="s">
        <v>658</v>
      </c>
      <c r="E51" s="103" t="s">
        <v>1098</v>
      </c>
      <c r="F51" s="283" t="s">
        <v>274</v>
      </c>
      <c r="G51" s="273" t="s">
        <v>712</v>
      </c>
      <c r="H51" s="88" t="s">
        <v>182</v>
      </c>
      <c r="I51" s="273"/>
      <c r="J51" s="108">
        <v>15</v>
      </c>
      <c r="K51" s="270">
        <v>41670</v>
      </c>
      <c r="L51" s="88"/>
      <c r="M51" s="276">
        <v>151055365</v>
      </c>
      <c r="N51" s="277"/>
      <c r="O51" s="111"/>
      <c r="P51" s="111"/>
      <c r="Q51" s="111"/>
      <c r="R51" s="111" t="str">
        <f t="shared" si="9"/>
        <v>-</v>
      </c>
      <c r="S51" s="111"/>
      <c r="T51" s="111"/>
      <c r="U51" s="111"/>
      <c r="V51" s="111"/>
      <c r="W51" s="111"/>
      <c r="X51" s="111"/>
      <c r="Y51" s="111" t="str">
        <f t="shared" si="10"/>
        <v>-</v>
      </c>
      <c r="Z51" s="111"/>
      <c r="AA51" s="111"/>
      <c r="AB51" s="111"/>
      <c r="AC51" s="111"/>
      <c r="AD51" s="111"/>
      <c r="AE51" s="111"/>
      <c r="AF51" s="111"/>
      <c r="AG51" s="111"/>
      <c r="AH51" s="88" t="s">
        <v>296</v>
      </c>
      <c r="AI51" s="88"/>
      <c r="AJ51" s="88"/>
      <c r="AK51" s="88"/>
      <c r="AL51" s="88"/>
      <c r="AM51" s="88"/>
      <c r="AN51" s="88"/>
      <c r="AO51" s="88"/>
      <c r="AP51" s="88"/>
      <c r="AQ51" s="189">
        <v>1</v>
      </c>
      <c r="AR51" s="88" t="s">
        <v>736</v>
      </c>
      <c r="AS51" s="88"/>
      <c r="AT51" s="88"/>
      <c r="AU51" s="88"/>
      <c r="AV51" s="88" t="s">
        <v>899</v>
      </c>
      <c r="AW51" s="88"/>
      <c r="AX51" s="282" t="s">
        <v>356</v>
      </c>
      <c r="AY51" s="115"/>
      <c r="AZ51" s="110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6"/>
      <c r="BL51" s="248">
        <f t="shared" si="22"/>
        <v>3</v>
      </c>
      <c r="BM51" s="247">
        <f>+IF(ISERROR(ROUNDDOWN(VLOOKUP(J51,償却率!$B$4:$C$82,2,FALSE)*台帳シート!M51,0)*台帳シート!BL51),0,ROUNDDOWN(VLOOKUP(台帳シート!J51,償却率!$B$4:$C$82,2,FALSE)*台帳シート!M51,0)*台帳シート!BL51)</f>
        <v>30362127</v>
      </c>
      <c r="BN51" s="289">
        <f t="shared" si="23"/>
        <v>30362127</v>
      </c>
      <c r="BO51" s="292">
        <f t="shared" si="3"/>
        <v>120693238</v>
      </c>
      <c r="BP51" s="292">
        <f t="shared" si="24"/>
        <v>0</v>
      </c>
      <c r="BQ51" s="289">
        <f t="shared" si="5"/>
        <v>0</v>
      </c>
      <c r="BR51" s="289">
        <f>IF(ISERROR(IF(BP51=0,IF(F51="無形・ソフトウェア",IF(ROUNDDOWN(VLOOKUP(J51,償却率!$B$4:$C$77,2,FALSE)*台帳シート!M51,0)&gt;=台帳シート!BO51,台帳シート!BO51-0,ROUNDDOWN(VLOOKUP(台帳シート!J51,償却率!$B$4:$C$77,2,FALSE)*台帳シート!M51,0)),IF(H51="1：リース",IF(ROUNDDOWN(VLOOKUP(J51,償却率!$B$4:$C$77,2,FALSE)*台帳シート!M51,0)&gt;=台帳シート!BO51,台帳シート!BO51-0,ROUNDDOWN(VLOOKUP(台帳シート!J51,償却率!$B$4:$C$77,2,FALSE)*台帳シート!M51,0)),IF(ROUNDDOWN(VLOOKUP(J51,償却率!$B$4:$C$77,2,FALSE)*台帳シート!M51,0)&gt;=台帳シート!BO51,台帳シート!BO51-1,ROUNDDOWN(VLOOKUP(台帳シート!J51,償却率!$B$4:$C$77,2,FALSE)*台帳シート!M51,0)))),0)),0,(IF(BP51=0,IF(F51="無形・ソフトウェア",IF(ROUNDDOWN(VLOOKUP(J51,償却率!$B$4:$C$77,2,FALSE)*台帳シート!M51,0)&gt;=台帳シート!BO51,台帳シート!BO51-0,ROUNDDOWN(VLOOKUP(台帳シート!J51,償却率!$B$4:$C$77,2,FALSE)*台帳シート!M51,0)),IF(H51="1：リース",IF(ROUNDDOWN(VLOOKUP(J51,償却率!$B$4:$C$77,2,FALSE)*台帳シート!M51,0)&gt;=台帳シート!BO51,台帳シート!BO51-0,ROUNDDOWN(VLOOKUP(台帳シート!J51,償却率!$B$4:$C$77,2,FALSE)*台帳シート!M51,0)),IF(ROUNDDOWN(VLOOKUP(J51,償却率!$B$4:$C$77,2,FALSE)*台帳シート!M51,0)&gt;=台帳シート!BO51,台帳シート!BO51-1,ROUNDDOWN(VLOOKUP(台帳シート!J51,償却率!$B$4:$C$77,2,FALSE)*台帳シート!M51,0)))),0)))</f>
        <v>10120709</v>
      </c>
      <c r="BS51" s="290">
        <f t="shared" si="21"/>
        <v>40482836</v>
      </c>
      <c r="BT51" s="293">
        <f t="shared" si="6"/>
        <v>110572529</v>
      </c>
      <c r="BU51" s="183"/>
    </row>
    <row r="52" spans="2:73" s="109" customFormat="1" ht="30" customHeight="1" x14ac:dyDescent="0.15">
      <c r="B52" s="82" t="s">
        <v>1092</v>
      </c>
      <c r="C52" s="111"/>
      <c r="D52" s="285" t="s">
        <v>658</v>
      </c>
      <c r="E52" s="103" t="s">
        <v>1098</v>
      </c>
      <c r="F52" s="283" t="s">
        <v>274</v>
      </c>
      <c r="G52" s="273" t="s">
        <v>713</v>
      </c>
      <c r="H52" s="88" t="s">
        <v>182</v>
      </c>
      <c r="I52" s="273"/>
      <c r="J52" s="108">
        <v>15</v>
      </c>
      <c r="K52" s="270">
        <v>41670</v>
      </c>
      <c r="L52" s="88"/>
      <c r="M52" s="276">
        <v>186759361</v>
      </c>
      <c r="N52" s="277"/>
      <c r="O52" s="111"/>
      <c r="P52" s="111"/>
      <c r="Q52" s="111"/>
      <c r="R52" s="111" t="str">
        <f t="shared" si="9"/>
        <v>-</v>
      </c>
      <c r="S52" s="111"/>
      <c r="T52" s="111"/>
      <c r="U52" s="111"/>
      <c r="V52" s="111"/>
      <c r="W52" s="111"/>
      <c r="X52" s="111"/>
      <c r="Y52" s="111" t="str">
        <f t="shared" si="10"/>
        <v>-</v>
      </c>
      <c r="Z52" s="111"/>
      <c r="AA52" s="111"/>
      <c r="AB52" s="111"/>
      <c r="AC52" s="111"/>
      <c r="AD52" s="111"/>
      <c r="AE52" s="111"/>
      <c r="AF52" s="111"/>
      <c r="AG52" s="111"/>
      <c r="AH52" s="88" t="s">
        <v>296</v>
      </c>
      <c r="AI52" s="88"/>
      <c r="AJ52" s="88"/>
      <c r="AK52" s="88"/>
      <c r="AL52" s="88"/>
      <c r="AM52" s="88"/>
      <c r="AN52" s="88"/>
      <c r="AO52" s="88"/>
      <c r="AP52" s="88"/>
      <c r="AQ52" s="189">
        <v>1</v>
      </c>
      <c r="AR52" s="88" t="s">
        <v>736</v>
      </c>
      <c r="AS52" s="88"/>
      <c r="AT52" s="88"/>
      <c r="AU52" s="88"/>
      <c r="AV52" s="88" t="s">
        <v>899</v>
      </c>
      <c r="AW52" s="88"/>
      <c r="AX52" s="282" t="s">
        <v>356</v>
      </c>
      <c r="AY52" s="115"/>
      <c r="AZ52" s="110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6"/>
      <c r="BL52" s="248">
        <f t="shared" si="22"/>
        <v>3</v>
      </c>
      <c r="BM52" s="247">
        <f>+IF(ISERROR(ROUNDDOWN(VLOOKUP(J52,償却率!$B$4:$C$82,2,FALSE)*台帳シート!M52,0)*台帳シート!BL52),0,ROUNDDOWN(VLOOKUP(台帳シート!J52,償却率!$B$4:$C$82,2,FALSE)*台帳シート!M52,0)*台帳シート!BL52)</f>
        <v>37538631</v>
      </c>
      <c r="BN52" s="289">
        <f t="shared" si="23"/>
        <v>37538631</v>
      </c>
      <c r="BO52" s="292">
        <f t="shared" si="3"/>
        <v>149220730</v>
      </c>
      <c r="BP52" s="292">
        <f t="shared" si="24"/>
        <v>0</v>
      </c>
      <c r="BQ52" s="289">
        <f t="shared" si="5"/>
        <v>0</v>
      </c>
      <c r="BR52" s="289">
        <f>IF(ISERROR(IF(BP52=0,IF(F52="無形・ソフトウェア",IF(ROUNDDOWN(VLOOKUP(J52,償却率!$B$4:$C$77,2,FALSE)*台帳シート!M52,0)&gt;=台帳シート!BO52,台帳シート!BO52-0,ROUNDDOWN(VLOOKUP(台帳シート!J52,償却率!$B$4:$C$77,2,FALSE)*台帳シート!M52,0)),IF(H52="1：リース",IF(ROUNDDOWN(VLOOKUP(J52,償却率!$B$4:$C$77,2,FALSE)*台帳シート!M52,0)&gt;=台帳シート!BO52,台帳シート!BO52-0,ROUNDDOWN(VLOOKUP(台帳シート!J52,償却率!$B$4:$C$77,2,FALSE)*台帳シート!M52,0)),IF(ROUNDDOWN(VLOOKUP(J52,償却率!$B$4:$C$77,2,FALSE)*台帳シート!M52,0)&gt;=台帳シート!BO52,台帳シート!BO52-1,ROUNDDOWN(VLOOKUP(台帳シート!J52,償却率!$B$4:$C$77,2,FALSE)*台帳シート!M52,0)))),0)),0,(IF(BP52=0,IF(F52="無形・ソフトウェア",IF(ROUNDDOWN(VLOOKUP(J52,償却率!$B$4:$C$77,2,FALSE)*台帳シート!M52,0)&gt;=台帳シート!BO52,台帳シート!BO52-0,ROUNDDOWN(VLOOKUP(台帳シート!J52,償却率!$B$4:$C$77,2,FALSE)*台帳シート!M52,0)),IF(H52="1：リース",IF(ROUNDDOWN(VLOOKUP(J52,償却率!$B$4:$C$77,2,FALSE)*台帳シート!M52,0)&gt;=台帳シート!BO52,台帳シート!BO52-0,ROUNDDOWN(VLOOKUP(台帳シート!J52,償却率!$B$4:$C$77,2,FALSE)*台帳シート!M52,0)),IF(ROUNDDOWN(VLOOKUP(J52,償却率!$B$4:$C$77,2,FALSE)*台帳シート!M52,0)&gt;=台帳シート!BO52,台帳シート!BO52-1,ROUNDDOWN(VLOOKUP(台帳シート!J52,償却率!$B$4:$C$77,2,FALSE)*台帳シート!M52,0)))),0)))</f>
        <v>12512877</v>
      </c>
      <c r="BS52" s="290">
        <f t="shared" si="21"/>
        <v>50051508</v>
      </c>
      <c r="BT52" s="293">
        <f t="shared" si="6"/>
        <v>136707853</v>
      </c>
      <c r="BU52" s="183"/>
    </row>
    <row r="53" spans="2:73" s="109" customFormat="1" ht="30" customHeight="1" x14ac:dyDescent="0.15">
      <c r="B53" s="82" t="s">
        <v>1093</v>
      </c>
      <c r="C53" s="111"/>
      <c r="D53" s="285" t="s">
        <v>659</v>
      </c>
      <c r="E53" s="103" t="s">
        <v>1099</v>
      </c>
      <c r="F53" s="108" t="s">
        <v>274</v>
      </c>
      <c r="G53" s="273" t="s">
        <v>714</v>
      </c>
      <c r="H53" s="88" t="s">
        <v>182</v>
      </c>
      <c r="I53" s="273" t="s">
        <v>237</v>
      </c>
      <c r="J53" s="108">
        <v>38</v>
      </c>
      <c r="K53" s="270">
        <v>42074</v>
      </c>
      <c r="L53" s="88"/>
      <c r="M53" s="276">
        <v>4434849</v>
      </c>
      <c r="N53" s="277"/>
      <c r="O53" s="111"/>
      <c r="P53" s="111"/>
      <c r="Q53" s="111"/>
      <c r="R53" s="111" t="str">
        <f t="shared" si="9"/>
        <v>-</v>
      </c>
      <c r="S53" s="111"/>
      <c r="T53" s="111"/>
      <c r="U53" s="111"/>
      <c r="V53" s="111"/>
      <c r="W53" s="111"/>
      <c r="X53" s="111"/>
      <c r="Y53" s="111" t="str">
        <f t="shared" si="10"/>
        <v>-</v>
      </c>
      <c r="Z53" s="111"/>
      <c r="AA53" s="111"/>
      <c r="AB53" s="111"/>
      <c r="AC53" s="111"/>
      <c r="AD53" s="111"/>
      <c r="AE53" s="111"/>
      <c r="AF53" s="111"/>
      <c r="AG53" s="111"/>
      <c r="AH53" s="88" t="s">
        <v>296</v>
      </c>
      <c r="AI53" s="88"/>
      <c r="AJ53" s="88" t="s">
        <v>743</v>
      </c>
      <c r="AK53" s="88"/>
      <c r="AL53" s="88"/>
      <c r="AM53" s="88"/>
      <c r="AN53" s="88"/>
      <c r="AO53" s="88"/>
      <c r="AP53" s="88"/>
      <c r="AQ53" s="189">
        <v>8.68</v>
      </c>
      <c r="AR53" s="88" t="s">
        <v>337</v>
      </c>
      <c r="AS53" s="88"/>
      <c r="AT53" s="88"/>
      <c r="AU53" s="88"/>
      <c r="AV53" s="88" t="s">
        <v>899</v>
      </c>
      <c r="AW53" s="88"/>
      <c r="AX53" s="282" t="s">
        <v>356</v>
      </c>
      <c r="AY53" s="115"/>
      <c r="AZ53" s="110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6"/>
      <c r="BL53" s="248">
        <f t="shared" si="22"/>
        <v>2</v>
      </c>
      <c r="BM53" s="247">
        <f>+IF(ISERROR(ROUNDDOWN(VLOOKUP(J53,償却率!$B$4:$C$82,2,FALSE)*台帳シート!M53,0)*台帳シート!BL53),0,ROUNDDOWN(VLOOKUP(台帳シート!J53,償却率!$B$4:$C$82,2,FALSE)*台帳シート!M53,0)*台帳シート!BL53)</f>
        <v>239480</v>
      </c>
      <c r="BN53" s="289">
        <f t="shared" si="23"/>
        <v>239480</v>
      </c>
      <c r="BO53" s="292">
        <f t="shared" si="3"/>
        <v>4195369</v>
      </c>
      <c r="BP53" s="292">
        <f t="shared" si="24"/>
        <v>0</v>
      </c>
      <c r="BQ53" s="289">
        <f t="shared" si="5"/>
        <v>0</v>
      </c>
      <c r="BR53" s="289">
        <f>IF(ISERROR(IF(BP53=0,IF(F53="無形・ソフトウェア",IF(ROUNDDOWN(VLOOKUP(J53,償却率!$B$4:$C$77,2,FALSE)*台帳シート!M53,0)&gt;=台帳シート!BO53,台帳シート!BO53-0,ROUNDDOWN(VLOOKUP(台帳シート!J53,償却率!$B$4:$C$77,2,FALSE)*台帳シート!M53,0)),IF(H53="1：リース",IF(ROUNDDOWN(VLOOKUP(J53,償却率!$B$4:$C$77,2,FALSE)*台帳シート!M53,0)&gt;=台帳シート!BO53,台帳シート!BO53-0,ROUNDDOWN(VLOOKUP(台帳シート!J53,償却率!$B$4:$C$77,2,FALSE)*台帳シート!M53,0)),IF(ROUNDDOWN(VLOOKUP(J53,償却率!$B$4:$C$77,2,FALSE)*台帳シート!M53,0)&gt;=台帳シート!BO53,台帳シート!BO53-1,ROUNDDOWN(VLOOKUP(台帳シート!J53,償却率!$B$4:$C$77,2,FALSE)*台帳シート!M53,0)))),0)),0,(IF(BP53=0,IF(F53="無形・ソフトウェア",IF(ROUNDDOWN(VLOOKUP(J53,償却率!$B$4:$C$77,2,FALSE)*台帳シート!M53,0)&gt;=台帳シート!BO53,台帳シート!BO53-0,ROUNDDOWN(VLOOKUP(台帳シート!J53,償却率!$B$4:$C$77,2,FALSE)*台帳シート!M53,0)),IF(H53="1：リース",IF(ROUNDDOWN(VLOOKUP(J53,償却率!$B$4:$C$77,2,FALSE)*台帳シート!M53,0)&gt;=台帳シート!BO53,台帳シート!BO53-0,ROUNDDOWN(VLOOKUP(台帳シート!J53,償却率!$B$4:$C$77,2,FALSE)*台帳シート!M53,0)),IF(ROUNDDOWN(VLOOKUP(J53,償却率!$B$4:$C$77,2,FALSE)*台帳シート!M53,0)&gt;=台帳シート!BO53,台帳シート!BO53-1,ROUNDDOWN(VLOOKUP(台帳シート!J53,償却率!$B$4:$C$77,2,FALSE)*台帳シート!M53,0)))),0)))</f>
        <v>119740</v>
      </c>
      <c r="BS53" s="290">
        <f t="shared" si="21"/>
        <v>359220</v>
      </c>
      <c r="BT53" s="293">
        <f t="shared" si="6"/>
        <v>4075629</v>
      </c>
      <c r="BU53" s="183"/>
    </row>
    <row r="54" spans="2:73" s="109" customFormat="1" ht="30" customHeight="1" x14ac:dyDescent="0.15">
      <c r="B54" s="82" t="s">
        <v>1094</v>
      </c>
      <c r="C54" s="111"/>
      <c r="D54" s="285" t="s">
        <v>660</v>
      </c>
      <c r="E54" s="103" t="s">
        <v>1099</v>
      </c>
      <c r="F54" s="108" t="s">
        <v>274</v>
      </c>
      <c r="G54" s="273" t="s">
        <v>715</v>
      </c>
      <c r="H54" s="88" t="s">
        <v>182</v>
      </c>
      <c r="I54" s="273" t="s">
        <v>237</v>
      </c>
      <c r="J54" s="108">
        <v>38</v>
      </c>
      <c r="K54" s="270">
        <v>42093</v>
      </c>
      <c r="L54" s="88"/>
      <c r="M54" s="276">
        <v>5160936</v>
      </c>
      <c r="N54" s="277"/>
      <c r="O54" s="111"/>
      <c r="P54" s="111"/>
      <c r="Q54" s="111"/>
      <c r="R54" s="111" t="str">
        <f t="shared" si="9"/>
        <v>-</v>
      </c>
      <c r="S54" s="111"/>
      <c r="T54" s="111"/>
      <c r="U54" s="111"/>
      <c r="V54" s="111"/>
      <c r="W54" s="111"/>
      <c r="X54" s="111"/>
      <c r="Y54" s="111" t="str">
        <f t="shared" si="10"/>
        <v>-</v>
      </c>
      <c r="Z54" s="111"/>
      <c r="AA54" s="111"/>
      <c r="AB54" s="111"/>
      <c r="AC54" s="111"/>
      <c r="AD54" s="111"/>
      <c r="AE54" s="111"/>
      <c r="AF54" s="111"/>
      <c r="AG54" s="111"/>
      <c r="AH54" s="88" t="s">
        <v>296</v>
      </c>
      <c r="AI54" s="88"/>
      <c r="AJ54" s="88" t="s">
        <v>743</v>
      </c>
      <c r="AK54" s="88"/>
      <c r="AL54" s="88"/>
      <c r="AM54" s="88"/>
      <c r="AN54" s="88"/>
      <c r="AO54" s="88"/>
      <c r="AP54" s="88"/>
      <c r="AQ54" s="189">
        <v>8.68</v>
      </c>
      <c r="AR54" s="88" t="s">
        <v>337</v>
      </c>
      <c r="AS54" s="88"/>
      <c r="AT54" s="88"/>
      <c r="AU54" s="88"/>
      <c r="AV54" s="88" t="s">
        <v>899</v>
      </c>
      <c r="AW54" s="88"/>
      <c r="AX54" s="282" t="s">
        <v>356</v>
      </c>
      <c r="AY54" s="115"/>
      <c r="AZ54" s="110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6"/>
      <c r="BL54" s="248">
        <f t="shared" si="22"/>
        <v>2</v>
      </c>
      <c r="BM54" s="247">
        <f>+IF(ISERROR(ROUNDDOWN(VLOOKUP(J54,償却率!$B$4:$C$82,2,FALSE)*台帳シート!M54,0)*台帳シート!BL54),0,ROUNDDOWN(VLOOKUP(台帳シート!J54,償却率!$B$4:$C$82,2,FALSE)*台帳シート!M54,0)*台帳シート!BL54)</f>
        <v>278690</v>
      </c>
      <c r="BN54" s="289">
        <f t="shared" si="23"/>
        <v>278690</v>
      </c>
      <c r="BO54" s="292">
        <f t="shared" si="3"/>
        <v>4882246</v>
      </c>
      <c r="BP54" s="292">
        <f t="shared" si="24"/>
        <v>0</v>
      </c>
      <c r="BQ54" s="289">
        <f t="shared" si="5"/>
        <v>0</v>
      </c>
      <c r="BR54" s="289">
        <f>IF(ISERROR(IF(BP54=0,IF(F54="無形・ソフトウェア",IF(ROUNDDOWN(VLOOKUP(J54,償却率!$B$4:$C$77,2,FALSE)*台帳シート!M54,0)&gt;=台帳シート!BO54,台帳シート!BO54-0,ROUNDDOWN(VLOOKUP(台帳シート!J54,償却率!$B$4:$C$77,2,FALSE)*台帳シート!M54,0)),IF(H54="1：リース",IF(ROUNDDOWN(VLOOKUP(J54,償却率!$B$4:$C$77,2,FALSE)*台帳シート!M54,0)&gt;=台帳シート!BO54,台帳シート!BO54-0,ROUNDDOWN(VLOOKUP(台帳シート!J54,償却率!$B$4:$C$77,2,FALSE)*台帳シート!M54,0)),IF(ROUNDDOWN(VLOOKUP(J54,償却率!$B$4:$C$77,2,FALSE)*台帳シート!M54,0)&gt;=台帳シート!BO54,台帳シート!BO54-1,ROUNDDOWN(VLOOKUP(台帳シート!J54,償却率!$B$4:$C$77,2,FALSE)*台帳シート!M54,0)))),0)),0,(IF(BP54=0,IF(F54="無形・ソフトウェア",IF(ROUNDDOWN(VLOOKUP(J54,償却率!$B$4:$C$77,2,FALSE)*台帳シート!M54,0)&gt;=台帳シート!BO54,台帳シート!BO54-0,ROUNDDOWN(VLOOKUP(台帳シート!J54,償却率!$B$4:$C$77,2,FALSE)*台帳シート!M54,0)),IF(H54="1：リース",IF(ROUNDDOWN(VLOOKUP(J54,償却率!$B$4:$C$77,2,FALSE)*台帳シート!M54,0)&gt;=台帳シート!BO54,台帳シート!BO54-0,ROUNDDOWN(VLOOKUP(台帳シート!J54,償却率!$B$4:$C$77,2,FALSE)*台帳シート!M54,0)),IF(ROUNDDOWN(VLOOKUP(J54,償却率!$B$4:$C$77,2,FALSE)*台帳シート!M54,0)&gt;=台帳シート!BO54,台帳シート!BO54-1,ROUNDDOWN(VLOOKUP(台帳シート!J54,償却率!$B$4:$C$77,2,FALSE)*台帳シート!M54,0)))),0)))</f>
        <v>139345</v>
      </c>
      <c r="BS54" s="290">
        <f t="shared" si="21"/>
        <v>418035</v>
      </c>
      <c r="BT54" s="293">
        <f t="shared" si="6"/>
        <v>4742901</v>
      </c>
      <c r="BU54" s="183"/>
    </row>
    <row r="55" spans="2:73" s="109" customFormat="1" ht="30" customHeight="1" x14ac:dyDescent="0.15">
      <c r="B55" s="82" t="s">
        <v>1112</v>
      </c>
      <c r="C55" s="111"/>
      <c r="D55" s="285" t="s">
        <v>661</v>
      </c>
      <c r="E55" s="103" t="s">
        <v>1099</v>
      </c>
      <c r="F55" s="108" t="s">
        <v>274</v>
      </c>
      <c r="G55" s="273" t="s">
        <v>716</v>
      </c>
      <c r="H55" s="88" t="s">
        <v>182</v>
      </c>
      <c r="I55" s="273" t="s">
        <v>237</v>
      </c>
      <c r="J55" s="108">
        <v>38</v>
      </c>
      <c r="K55" s="270">
        <v>42093</v>
      </c>
      <c r="L55" s="88"/>
      <c r="M55" s="276">
        <v>4941076</v>
      </c>
      <c r="N55" s="277"/>
      <c r="O55" s="111"/>
      <c r="P55" s="111"/>
      <c r="Q55" s="111"/>
      <c r="R55" s="111" t="str">
        <f t="shared" si="9"/>
        <v>-</v>
      </c>
      <c r="S55" s="111"/>
      <c r="T55" s="111"/>
      <c r="U55" s="111"/>
      <c r="V55" s="111"/>
      <c r="W55" s="111"/>
      <c r="X55" s="111"/>
      <c r="Y55" s="111" t="str">
        <f t="shared" si="10"/>
        <v>-</v>
      </c>
      <c r="Z55" s="111"/>
      <c r="AA55" s="111"/>
      <c r="AB55" s="111"/>
      <c r="AC55" s="111"/>
      <c r="AD55" s="111"/>
      <c r="AE55" s="111"/>
      <c r="AF55" s="111"/>
      <c r="AG55" s="111"/>
      <c r="AH55" s="88" t="s">
        <v>296</v>
      </c>
      <c r="AI55" s="88"/>
      <c r="AJ55" s="88" t="s">
        <v>743</v>
      </c>
      <c r="AK55" s="88"/>
      <c r="AL55" s="88"/>
      <c r="AM55" s="88"/>
      <c r="AN55" s="88"/>
      <c r="AO55" s="88"/>
      <c r="AP55" s="88"/>
      <c r="AQ55" s="189">
        <v>7.75</v>
      </c>
      <c r="AR55" s="88" t="s">
        <v>337</v>
      </c>
      <c r="AS55" s="88"/>
      <c r="AT55" s="88"/>
      <c r="AU55" s="88"/>
      <c r="AV55" s="88" t="s">
        <v>899</v>
      </c>
      <c r="AW55" s="88"/>
      <c r="AX55" s="282" t="s">
        <v>356</v>
      </c>
      <c r="AY55" s="115"/>
      <c r="AZ55" s="110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6"/>
      <c r="BL55" s="248">
        <f t="shared" si="22"/>
        <v>2</v>
      </c>
      <c r="BM55" s="247">
        <f>+IF(ISERROR(ROUNDDOWN(VLOOKUP(J55,償却率!$B$4:$C$82,2,FALSE)*台帳シート!M55,0)*台帳シート!BL55),0,ROUNDDOWN(VLOOKUP(台帳シート!J55,償却率!$B$4:$C$82,2,FALSE)*台帳シート!M55,0)*台帳シート!BL55)</f>
        <v>266818</v>
      </c>
      <c r="BN55" s="289">
        <f t="shared" si="23"/>
        <v>266818</v>
      </c>
      <c r="BO55" s="292">
        <f t="shared" si="3"/>
        <v>4674258</v>
      </c>
      <c r="BP55" s="292">
        <f t="shared" si="24"/>
        <v>0</v>
      </c>
      <c r="BQ55" s="289">
        <f t="shared" si="5"/>
        <v>0</v>
      </c>
      <c r="BR55" s="289">
        <f>IF(ISERROR(IF(BP55=0,IF(F55="無形・ソフトウェア",IF(ROUNDDOWN(VLOOKUP(J55,償却率!$B$4:$C$77,2,FALSE)*台帳シート!M55,0)&gt;=台帳シート!BO55,台帳シート!BO55-0,ROUNDDOWN(VLOOKUP(台帳シート!J55,償却率!$B$4:$C$77,2,FALSE)*台帳シート!M55,0)),IF(H55="1：リース",IF(ROUNDDOWN(VLOOKUP(J55,償却率!$B$4:$C$77,2,FALSE)*台帳シート!M55,0)&gt;=台帳シート!BO55,台帳シート!BO55-0,ROUNDDOWN(VLOOKUP(台帳シート!J55,償却率!$B$4:$C$77,2,FALSE)*台帳シート!M55,0)),IF(ROUNDDOWN(VLOOKUP(J55,償却率!$B$4:$C$77,2,FALSE)*台帳シート!M55,0)&gt;=台帳シート!BO55,台帳シート!BO55-1,ROUNDDOWN(VLOOKUP(台帳シート!J55,償却率!$B$4:$C$77,2,FALSE)*台帳シート!M55,0)))),0)),0,(IF(BP55=0,IF(F55="無形・ソフトウェア",IF(ROUNDDOWN(VLOOKUP(J55,償却率!$B$4:$C$77,2,FALSE)*台帳シート!M55,0)&gt;=台帳シート!BO55,台帳シート!BO55-0,ROUNDDOWN(VLOOKUP(台帳シート!J55,償却率!$B$4:$C$77,2,FALSE)*台帳シート!M55,0)),IF(H55="1：リース",IF(ROUNDDOWN(VLOOKUP(J55,償却率!$B$4:$C$77,2,FALSE)*台帳シート!M55,0)&gt;=台帳シート!BO55,台帳シート!BO55-0,ROUNDDOWN(VLOOKUP(台帳シート!J55,償却率!$B$4:$C$77,2,FALSE)*台帳シート!M55,0)),IF(ROUNDDOWN(VLOOKUP(J55,償却率!$B$4:$C$77,2,FALSE)*台帳シート!M55,0)&gt;=台帳シート!BO55,台帳シート!BO55-1,ROUNDDOWN(VLOOKUP(台帳シート!J55,償却率!$B$4:$C$77,2,FALSE)*台帳シート!M55,0)))),0)))</f>
        <v>133409</v>
      </c>
      <c r="BS55" s="290">
        <f t="shared" si="21"/>
        <v>400227</v>
      </c>
      <c r="BT55" s="293">
        <f t="shared" si="6"/>
        <v>4540849</v>
      </c>
      <c r="BU55" s="183"/>
    </row>
    <row r="56" spans="2:73" s="109" customFormat="1" ht="30" customHeight="1" x14ac:dyDescent="0.15">
      <c r="B56" s="82" t="s">
        <v>1113</v>
      </c>
      <c r="C56" s="111"/>
      <c r="D56" s="285" t="s">
        <v>662</v>
      </c>
      <c r="E56" s="103" t="s">
        <v>1099</v>
      </c>
      <c r="F56" s="108" t="s">
        <v>274</v>
      </c>
      <c r="G56" s="273" t="s">
        <v>717</v>
      </c>
      <c r="H56" s="88" t="s">
        <v>182</v>
      </c>
      <c r="I56" s="273" t="s">
        <v>237</v>
      </c>
      <c r="J56" s="108">
        <v>38</v>
      </c>
      <c r="K56" s="270">
        <v>42348</v>
      </c>
      <c r="L56" s="88"/>
      <c r="M56" s="276">
        <v>4261023</v>
      </c>
      <c r="N56" s="277"/>
      <c r="O56" s="111"/>
      <c r="P56" s="111"/>
      <c r="Q56" s="111"/>
      <c r="R56" s="111" t="str">
        <f t="shared" si="9"/>
        <v>-</v>
      </c>
      <c r="S56" s="111"/>
      <c r="T56" s="111"/>
      <c r="U56" s="111"/>
      <c r="V56" s="111"/>
      <c r="W56" s="111"/>
      <c r="X56" s="111"/>
      <c r="Y56" s="111" t="str">
        <f t="shared" si="10"/>
        <v>-</v>
      </c>
      <c r="Z56" s="111"/>
      <c r="AA56" s="111"/>
      <c r="AB56" s="111"/>
      <c r="AC56" s="111"/>
      <c r="AD56" s="111"/>
      <c r="AE56" s="111"/>
      <c r="AF56" s="111"/>
      <c r="AG56" s="111"/>
      <c r="AH56" s="88" t="s">
        <v>296</v>
      </c>
      <c r="AI56" s="88"/>
      <c r="AJ56" s="88" t="s">
        <v>743</v>
      </c>
      <c r="AK56" s="88"/>
      <c r="AL56" s="88"/>
      <c r="AM56" s="88"/>
      <c r="AN56" s="88"/>
      <c r="AO56" s="88"/>
      <c r="AP56" s="88"/>
      <c r="AQ56" s="189">
        <v>5.76</v>
      </c>
      <c r="AR56" s="88" t="s">
        <v>337</v>
      </c>
      <c r="AS56" s="88"/>
      <c r="AT56" s="88"/>
      <c r="AU56" s="88"/>
      <c r="AV56" s="88" t="s">
        <v>899</v>
      </c>
      <c r="AW56" s="88"/>
      <c r="AX56" s="282" t="s">
        <v>356</v>
      </c>
      <c r="AY56" s="115"/>
      <c r="AZ56" s="110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6"/>
      <c r="BL56" s="248">
        <f t="shared" si="22"/>
        <v>1</v>
      </c>
      <c r="BM56" s="247">
        <f>+IF(ISERROR(ROUNDDOWN(VLOOKUP(J56,償却率!$B$4:$C$82,2,FALSE)*台帳シート!M56,0)*台帳シート!BL56),0,ROUNDDOWN(VLOOKUP(台帳シート!J56,償却率!$B$4:$C$82,2,FALSE)*台帳シート!M56,0)*台帳シート!BL56)</f>
        <v>115047</v>
      </c>
      <c r="BN56" s="289">
        <f t="shared" si="23"/>
        <v>115047</v>
      </c>
      <c r="BO56" s="292">
        <f t="shared" si="3"/>
        <v>4145976</v>
      </c>
      <c r="BP56" s="292">
        <f t="shared" si="24"/>
        <v>0</v>
      </c>
      <c r="BQ56" s="289">
        <f t="shared" si="5"/>
        <v>0</v>
      </c>
      <c r="BR56" s="289">
        <f>IF(ISERROR(IF(BP56=0,IF(F56="無形・ソフトウェア",IF(ROUNDDOWN(VLOOKUP(J56,償却率!$B$4:$C$77,2,FALSE)*台帳シート!M56,0)&gt;=台帳シート!BO56,台帳シート!BO56-0,ROUNDDOWN(VLOOKUP(台帳シート!J56,償却率!$B$4:$C$77,2,FALSE)*台帳シート!M56,0)),IF(H56="1：リース",IF(ROUNDDOWN(VLOOKUP(J56,償却率!$B$4:$C$77,2,FALSE)*台帳シート!M56,0)&gt;=台帳シート!BO56,台帳シート!BO56-0,ROUNDDOWN(VLOOKUP(台帳シート!J56,償却率!$B$4:$C$77,2,FALSE)*台帳シート!M56,0)),IF(ROUNDDOWN(VLOOKUP(J56,償却率!$B$4:$C$77,2,FALSE)*台帳シート!M56,0)&gt;=台帳シート!BO56,台帳シート!BO56-1,ROUNDDOWN(VLOOKUP(台帳シート!J56,償却率!$B$4:$C$77,2,FALSE)*台帳シート!M56,0)))),0)),0,(IF(BP56=0,IF(F56="無形・ソフトウェア",IF(ROUNDDOWN(VLOOKUP(J56,償却率!$B$4:$C$77,2,FALSE)*台帳シート!M56,0)&gt;=台帳シート!BO56,台帳シート!BO56-0,ROUNDDOWN(VLOOKUP(台帳シート!J56,償却率!$B$4:$C$77,2,FALSE)*台帳シート!M56,0)),IF(H56="1：リース",IF(ROUNDDOWN(VLOOKUP(J56,償却率!$B$4:$C$77,2,FALSE)*台帳シート!M56,0)&gt;=台帳シート!BO56,台帳シート!BO56-0,ROUNDDOWN(VLOOKUP(台帳シート!J56,償却率!$B$4:$C$77,2,FALSE)*台帳シート!M56,0)),IF(ROUNDDOWN(VLOOKUP(J56,償却率!$B$4:$C$77,2,FALSE)*台帳シート!M56,0)&gt;=台帳シート!BO56,台帳シート!BO56-1,ROUNDDOWN(VLOOKUP(台帳シート!J56,償却率!$B$4:$C$77,2,FALSE)*台帳シート!M56,0)))),0)))</f>
        <v>115047</v>
      </c>
      <c r="BS56" s="290">
        <f t="shared" si="21"/>
        <v>230094</v>
      </c>
      <c r="BT56" s="293">
        <f t="shared" si="6"/>
        <v>4030929</v>
      </c>
      <c r="BU56" s="183"/>
    </row>
    <row r="57" spans="2:73" s="109" customFormat="1" ht="30" customHeight="1" x14ac:dyDescent="0.15">
      <c r="B57" s="82" t="s">
        <v>1114</v>
      </c>
      <c r="C57" s="111"/>
      <c r="D57" s="285" t="s">
        <v>663</v>
      </c>
      <c r="E57" s="103" t="s">
        <v>1099</v>
      </c>
      <c r="F57" s="108" t="s">
        <v>274</v>
      </c>
      <c r="G57" s="273" t="s">
        <v>718</v>
      </c>
      <c r="H57" s="88" t="s">
        <v>182</v>
      </c>
      <c r="I57" s="273" t="s">
        <v>237</v>
      </c>
      <c r="J57" s="108">
        <v>38</v>
      </c>
      <c r="K57" s="270">
        <v>42348</v>
      </c>
      <c r="L57" s="88"/>
      <c r="M57" s="276">
        <v>4717024</v>
      </c>
      <c r="N57" s="277"/>
      <c r="O57" s="111"/>
      <c r="P57" s="111"/>
      <c r="Q57" s="111"/>
      <c r="R57" s="111" t="str">
        <f t="shared" si="9"/>
        <v>-</v>
      </c>
      <c r="S57" s="111"/>
      <c r="T57" s="111"/>
      <c r="U57" s="111"/>
      <c r="V57" s="111"/>
      <c r="W57" s="111"/>
      <c r="X57" s="111"/>
      <c r="Y57" s="111" t="str">
        <f t="shared" si="10"/>
        <v>-</v>
      </c>
      <c r="Z57" s="111"/>
      <c r="AA57" s="111"/>
      <c r="AB57" s="111"/>
      <c r="AC57" s="111"/>
      <c r="AD57" s="111"/>
      <c r="AE57" s="111"/>
      <c r="AF57" s="111"/>
      <c r="AG57" s="111"/>
      <c r="AH57" s="88" t="s">
        <v>296</v>
      </c>
      <c r="AI57" s="88"/>
      <c r="AJ57" s="88" t="s">
        <v>743</v>
      </c>
      <c r="AK57" s="88"/>
      <c r="AL57" s="88"/>
      <c r="AM57" s="88"/>
      <c r="AN57" s="88"/>
      <c r="AO57" s="88"/>
      <c r="AP57" s="88"/>
      <c r="AQ57" s="189">
        <v>5.76</v>
      </c>
      <c r="AR57" s="88" t="s">
        <v>337</v>
      </c>
      <c r="AS57" s="88"/>
      <c r="AT57" s="88"/>
      <c r="AU57" s="88"/>
      <c r="AV57" s="88" t="s">
        <v>899</v>
      </c>
      <c r="AW57" s="88"/>
      <c r="AX57" s="282" t="s">
        <v>356</v>
      </c>
      <c r="AY57" s="115"/>
      <c r="AZ57" s="110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6"/>
      <c r="BL57" s="248">
        <f t="shared" si="22"/>
        <v>1</v>
      </c>
      <c r="BM57" s="247">
        <f>+IF(ISERROR(ROUNDDOWN(VLOOKUP(J57,償却率!$B$4:$C$82,2,FALSE)*台帳シート!M57,0)*台帳シート!BL57),0,ROUNDDOWN(VLOOKUP(台帳シート!J57,償却率!$B$4:$C$82,2,FALSE)*台帳シート!M57,0)*台帳シート!BL57)</f>
        <v>127359</v>
      </c>
      <c r="BN57" s="289">
        <f t="shared" si="23"/>
        <v>127359</v>
      </c>
      <c r="BO57" s="292">
        <f t="shared" si="3"/>
        <v>4589665</v>
      </c>
      <c r="BP57" s="292">
        <f t="shared" si="24"/>
        <v>0</v>
      </c>
      <c r="BQ57" s="289">
        <f t="shared" si="5"/>
        <v>0</v>
      </c>
      <c r="BR57" s="289">
        <f>IF(ISERROR(IF(BP57=0,IF(F57="無形・ソフトウェア",IF(ROUNDDOWN(VLOOKUP(J57,償却率!$B$4:$C$77,2,FALSE)*台帳シート!M57,0)&gt;=台帳シート!BO57,台帳シート!BO57-0,ROUNDDOWN(VLOOKUP(台帳シート!J57,償却率!$B$4:$C$77,2,FALSE)*台帳シート!M57,0)),IF(H57="1：リース",IF(ROUNDDOWN(VLOOKUP(J57,償却率!$B$4:$C$77,2,FALSE)*台帳シート!M57,0)&gt;=台帳シート!BO57,台帳シート!BO57-0,ROUNDDOWN(VLOOKUP(台帳シート!J57,償却率!$B$4:$C$77,2,FALSE)*台帳シート!M57,0)),IF(ROUNDDOWN(VLOOKUP(J57,償却率!$B$4:$C$77,2,FALSE)*台帳シート!M57,0)&gt;=台帳シート!BO57,台帳シート!BO57-1,ROUNDDOWN(VLOOKUP(台帳シート!J57,償却率!$B$4:$C$77,2,FALSE)*台帳シート!M57,0)))),0)),0,(IF(BP57=0,IF(F57="無形・ソフトウェア",IF(ROUNDDOWN(VLOOKUP(J57,償却率!$B$4:$C$77,2,FALSE)*台帳シート!M57,0)&gt;=台帳シート!BO57,台帳シート!BO57-0,ROUNDDOWN(VLOOKUP(台帳シート!J57,償却率!$B$4:$C$77,2,FALSE)*台帳シート!M57,0)),IF(H57="1：リース",IF(ROUNDDOWN(VLOOKUP(J57,償却率!$B$4:$C$77,2,FALSE)*台帳シート!M57,0)&gt;=台帳シート!BO57,台帳シート!BO57-0,ROUNDDOWN(VLOOKUP(台帳シート!J57,償却率!$B$4:$C$77,2,FALSE)*台帳シート!M57,0)),IF(ROUNDDOWN(VLOOKUP(J57,償却率!$B$4:$C$77,2,FALSE)*台帳シート!M57,0)&gt;=台帳シート!BO57,台帳シート!BO57-1,ROUNDDOWN(VLOOKUP(台帳シート!J57,償却率!$B$4:$C$77,2,FALSE)*台帳シート!M57,0)))),0)))</f>
        <v>127359</v>
      </c>
      <c r="BS57" s="290">
        <f t="shared" si="21"/>
        <v>254718</v>
      </c>
      <c r="BT57" s="293">
        <f t="shared" si="6"/>
        <v>4462306</v>
      </c>
      <c r="BU57" s="183"/>
    </row>
    <row r="58" spans="2:73" s="109" customFormat="1" ht="30" customHeight="1" x14ac:dyDescent="0.15">
      <c r="B58" s="82" t="s">
        <v>1095</v>
      </c>
      <c r="C58" s="111"/>
      <c r="D58" s="285" t="s">
        <v>664</v>
      </c>
      <c r="E58" s="103" t="s">
        <v>1099</v>
      </c>
      <c r="F58" s="108" t="s">
        <v>274</v>
      </c>
      <c r="G58" s="273" t="s">
        <v>719</v>
      </c>
      <c r="H58" s="88" t="s">
        <v>182</v>
      </c>
      <c r="I58" s="273" t="s">
        <v>237</v>
      </c>
      <c r="J58" s="108">
        <v>38</v>
      </c>
      <c r="K58" s="270">
        <v>42362</v>
      </c>
      <c r="L58" s="88"/>
      <c r="M58" s="276">
        <v>4599229</v>
      </c>
      <c r="N58" s="277"/>
      <c r="O58" s="111"/>
      <c r="P58" s="111"/>
      <c r="Q58" s="111"/>
      <c r="R58" s="111" t="str">
        <f t="shared" si="9"/>
        <v>-</v>
      </c>
      <c r="S58" s="111"/>
      <c r="T58" s="111"/>
      <c r="U58" s="111"/>
      <c r="V58" s="111"/>
      <c r="W58" s="111"/>
      <c r="X58" s="111"/>
      <c r="Y58" s="111" t="str">
        <f t="shared" si="10"/>
        <v>-</v>
      </c>
      <c r="Z58" s="111"/>
      <c r="AA58" s="111"/>
      <c r="AB58" s="111"/>
      <c r="AC58" s="111"/>
      <c r="AD58" s="111"/>
      <c r="AE58" s="111"/>
      <c r="AF58" s="111"/>
      <c r="AG58" s="111"/>
      <c r="AH58" s="88" t="s">
        <v>296</v>
      </c>
      <c r="AI58" s="88"/>
      <c r="AJ58" s="88" t="s">
        <v>743</v>
      </c>
      <c r="AK58" s="88"/>
      <c r="AL58" s="88"/>
      <c r="AM58" s="88"/>
      <c r="AN58" s="88"/>
      <c r="AO58" s="88"/>
      <c r="AP58" s="88"/>
      <c r="AQ58" s="189">
        <v>5.76</v>
      </c>
      <c r="AR58" s="88" t="s">
        <v>337</v>
      </c>
      <c r="AS58" s="88"/>
      <c r="AT58" s="88"/>
      <c r="AU58" s="88"/>
      <c r="AV58" s="88" t="s">
        <v>899</v>
      </c>
      <c r="AW58" s="88"/>
      <c r="AX58" s="282" t="s">
        <v>356</v>
      </c>
      <c r="AY58" s="115"/>
      <c r="AZ58" s="110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6"/>
      <c r="BL58" s="248">
        <f t="shared" si="22"/>
        <v>1</v>
      </c>
      <c r="BM58" s="247">
        <f>+IF(ISERROR(ROUNDDOWN(VLOOKUP(J58,償却率!$B$4:$C$82,2,FALSE)*台帳シート!M58,0)*台帳シート!BL58),0,ROUNDDOWN(VLOOKUP(台帳シート!J58,償却率!$B$4:$C$82,2,FALSE)*台帳シート!M58,0)*台帳シート!BL58)</f>
        <v>124179</v>
      </c>
      <c r="BN58" s="289">
        <f t="shared" si="23"/>
        <v>124179</v>
      </c>
      <c r="BO58" s="292">
        <f t="shared" si="3"/>
        <v>4475050</v>
      </c>
      <c r="BP58" s="292">
        <f t="shared" si="24"/>
        <v>0</v>
      </c>
      <c r="BQ58" s="289">
        <f t="shared" si="5"/>
        <v>0</v>
      </c>
      <c r="BR58" s="289">
        <f>IF(ISERROR(IF(BP58=0,IF(F58="無形・ソフトウェア",IF(ROUNDDOWN(VLOOKUP(J58,償却率!$B$4:$C$77,2,FALSE)*台帳シート!M58,0)&gt;=台帳シート!BO58,台帳シート!BO58-0,ROUNDDOWN(VLOOKUP(台帳シート!J58,償却率!$B$4:$C$77,2,FALSE)*台帳シート!M58,0)),IF(H58="1：リース",IF(ROUNDDOWN(VLOOKUP(J58,償却率!$B$4:$C$77,2,FALSE)*台帳シート!M58,0)&gt;=台帳シート!BO58,台帳シート!BO58-0,ROUNDDOWN(VLOOKUP(台帳シート!J58,償却率!$B$4:$C$77,2,FALSE)*台帳シート!M58,0)),IF(ROUNDDOWN(VLOOKUP(J58,償却率!$B$4:$C$77,2,FALSE)*台帳シート!M58,0)&gt;=台帳シート!BO58,台帳シート!BO58-1,ROUNDDOWN(VLOOKUP(台帳シート!J58,償却率!$B$4:$C$77,2,FALSE)*台帳シート!M58,0)))),0)),0,(IF(BP58=0,IF(F58="無形・ソフトウェア",IF(ROUNDDOWN(VLOOKUP(J58,償却率!$B$4:$C$77,2,FALSE)*台帳シート!M58,0)&gt;=台帳シート!BO58,台帳シート!BO58-0,ROUNDDOWN(VLOOKUP(台帳シート!J58,償却率!$B$4:$C$77,2,FALSE)*台帳シート!M58,0)),IF(H58="1：リース",IF(ROUNDDOWN(VLOOKUP(J58,償却率!$B$4:$C$77,2,FALSE)*台帳シート!M58,0)&gt;=台帳シート!BO58,台帳シート!BO58-0,ROUNDDOWN(VLOOKUP(台帳シート!J58,償却率!$B$4:$C$77,2,FALSE)*台帳シート!M58,0)),IF(ROUNDDOWN(VLOOKUP(J58,償却率!$B$4:$C$77,2,FALSE)*台帳シート!M58,0)&gt;=台帳シート!BO58,台帳シート!BO58-1,ROUNDDOWN(VLOOKUP(台帳シート!J58,償却率!$B$4:$C$77,2,FALSE)*台帳シート!M58,0)))),0)))</f>
        <v>124179</v>
      </c>
      <c r="BS58" s="290">
        <f t="shared" si="21"/>
        <v>248358</v>
      </c>
      <c r="BT58" s="293">
        <f t="shared" si="6"/>
        <v>4350871</v>
      </c>
      <c r="BU58" s="183"/>
    </row>
    <row r="59" spans="2:73" s="109" customFormat="1" ht="30" customHeight="1" x14ac:dyDescent="0.15">
      <c r="B59" s="82" t="s">
        <v>1096</v>
      </c>
      <c r="C59" s="111"/>
      <c r="D59" s="285" t="s">
        <v>665</v>
      </c>
      <c r="E59" s="103" t="s">
        <v>1099</v>
      </c>
      <c r="F59" s="108" t="s">
        <v>274</v>
      </c>
      <c r="G59" s="273" t="s">
        <v>720</v>
      </c>
      <c r="H59" s="88" t="s">
        <v>182</v>
      </c>
      <c r="I59" s="273" t="s">
        <v>237</v>
      </c>
      <c r="J59" s="108">
        <v>38</v>
      </c>
      <c r="K59" s="270">
        <v>42362</v>
      </c>
      <c r="L59" s="88"/>
      <c r="M59" s="276">
        <v>4757466</v>
      </c>
      <c r="N59" s="277"/>
      <c r="O59" s="111"/>
      <c r="P59" s="111"/>
      <c r="Q59" s="111"/>
      <c r="R59" s="111" t="str">
        <f t="shared" si="9"/>
        <v>-</v>
      </c>
      <c r="S59" s="111"/>
      <c r="T59" s="111"/>
      <c r="U59" s="111"/>
      <c r="V59" s="111"/>
      <c r="W59" s="111"/>
      <c r="X59" s="111"/>
      <c r="Y59" s="111" t="str">
        <f t="shared" si="10"/>
        <v>-</v>
      </c>
      <c r="Z59" s="111"/>
      <c r="AA59" s="111"/>
      <c r="AB59" s="111"/>
      <c r="AC59" s="111"/>
      <c r="AD59" s="111"/>
      <c r="AE59" s="111"/>
      <c r="AF59" s="111"/>
      <c r="AG59" s="111"/>
      <c r="AH59" s="88" t="s">
        <v>296</v>
      </c>
      <c r="AI59" s="88"/>
      <c r="AJ59" s="88" t="s">
        <v>743</v>
      </c>
      <c r="AK59" s="88"/>
      <c r="AL59" s="88"/>
      <c r="AM59" s="88"/>
      <c r="AN59" s="88"/>
      <c r="AO59" s="88"/>
      <c r="AP59" s="88"/>
      <c r="AQ59" s="189">
        <v>5.76</v>
      </c>
      <c r="AR59" s="88" t="s">
        <v>337</v>
      </c>
      <c r="AS59" s="88"/>
      <c r="AT59" s="88"/>
      <c r="AU59" s="88"/>
      <c r="AV59" s="88" t="s">
        <v>899</v>
      </c>
      <c r="AW59" s="88"/>
      <c r="AX59" s="282" t="s">
        <v>356</v>
      </c>
      <c r="AY59" s="115"/>
      <c r="AZ59" s="110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6"/>
      <c r="BL59" s="248">
        <f t="shared" si="22"/>
        <v>1</v>
      </c>
      <c r="BM59" s="247">
        <f>+IF(ISERROR(ROUNDDOWN(VLOOKUP(J59,償却率!$B$4:$C$82,2,FALSE)*台帳シート!M59,0)*台帳シート!BL59),0,ROUNDDOWN(VLOOKUP(台帳シート!J59,償却率!$B$4:$C$82,2,FALSE)*台帳シート!M59,0)*台帳シート!BL59)</f>
        <v>128451</v>
      </c>
      <c r="BN59" s="289">
        <f t="shared" si="23"/>
        <v>128451</v>
      </c>
      <c r="BO59" s="292">
        <f t="shared" si="3"/>
        <v>4629015</v>
      </c>
      <c r="BP59" s="292">
        <f t="shared" si="24"/>
        <v>0</v>
      </c>
      <c r="BQ59" s="289">
        <f t="shared" si="5"/>
        <v>0</v>
      </c>
      <c r="BR59" s="289">
        <f>IF(ISERROR(IF(BP59=0,IF(F59="無形・ソフトウェア",IF(ROUNDDOWN(VLOOKUP(J59,償却率!$B$4:$C$77,2,FALSE)*台帳シート!M59,0)&gt;=台帳シート!BO59,台帳シート!BO59-0,ROUNDDOWN(VLOOKUP(台帳シート!J59,償却率!$B$4:$C$77,2,FALSE)*台帳シート!M59,0)),IF(H59="1：リース",IF(ROUNDDOWN(VLOOKUP(J59,償却率!$B$4:$C$77,2,FALSE)*台帳シート!M59,0)&gt;=台帳シート!BO59,台帳シート!BO59-0,ROUNDDOWN(VLOOKUP(台帳シート!J59,償却率!$B$4:$C$77,2,FALSE)*台帳シート!M59,0)),IF(ROUNDDOWN(VLOOKUP(J59,償却率!$B$4:$C$77,2,FALSE)*台帳シート!M59,0)&gt;=台帳シート!BO59,台帳シート!BO59-1,ROUNDDOWN(VLOOKUP(台帳シート!J59,償却率!$B$4:$C$77,2,FALSE)*台帳シート!M59,0)))),0)),0,(IF(BP59=0,IF(F59="無形・ソフトウェア",IF(ROUNDDOWN(VLOOKUP(J59,償却率!$B$4:$C$77,2,FALSE)*台帳シート!M59,0)&gt;=台帳シート!BO59,台帳シート!BO59-0,ROUNDDOWN(VLOOKUP(台帳シート!J59,償却率!$B$4:$C$77,2,FALSE)*台帳シート!M59,0)),IF(H59="1：リース",IF(ROUNDDOWN(VLOOKUP(J59,償却率!$B$4:$C$77,2,FALSE)*台帳シート!M59,0)&gt;=台帳シート!BO59,台帳シート!BO59-0,ROUNDDOWN(VLOOKUP(台帳シート!J59,償却率!$B$4:$C$77,2,FALSE)*台帳シート!M59,0)),IF(ROUNDDOWN(VLOOKUP(J59,償却率!$B$4:$C$77,2,FALSE)*台帳シート!M59,0)&gt;=台帳シート!BO59,台帳シート!BO59-1,ROUNDDOWN(VLOOKUP(台帳シート!J59,償却率!$B$4:$C$77,2,FALSE)*台帳シート!M59,0)))),0)))</f>
        <v>128451</v>
      </c>
      <c r="BS59" s="290">
        <f t="shared" si="21"/>
        <v>256902</v>
      </c>
      <c r="BT59" s="293">
        <f t="shared" si="6"/>
        <v>4500564</v>
      </c>
      <c r="BU59" s="183"/>
    </row>
    <row r="60" spans="2:73" s="109" customFormat="1" ht="30" customHeight="1" x14ac:dyDescent="0.15">
      <c r="B60" s="82" t="s">
        <v>1115</v>
      </c>
      <c r="C60" s="111"/>
      <c r="D60" s="285" t="s">
        <v>666</v>
      </c>
      <c r="E60" s="103" t="s">
        <v>1099</v>
      </c>
      <c r="F60" s="283" t="s">
        <v>274</v>
      </c>
      <c r="G60" s="273" t="s">
        <v>721</v>
      </c>
      <c r="H60" s="88" t="s">
        <v>182</v>
      </c>
      <c r="I60" s="273"/>
      <c r="J60" s="108">
        <v>15</v>
      </c>
      <c r="K60" s="270">
        <v>42457</v>
      </c>
      <c r="L60" s="88"/>
      <c r="M60" s="276">
        <v>10967300</v>
      </c>
      <c r="N60" s="277"/>
      <c r="O60" s="111"/>
      <c r="P60" s="111"/>
      <c r="Q60" s="111"/>
      <c r="R60" s="111" t="str">
        <f t="shared" si="9"/>
        <v>-</v>
      </c>
      <c r="S60" s="111"/>
      <c r="T60" s="111"/>
      <c r="U60" s="111"/>
      <c r="V60" s="111"/>
      <c r="W60" s="111"/>
      <c r="X60" s="111"/>
      <c r="Y60" s="111" t="str">
        <f t="shared" si="10"/>
        <v>-</v>
      </c>
      <c r="Z60" s="111"/>
      <c r="AA60" s="111"/>
      <c r="AB60" s="111"/>
      <c r="AC60" s="111"/>
      <c r="AD60" s="111"/>
      <c r="AE60" s="111"/>
      <c r="AF60" s="111"/>
      <c r="AG60" s="111"/>
      <c r="AH60" s="88" t="s">
        <v>296</v>
      </c>
      <c r="AI60" s="88"/>
      <c r="AJ60" s="88"/>
      <c r="AK60" s="88"/>
      <c r="AL60" s="88"/>
      <c r="AM60" s="88"/>
      <c r="AN60" s="88"/>
      <c r="AO60" s="88"/>
      <c r="AP60" s="88"/>
      <c r="AQ60" s="189">
        <v>1</v>
      </c>
      <c r="AR60" s="88" t="s">
        <v>736</v>
      </c>
      <c r="AS60" s="88"/>
      <c r="AT60" s="88"/>
      <c r="AU60" s="88"/>
      <c r="AV60" s="88" t="s">
        <v>899</v>
      </c>
      <c r="AW60" s="88"/>
      <c r="AX60" s="282" t="s">
        <v>356</v>
      </c>
      <c r="AY60" s="115"/>
      <c r="AZ60" s="110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6"/>
      <c r="BL60" s="248">
        <f t="shared" si="22"/>
        <v>1</v>
      </c>
      <c r="BM60" s="247">
        <f>+IF(ISERROR(ROUNDDOWN(VLOOKUP(J60,償却率!$B$4:$C$82,2,FALSE)*台帳シート!M60,0)*台帳シート!BL60),0,ROUNDDOWN(VLOOKUP(台帳シート!J60,償却率!$B$4:$C$82,2,FALSE)*台帳シート!M60,0)*台帳シート!BL60)</f>
        <v>734809</v>
      </c>
      <c r="BN60" s="289">
        <f t="shared" si="23"/>
        <v>734809</v>
      </c>
      <c r="BO60" s="292">
        <f t="shared" si="3"/>
        <v>10232491</v>
      </c>
      <c r="BP60" s="292">
        <f t="shared" si="24"/>
        <v>0</v>
      </c>
      <c r="BQ60" s="289">
        <f t="shared" si="5"/>
        <v>0</v>
      </c>
      <c r="BR60" s="289">
        <f>IF(ISERROR(IF(BP60=0,IF(F60="無形・ソフトウェア",IF(ROUNDDOWN(VLOOKUP(J60,償却率!$B$4:$C$77,2,FALSE)*台帳シート!M60,0)&gt;=台帳シート!BO60,台帳シート!BO60-0,ROUNDDOWN(VLOOKUP(台帳シート!J60,償却率!$B$4:$C$77,2,FALSE)*台帳シート!M60,0)),IF(H60="1：リース",IF(ROUNDDOWN(VLOOKUP(J60,償却率!$B$4:$C$77,2,FALSE)*台帳シート!M60,0)&gt;=台帳シート!BO60,台帳シート!BO60-0,ROUNDDOWN(VLOOKUP(台帳シート!J60,償却率!$B$4:$C$77,2,FALSE)*台帳シート!M60,0)),IF(ROUNDDOWN(VLOOKUP(J60,償却率!$B$4:$C$77,2,FALSE)*台帳シート!M60,0)&gt;=台帳シート!BO60,台帳シート!BO60-1,ROUNDDOWN(VLOOKUP(台帳シート!J60,償却率!$B$4:$C$77,2,FALSE)*台帳シート!M60,0)))),0)),0,(IF(BP60=0,IF(F60="無形・ソフトウェア",IF(ROUNDDOWN(VLOOKUP(J60,償却率!$B$4:$C$77,2,FALSE)*台帳シート!M60,0)&gt;=台帳シート!BO60,台帳シート!BO60-0,ROUNDDOWN(VLOOKUP(台帳シート!J60,償却率!$B$4:$C$77,2,FALSE)*台帳シート!M60,0)),IF(H60="1：リース",IF(ROUNDDOWN(VLOOKUP(J60,償却率!$B$4:$C$77,2,FALSE)*台帳シート!M60,0)&gt;=台帳シート!BO60,台帳シート!BO60-0,ROUNDDOWN(VLOOKUP(台帳シート!J60,償却率!$B$4:$C$77,2,FALSE)*台帳シート!M60,0)),IF(ROUNDDOWN(VLOOKUP(J60,償却率!$B$4:$C$77,2,FALSE)*台帳シート!M60,0)&gt;=台帳シート!BO60,台帳シート!BO60-1,ROUNDDOWN(VLOOKUP(台帳シート!J60,償却率!$B$4:$C$77,2,FALSE)*台帳シート!M60,0)))),0)))</f>
        <v>734809</v>
      </c>
      <c r="BS60" s="290">
        <f t="shared" si="21"/>
        <v>1469618</v>
      </c>
      <c r="BT60" s="293">
        <f t="shared" si="6"/>
        <v>9497682</v>
      </c>
      <c r="BU60" s="183"/>
    </row>
    <row r="61" spans="2:73" s="109" customFormat="1" ht="30" customHeight="1" x14ac:dyDescent="0.15">
      <c r="B61" s="82" t="s">
        <v>1116</v>
      </c>
      <c r="C61" s="111"/>
      <c r="D61" s="284" t="s">
        <v>667</v>
      </c>
      <c r="E61" s="103" t="s">
        <v>1099</v>
      </c>
      <c r="F61" s="283" t="s">
        <v>274</v>
      </c>
      <c r="G61" s="273" t="s">
        <v>722</v>
      </c>
      <c r="H61" s="88" t="s">
        <v>182</v>
      </c>
      <c r="I61" s="273"/>
      <c r="J61" s="108">
        <v>15</v>
      </c>
      <c r="K61" s="270">
        <v>42457</v>
      </c>
      <c r="L61" s="88"/>
      <c r="M61" s="276">
        <v>1900067</v>
      </c>
      <c r="N61" s="277"/>
      <c r="O61" s="111"/>
      <c r="P61" s="111"/>
      <c r="Q61" s="111"/>
      <c r="R61" s="111" t="str">
        <f t="shared" si="9"/>
        <v>-</v>
      </c>
      <c r="S61" s="111"/>
      <c r="T61" s="111"/>
      <c r="U61" s="111"/>
      <c r="V61" s="111"/>
      <c r="W61" s="111"/>
      <c r="X61" s="111"/>
      <c r="Y61" s="111" t="str">
        <f t="shared" si="10"/>
        <v>-</v>
      </c>
      <c r="Z61" s="111"/>
      <c r="AA61" s="111"/>
      <c r="AB61" s="111"/>
      <c r="AC61" s="111"/>
      <c r="AD61" s="111"/>
      <c r="AE61" s="111"/>
      <c r="AF61" s="111"/>
      <c r="AG61" s="111"/>
      <c r="AH61" s="88" t="s">
        <v>296</v>
      </c>
      <c r="AI61" s="88"/>
      <c r="AJ61" s="88"/>
      <c r="AK61" s="88"/>
      <c r="AL61" s="88"/>
      <c r="AM61" s="88"/>
      <c r="AN61" s="88"/>
      <c r="AO61" s="88"/>
      <c r="AP61" s="88"/>
      <c r="AQ61" s="189">
        <v>1</v>
      </c>
      <c r="AR61" s="88" t="s">
        <v>736</v>
      </c>
      <c r="AS61" s="88"/>
      <c r="AT61" s="88"/>
      <c r="AU61" s="88"/>
      <c r="AV61" s="88" t="s">
        <v>899</v>
      </c>
      <c r="AW61" s="88"/>
      <c r="AX61" s="282" t="s">
        <v>356</v>
      </c>
      <c r="AY61" s="115"/>
      <c r="AZ61" s="110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6"/>
      <c r="BL61" s="248">
        <f t="shared" si="22"/>
        <v>1</v>
      </c>
      <c r="BM61" s="247">
        <f>+IF(ISERROR(ROUNDDOWN(VLOOKUP(J61,償却率!$B$4:$C$82,2,FALSE)*台帳シート!M61,0)*台帳シート!BL61),0,ROUNDDOWN(VLOOKUP(台帳シート!J61,償却率!$B$4:$C$82,2,FALSE)*台帳シート!M61,0)*台帳シート!BL61)</f>
        <v>127304</v>
      </c>
      <c r="BN61" s="289">
        <f>IF(BM61=0,0,IF(F61="無形・ソフトウェア",IF(M61-BM61&gt;0,BM61,M61-0),IF(H61="1：リース",IF(M61-BM61&gt;0,BM61,M61-0),IF(M61-BM61&gt;1,BM61,M61-1))))</f>
        <v>127304</v>
      </c>
      <c r="BO61" s="292">
        <f t="shared" si="3"/>
        <v>1772763</v>
      </c>
      <c r="BP61" s="292">
        <f t="shared" si="24"/>
        <v>0</v>
      </c>
      <c r="BQ61" s="289">
        <f t="shared" si="5"/>
        <v>0</v>
      </c>
      <c r="BR61" s="289">
        <f>IF(ISERROR(IF(BP61=0,IF(F61="無形・ソフトウェア",IF(ROUNDDOWN(VLOOKUP(J61,償却率!$B$4:$C$77,2,FALSE)*台帳シート!M61,0)&gt;=台帳シート!BO61,台帳シート!BO61-0,ROUNDDOWN(VLOOKUP(台帳シート!J61,償却率!$B$4:$C$77,2,FALSE)*台帳シート!M61,0)),IF(H61="1：リース",IF(ROUNDDOWN(VLOOKUP(J61,償却率!$B$4:$C$77,2,FALSE)*台帳シート!M61,0)&gt;=台帳シート!BO61,台帳シート!BO61-0,ROUNDDOWN(VLOOKUP(台帳シート!J61,償却率!$B$4:$C$77,2,FALSE)*台帳シート!M61,0)),IF(ROUNDDOWN(VLOOKUP(J61,償却率!$B$4:$C$77,2,FALSE)*台帳シート!M61,0)&gt;=台帳シート!BO61,台帳シート!BO61-1,ROUNDDOWN(VLOOKUP(台帳シート!J61,償却率!$B$4:$C$77,2,FALSE)*台帳シート!M61,0)))),0)),0,(IF(BP61=0,IF(F61="無形・ソフトウェア",IF(ROUNDDOWN(VLOOKUP(J61,償却率!$B$4:$C$77,2,FALSE)*台帳シート!M61,0)&gt;=台帳シート!BO61,台帳シート!BO61-0,ROUNDDOWN(VLOOKUP(台帳シート!J61,償却率!$B$4:$C$77,2,FALSE)*台帳シート!M61,0)),IF(H61="1：リース",IF(ROUNDDOWN(VLOOKUP(J61,償却率!$B$4:$C$77,2,FALSE)*台帳シート!M61,0)&gt;=台帳シート!BO61,台帳シート!BO61-0,ROUNDDOWN(VLOOKUP(台帳シート!J61,償却率!$B$4:$C$77,2,FALSE)*台帳シート!M61,0)),IF(ROUNDDOWN(VLOOKUP(J61,償却率!$B$4:$C$77,2,FALSE)*台帳シート!M61,0)&gt;=台帳シート!BO61,台帳シート!BO61-1,ROUNDDOWN(VLOOKUP(台帳シート!J61,償却率!$B$4:$C$77,2,FALSE)*台帳シート!M61,0)))),0)))</f>
        <v>127304</v>
      </c>
      <c r="BS61" s="290">
        <f t="shared" si="21"/>
        <v>254608</v>
      </c>
      <c r="BT61" s="293">
        <f t="shared" si="6"/>
        <v>1645459</v>
      </c>
      <c r="BU61" s="183"/>
    </row>
    <row r="62" spans="2:73" s="109" customFormat="1" ht="30" customHeight="1" x14ac:dyDescent="0.15">
      <c r="B62" s="288" t="s">
        <v>1161</v>
      </c>
      <c r="C62" s="111">
        <v>1</v>
      </c>
      <c r="D62" s="111" t="s">
        <v>1117</v>
      </c>
      <c r="E62" s="103" t="s">
        <v>632</v>
      </c>
      <c r="F62" s="108" t="s">
        <v>274</v>
      </c>
      <c r="G62" s="273" t="s">
        <v>1118</v>
      </c>
      <c r="H62" s="88" t="s">
        <v>182</v>
      </c>
      <c r="I62" s="273" t="s">
        <v>243</v>
      </c>
      <c r="J62" s="108">
        <v>31</v>
      </c>
      <c r="K62" s="105">
        <v>42817</v>
      </c>
      <c r="L62" s="88"/>
      <c r="M62" s="276">
        <v>9892263</v>
      </c>
      <c r="N62" s="277"/>
      <c r="O62" s="111"/>
      <c r="P62" s="111"/>
      <c r="Q62" s="111"/>
      <c r="R62" s="111" t="str">
        <f t="shared" ref="R62:R70" si="33">IF(BP62&gt;0,BP62,"-")</f>
        <v>-</v>
      </c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88" t="s">
        <v>296</v>
      </c>
      <c r="AI62" s="88"/>
      <c r="AJ62" s="88"/>
      <c r="AK62" s="88"/>
      <c r="AL62" s="88"/>
      <c r="AM62" s="88"/>
      <c r="AN62" s="88"/>
      <c r="AO62" s="88"/>
      <c r="AP62" s="88"/>
      <c r="AQ62" s="189">
        <v>60.24</v>
      </c>
      <c r="AR62" s="88" t="s">
        <v>337</v>
      </c>
      <c r="AS62" s="88"/>
      <c r="AT62" s="88"/>
      <c r="AU62" s="88"/>
      <c r="AV62" s="88" t="s">
        <v>189</v>
      </c>
      <c r="AW62" s="88"/>
      <c r="AX62" s="282" t="s">
        <v>356</v>
      </c>
      <c r="AY62" s="115"/>
      <c r="AZ62" s="110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6"/>
      <c r="BL62" s="248">
        <f>+IF($BM$2&lt;K62,0,DATEDIF(K62,$BM$2,"Y"))</f>
        <v>0</v>
      </c>
      <c r="BM62" s="247">
        <f>+IF(ISERROR(ROUNDDOWN(VLOOKUP(J62,償却率!$B$4:$C$82,2,FALSE)*台帳シート!M62,0)*台帳シート!BL62),0,ROUNDDOWN(VLOOKUP(台帳シート!J62,償却率!$B$4:$C$82,2,FALSE)*台帳シート!M62,0)*台帳シート!BL62)</f>
        <v>0</v>
      </c>
      <c r="BN62" s="289">
        <f t="shared" ref="BN62:BN73" si="34">IF(BM62=0,0,IF(F62="無形・ソフトウェア",IF(M62-BM62&gt;0,BM62,M62-0),IF(H62="1：リース",IF(M62-BM62&gt;0,BM62,M62-0),IF(M62-BM62&gt;1,BM62,M62-1))))</f>
        <v>0</v>
      </c>
      <c r="BO62" s="292">
        <f t="shared" si="3"/>
        <v>9892263</v>
      </c>
      <c r="BP62" s="292">
        <f t="shared" ref="BP62:BP70" si="35">+IF($BM$2&lt;K62,M62,IF(O62&lt;&gt;"",-(M62-BN62),0))</f>
        <v>0</v>
      </c>
      <c r="BQ62" s="289">
        <f t="shared" ref="BQ62:BQ70" si="36">IF(BP62&lt;0,-BN62+BP62,0)</f>
        <v>0</v>
      </c>
      <c r="BR62" s="289">
        <f>IF(ISERROR(IF(BP62=0,IF(F62="無形・ソフトウェア",IF(ROUNDDOWN(VLOOKUP(J62,償却率!$B$4:$C$77,2,FALSE)*台帳シート!M62,0)&gt;=台帳シート!BO62,台帳シート!BO62-0,ROUNDDOWN(VLOOKUP(台帳シート!J62,償却率!$B$4:$C$77,2,FALSE)*台帳シート!M62,0)),IF(H62="1：リース",IF(ROUNDDOWN(VLOOKUP(J62,償却率!$B$4:$C$77,2,FALSE)*台帳シート!M62,0)&gt;=台帳シート!BO62,台帳シート!BO62-0,ROUNDDOWN(VLOOKUP(台帳シート!J62,償却率!$B$4:$C$77,2,FALSE)*台帳シート!M62,0)),IF(ROUNDDOWN(VLOOKUP(J62,償却率!$B$4:$C$77,2,FALSE)*台帳シート!M62,0)&gt;=台帳シート!BO62,台帳シート!BO62-1,ROUNDDOWN(VLOOKUP(台帳シート!J62,償却率!$B$4:$C$77,2,FALSE)*台帳シート!M62,0)))),0)),0,(IF(BP62=0,IF(F62="無形・ソフトウェア",IF(ROUNDDOWN(VLOOKUP(J62,償却率!$B$4:$C$77,2,FALSE)*台帳シート!M62,0)&gt;=台帳シート!BO62,台帳シート!BO62-0,ROUNDDOWN(VLOOKUP(台帳シート!J62,償却率!$B$4:$C$77,2,FALSE)*台帳シート!M62,0)),IF(H62="1：リース",IF(ROUNDDOWN(VLOOKUP(J62,償却率!$B$4:$C$77,2,FALSE)*台帳シート!M62,0)&gt;=台帳シート!BO62,台帳シート!BO62-0,ROUNDDOWN(VLOOKUP(台帳シート!J62,償却率!$B$4:$C$77,2,FALSE)*台帳シート!M62,0)),IF(ROUNDDOWN(VLOOKUP(J62,償却率!$B$4:$C$77,2,FALSE)*台帳シート!M62,0)&gt;=台帳シート!BO62,台帳シート!BO62-1,ROUNDDOWN(VLOOKUP(台帳シート!J62,償却率!$B$4:$C$77,2,FALSE)*台帳シート!M62,0)))),0)))</f>
        <v>326444</v>
      </c>
      <c r="BS62" s="290">
        <f t="shared" si="21"/>
        <v>326444</v>
      </c>
      <c r="BT62" s="293">
        <f t="shared" ref="BT62:BT70" si="37">+BO62+BP62-BR62</f>
        <v>9565819</v>
      </c>
      <c r="BU62" s="183"/>
    </row>
    <row r="63" spans="2:73" s="109" customFormat="1" ht="30" customHeight="1" x14ac:dyDescent="0.15">
      <c r="B63" s="288" t="s">
        <v>1162</v>
      </c>
      <c r="C63" s="111">
        <v>2</v>
      </c>
      <c r="D63" s="111" t="s">
        <v>1119</v>
      </c>
      <c r="E63" s="103" t="s">
        <v>632</v>
      </c>
      <c r="F63" s="108" t="s">
        <v>274</v>
      </c>
      <c r="G63" s="273" t="s">
        <v>1120</v>
      </c>
      <c r="H63" s="88" t="s">
        <v>182</v>
      </c>
      <c r="I63" s="273"/>
      <c r="J63" s="108">
        <v>15</v>
      </c>
      <c r="K63" s="105">
        <v>42817</v>
      </c>
      <c r="L63" s="88"/>
      <c r="M63" s="276">
        <v>1372908</v>
      </c>
      <c r="N63" s="277"/>
      <c r="O63" s="111"/>
      <c r="P63" s="111"/>
      <c r="Q63" s="111"/>
      <c r="R63" s="111" t="str">
        <f t="shared" si="33"/>
        <v>-</v>
      </c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88" t="s">
        <v>296</v>
      </c>
      <c r="AI63" s="88"/>
      <c r="AJ63" s="88"/>
      <c r="AK63" s="88"/>
      <c r="AL63" s="88"/>
      <c r="AM63" s="88"/>
      <c r="AN63" s="88"/>
      <c r="AO63" s="88"/>
      <c r="AP63" s="88"/>
      <c r="AQ63" s="189">
        <v>1</v>
      </c>
      <c r="AR63" s="88" t="s">
        <v>310</v>
      </c>
      <c r="AS63" s="88"/>
      <c r="AT63" s="88"/>
      <c r="AU63" s="88"/>
      <c r="AV63" s="88" t="s">
        <v>189</v>
      </c>
      <c r="AW63" s="88"/>
      <c r="AX63" s="282" t="s">
        <v>356</v>
      </c>
      <c r="AY63" s="115"/>
      <c r="AZ63" s="110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6"/>
      <c r="BL63" s="248">
        <f>+IF($BM$2&lt;K63,0,DATEDIF(K63,$BM$2,"Y"))</f>
        <v>0</v>
      </c>
      <c r="BM63" s="247">
        <f>+IF(ISERROR(ROUNDDOWN(VLOOKUP(J63,償却率!$B$4:$C$82,2,FALSE)*台帳シート!M63,0)*台帳シート!BL63),0,ROUNDDOWN(VLOOKUP(台帳シート!J63,償却率!$B$4:$C$82,2,FALSE)*台帳シート!M63,0)*台帳シート!BL63)</f>
        <v>0</v>
      </c>
      <c r="BN63" s="289">
        <f t="shared" si="34"/>
        <v>0</v>
      </c>
      <c r="BO63" s="292">
        <f t="shared" ref="BO63:BO70" si="38">+IF(BP63&lt;=0,M63-BN63,0)</f>
        <v>1372908</v>
      </c>
      <c r="BP63" s="292">
        <f t="shared" si="35"/>
        <v>0</v>
      </c>
      <c r="BQ63" s="289">
        <f t="shared" si="36"/>
        <v>0</v>
      </c>
      <c r="BR63" s="289">
        <f>IF(ISERROR(IF(BP63=0,IF(F63="無形・ソフトウェア",IF(ROUNDDOWN(VLOOKUP(J63,償却率!$B$4:$C$77,2,FALSE)*台帳シート!M63,0)&gt;=台帳シート!BO63,台帳シート!BO63-0,ROUNDDOWN(VLOOKUP(台帳シート!J63,償却率!$B$4:$C$77,2,FALSE)*台帳シート!M63,0)),IF(H63="1：リース",IF(ROUNDDOWN(VLOOKUP(J63,償却率!$B$4:$C$77,2,FALSE)*台帳シート!M63,0)&gt;=台帳シート!BO63,台帳シート!BO63-0,ROUNDDOWN(VLOOKUP(台帳シート!J63,償却率!$B$4:$C$77,2,FALSE)*台帳シート!M63,0)),IF(ROUNDDOWN(VLOOKUP(J63,償却率!$B$4:$C$77,2,FALSE)*台帳シート!M63,0)&gt;=台帳シート!BO63,台帳シート!BO63-1,ROUNDDOWN(VLOOKUP(台帳シート!J63,償却率!$B$4:$C$77,2,FALSE)*台帳シート!M63,0)))),0)),0,(IF(BP63=0,IF(F63="無形・ソフトウェア",IF(ROUNDDOWN(VLOOKUP(J63,償却率!$B$4:$C$77,2,FALSE)*台帳シート!M63,0)&gt;=台帳シート!BO63,台帳シート!BO63-0,ROUNDDOWN(VLOOKUP(台帳シート!J63,償却率!$B$4:$C$77,2,FALSE)*台帳シート!M63,0)),IF(H63="1：リース",IF(ROUNDDOWN(VLOOKUP(J63,償却率!$B$4:$C$77,2,FALSE)*台帳シート!M63,0)&gt;=台帳シート!BO63,台帳シート!BO63-0,ROUNDDOWN(VLOOKUP(台帳シート!J63,償却率!$B$4:$C$77,2,FALSE)*台帳シート!M63,0)),IF(ROUNDDOWN(VLOOKUP(J63,償却率!$B$4:$C$77,2,FALSE)*台帳シート!M63,0)&gt;=台帳シート!BO63,台帳シート!BO63-1,ROUNDDOWN(VLOOKUP(台帳シート!J63,償却率!$B$4:$C$77,2,FALSE)*台帳シート!M63,0)))),0)))</f>
        <v>91984</v>
      </c>
      <c r="BS63" s="290">
        <f t="shared" si="21"/>
        <v>91984</v>
      </c>
      <c r="BT63" s="293">
        <f t="shared" si="37"/>
        <v>1280924</v>
      </c>
      <c r="BU63" s="183"/>
    </row>
    <row r="64" spans="2:73" s="109" customFormat="1" ht="30" customHeight="1" x14ac:dyDescent="0.15">
      <c r="B64" s="288" t="s">
        <v>1163</v>
      </c>
      <c r="C64" s="111">
        <v>3</v>
      </c>
      <c r="D64" s="111" t="s">
        <v>1119</v>
      </c>
      <c r="E64" s="103" t="s">
        <v>632</v>
      </c>
      <c r="F64" s="108" t="s">
        <v>274</v>
      </c>
      <c r="G64" s="273" t="s">
        <v>1121</v>
      </c>
      <c r="H64" s="88" t="s">
        <v>182</v>
      </c>
      <c r="I64" s="273"/>
      <c r="J64" s="108">
        <v>15</v>
      </c>
      <c r="K64" s="105">
        <v>42817</v>
      </c>
      <c r="L64" s="88"/>
      <c r="M64" s="276">
        <v>632890</v>
      </c>
      <c r="N64" s="277"/>
      <c r="O64" s="111"/>
      <c r="P64" s="111"/>
      <c r="Q64" s="111"/>
      <c r="R64" s="111" t="str">
        <f t="shared" si="33"/>
        <v>-</v>
      </c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88" t="s">
        <v>296</v>
      </c>
      <c r="AI64" s="88"/>
      <c r="AJ64" s="88"/>
      <c r="AK64" s="88"/>
      <c r="AL64" s="88"/>
      <c r="AM64" s="88"/>
      <c r="AN64" s="88"/>
      <c r="AO64" s="88"/>
      <c r="AP64" s="88"/>
      <c r="AQ64" s="189">
        <v>1</v>
      </c>
      <c r="AR64" s="88" t="s">
        <v>310</v>
      </c>
      <c r="AS64" s="88"/>
      <c r="AT64" s="88"/>
      <c r="AU64" s="88"/>
      <c r="AV64" s="88" t="s">
        <v>189</v>
      </c>
      <c r="AW64" s="88"/>
      <c r="AX64" s="282" t="s">
        <v>356</v>
      </c>
      <c r="AY64" s="115"/>
      <c r="AZ64" s="110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6"/>
      <c r="BL64" s="248">
        <f t="shared" ref="BL64:BL70" si="39">+IF($BM$2&lt;K64,0,DATEDIF(K64,$BM$2,"Y"))</f>
        <v>0</v>
      </c>
      <c r="BM64" s="247">
        <f>+IF(ISERROR(ROUNDDOWN(VLOOKUP(J64,償却率!$B$4:$C$82,2,FALSE)*台帳シート!M64,0)*台帳シート!BL64),0,ROUNDDOWN(VLOOKUP(台帳シート!J64,償却率!$B$4:$C$82,2,FALSE)*台帳シート!M64,0)*台帳シート!BL64)</f>
        <v>0</v>
      </c>
      <c r="BN64" s="289">
        <f t="shared" si="34"/>
        <v>0</v>
      </c>
      <c r="BO64" s="292">
        <f t="shared" si="38"/>
        <v>632890</v>
      </c>
      <c r="BP64" s="292">
        <f t="shared" si="35"/>
        <v>0</v>
      </c>
      <c r="BQ64" s="289">
        <f t="shared" si="36"/>
        <v>0</v>
      </c>
      <c r="BR64" s="289">
        <f>IF(ISERROR(IF(BP64=0,IF(F64="無形・ソフトウェア",IF(ROUNDDOWN(VLOOKUP(J64,償却率!$B$4:$C$77,2,FALSE)*台帳シート!M64,0)&gt;=台帳シート!BO64,台帳シート!BO64-0,ROUNDDOWN(VLOOKUP(台帳シート!J64,償却率!$B$4:$C$77,2,FALSE)*台帳シート!M64,0)),IF(H64="1：リース",IF(ROUNDDOWN(VLOOKUP(J64,償却率!$B$4:$C$77,2,FALSE)*台帳シート!M64,0)&gt;=台帳シート!BO64,台帳シート!BO64-0,ROUNDDOWN(VLOOKUP(台帳シート!J64,償却率!$B$4:$C$77,2,FALSE)*台帳シート!M64,0)),IF(ROUNDDOWN(VLOOKUP(J64,償却率!$B$4:$C$77,2,FALSE)*台帳シート!M64,0)&gt;=台帳シート!BO64,台帳シート!BO64-1,ROUNDDOWN(VLOOKUP(台帳シート!J64,償却率!$B$4:$C$77,2,FALSE)*台帳シート!M64,0)))),0)),0,(IF(BP64=0,IF(F64="無形・ソフトウェア",IF(ROUNDDOWN(VLOOKUP(J64,償却率!$B$4:$C$77,2,FALSE)*台帳シート!M64,0)&gt;=台帳シート!BO64,台帳シート!BO64-0,ROUNDDOWN(VLOOKUP(台帳シート!J64,償却率!$B$4:$C$77,2,FALSE)*台帳シート!M64,0)),IF(H64="1：リース",IF(ROUNDDOWN(VLOOKUP(J64,償却率!$B$4:$C$77,2,FALSE)*台帳シート!M64,0)&gt;=台帳シート!BO64,台帳シート!BO64-0,ROUNDDOWN(VLOOKUP(台帳シート!J64,償却率!$B$4:$C$77,2,FALSE)*台帳シート!M64,0)),IF(ROUNDDOWN(VLOOKUP(J64,償却率!$B$4:$C$77,2,FALSE)*台帳シート!M64,0)&gt;=台帳シート!BO64,台帳シート!BO64-1,ROUNDDOWN(VLOOKUP(台帳シート!J64,償却率!$B$4:$C$77,2,FALSE)*台帳シート!M64,0)))),0)))</f>
        <v>42403</v>
      </c>
      <c r="BS64" s="290">
        <f t="shared" si="21"/>
        <v>42403</v>
      </c>
      <c r="BT64" s="293">
        <f t="shared" si="37"/>
        <v>590487</v>
      </c>
      <c r="BU64" s="183"/>
    </row>
    <row r="65" spans="2:73" s="109" customFormat="1" ht="30" customHeight="1" x14ac:dyDescent="0.15">
      <c r="B65" s="288" t="s">
        <v>1164</v>
      </c>
      <c r="C65" s="111">
        <v>1</v>
      </c>
      <c r="D65" s="111" t="s">
        <v>1128</v>
      </c>
      <c r="E65" s="103" t="s">
        <v>1098</v>
      </c>
      <c r="F65" s="108" t="s">
        <v>274</v>
      </c>
      <c r="G65" s="273" t="s">
        <v>1129</v>
      </c>
      <c r="H65" s="88" t="s">
        <v>182</v>
      </c>
      <c r="I65" s="273" t="s">
        <v>243</v>
      </c>
      <c r="J65" s="108">
        <v>38</v>
      </c>
      <c r="K65" s="105">
        <v>42713</v>
      </c>
      <c r="L65" s="88"/>
      <c r="M65" s="276">
        <v>49139391</v>
      </c>
      <c r="N65" s="277"/>
      <c r="O65" s="111"/>
      <c r="P65" s="111"/>
      <c r="Q65" s="111"/>
      <c r="R65" s="111" t="str">
        <f t="shared" si="33"/>
        <v>-</v>
      </c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88" t="s">
        <v>296</v>
      </c>
      <c r="AI65" s="88"/>
      <c r="AJ65" s="88"/>
      <c r="AK65" s="88"/>
      <c r="AL65" s="88"/>
      <c r="AM65" s="88"/>
      <c r="AN65" s="88"/>
      <c r="AO65" s="88"/>
      <c r="AP65" s="88"/>
      <c r="AQ65" s="189">
        <v>207.2</v>
      </c>
      <c r="AR65" s="88" t="s">
        <v>337</v>
      </c>
      <c r="AS65" s="88"/>
      <c r="AT65" s="88"/>
      <c r="AU65" s="88"/>
      <c r="AV65" s="88" t="s">
        <v>191</v>
      </c>
      <c r="AW65" s="88"/>
      <c r="AX65" s="282" t="s">
        <v>356</v>
      </c>
      <c r="AY65" s="115"/>
      <c r="AZ65" s="110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6"/>
      <c r="BL65" s="248">
        <f t="shared" si="39"/>
        <v>0</v>
      </c>
      <c r="BM65" s="247">
        <f>+IF(ISERROR(ROUNDDOWN(VLOOKUP(J65,償却率!$B$4:$C$82,2,FALSE)*台帳シート!M65,0)*台帳シート!BL65),0,ROUNDDOWN(VLOOKUP(台帳シート!J65,償却率!$B$4:$C$82,2,FALSE)*台帳シート!M65,0)*台帳シート!BL65)</f>
        <v>0</v>
      </c>
      <c r="BN65" s="289">
        <f t="shared" si="34"/>
        <v>0</v>
      </c>
      <c r="BO65" s="292">
        <f t="shared" si="38"/>
        <v>49139391</v>
      </c>
      <c r="BP65" s="292">
        <f t="shared" si="35"/>
        <v>0</v>
      </c>
      <c r="BQ65" s="289">
        <f t="shared" si="36"/>
        <v>0</v>
      </c>
      <c r="BR65" s="289">
        <f>IF(ISERROR(IF(BP65=0,IF(F65="無形・ソフトウェア",IF(ROUNDDOWN(VLOOKUP(J65,償却率!$B$4:$C$77,2,FALSE)*台帳シート!M65,0)&gt;=台帳シート!BO65,台帳シート!BO65-0,ROUNDDOWN(VLOOKUP(台帳シート!J65,償却率!$B$4:$C$77,2,FALSE)*台帳シート!M65,0)),IF(H65="1：リース",IF(ROUNDDOWN(VLOOKUP(J65,償却率!$B$4:$C$77,2,FALSE)*台帳シート!M65,0)&gt;=台帳シート!BO65,台帳シート!BO65-0,ROUNDDOWN(VLOOKUP(台帳シート!J65,償却率!$B$4:$C$77,2,FALSE)*台帳シート!M65,0)),IF(ROUNDDOWN(VLOOKUP(J65,償却率!$B$4:$C$77,2,FALSE)*台帳シート!M65,0)&gt;=台帳シート!BO65,台帳シート!BO65-1,ROUNDDOWN(VLOOKUP(台帳シート!J65,償却率!$B$4:$C$77,2,FALSE)*台帳シート!M65,0)))),0)),0,(IF(BP65=0,IF(F65="無形・ソフトウェア",IF(ROUNDDOWN(VLOOKUP(J65,償却率!$B$4:$C$77,2,FALSE)*台帳シート!M65,0)&gt;=台帳シート!BO65,台帳シート!BO65-0,ROUNDDOWN(VLOOKUP(台帳シート!J65,償却率!$B$4:$C$77,2,FALSE)*台帳シート!M65,0)),IF(H65="1：リース",IF(ROUNDDOWN(VLOOKUP(J65,償却率!$B$4:$C$77,2,FALSE)*台帳シート!M65,0)&gt;=台帳シート!BO65,台帳シート!BO65-0,ROUNDDOWN(VLOOKUP(台帳シート!J65,償却率!$B$4:$C$77,2,FALSE)*台帳シート!M65,0)),IF(ROUNDDOWN(VLOOKUP(J65,償却率!$B$4:$C$77,2,FALSE)*台帳シート!M65,0)&gt;=台帳シート!BO65,台帳シート!BO65-1,ROUNDDOWN(VLOOKUP(台帳シート!J65,償却率!$B$4:$C$77,2,FALSE)*台帳シート!M65,0)))),0)))</f>
        <v>1326763</v>
      </c>
      <c r="BS65" s="290">
        <f t="shared" si="21"/>
        <v>1326763</v>
      </c>
      <c r="BT65" s="293">
        <f t="shared" si="37"/>
        <v>47812628</v>
      </c>
      <c r="BU65" s="183"/>
    </row>
    <row r="66" spans="2:73" s="109" customFormat="1" ht="30" customHeight="1" x14ac:dyDescent="0.15">
      <c r="B66" s="288" t="s">
        <v>1165</v>
      </c>
      <c r="C66" s="111">
        <v>2</v>
      </c>
      <c r="D66" s="111" t="s">
        <v>1128</v>
      </c>
      <c r="E66" s="103" t="s">
        <v>1098</v>
      </c>
      <c r="F66" s="108" t="s">
        <v>274</v>
      </c>
      <c r="G66" s="273" t="s">
        <v>1130</v>
      </c>
      <c r="H66" s="88" t="s">
        <v>182</v>
      </c>
      <c r="I66" s="273"/>
      <c r="J66" s="108">
        <v>15</v>
      </c>
      <c r="K66" s="105">
        <v>42713</v>
      </c>
      <c r="L66" s="88"/>
      <c r="M66" s="276">
        <v>7074108</v>
      </c>
      <c r="N66" s="277"/>
      <c r="O66" s="56"/>
      <c r="P66" s="111"/>
      <c r="Q66" s="111"/>
      <c r="R66" s="111" t="str">
        <f t="shared" si="33"/>
        <v>-</v>
      </c>
      <c r="S66" s="111"/>
      <c r="T66" s="111"/>
      <c r="U66" s="111"/>
      <c r="V66" s="111"/>
      <c r="W66" s="111"/>
      <c r="X66" s="111"/>
      <c r="Y66" s="111" t="str">
        <f t="shared" ref="Y66:Y68" si="40">IF(BP66&lt;0,BP66,"-")</f>
        <v>-</v>
      </c>
      <c r="Z66" s="111"/>
      <c r="AA66" s="111"/>
      <c r="AB66" s="111"/>
      <c r="AC66" s="111"/>
      <c r="AD66" s="111"/>
      <c r="AE66" s="111"/>
      <c r="AF66" s="111"/>
      <c r="AG66" s="111"/>
      <c r="AH66" s="88" t="s">
        <v>296</v>
      </c>
      <c r="AI66" s="88"/>
      <c r="AJ66" s="88"/>
      <c r="AK66" s="88"/>
      <c r="AL66" s="88"/>
      <c r="AM66" s="88"/>
      <c r="AN66" s="88"/>
      <c r="AO66" s="88"/>
      <c r="AP66" s="88"/>
      <c r="AQ66" s="189">
        <v>1</v>
      </c>
      <c r="AR66" s="88" t="s">
        <v>310</v>
      </c>
      <c r="AS66" s="88"/>
      <c r="AT66" s="88"/>
      <c r="AU66" s="88"/>
      <c r="AV66" s="88" t="s">
        <v>191</v>
      </c>
      <c r="AW66" s="88"/>
      <c r="AX66" s="282" t="s">
        <v>356</v>
      </c>
      <c r="AY66" s="115"/>
      <c r="AZ66" s="110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6"/>
      <c r="BL66" s="248">
        <f t="shared" si="39"/>
        <v>0</v>
      </c>
      <c r="BM66" s="247">
        <f>+IF(ISERROR(ROUNDDOWN(VLOOKUP(J66,償却率!$B$4:$C$82,2,FALSE)*台帳シート!M66,0)*台帳シート!BL66),0,ROUNDDOWN(VLOOKUP(台帳シート!J66,償却率!$B$4:$C$82,2,FALSE)*台帳シート!M66,0)*台帳シート!BL66)</f>
        <v>0</v>
      </c>
      <c r="BN66" s="289">
        <f t="shared" si="34"/>
        <v>0</v>
      </c>
      <c r="BO66" s="292">
        <f t="shared" si="38"/>
        <v>7074108</v>
      </c>
      <c r="BP66" s="292">
        <f t="shared" si="35"/>
        <v>0</v>
      </c>
      <c r="BQ66" s="289">
        <f t="shared" si="36"/>
        <v>0</v>
      </c>
      <c r="BR66" s="289">
        <f>IF(ISERROR(IF(BP66=0,IF(F66="無形・ソフトウェア",IF(ROUNDDOWN(VLOOKUP(J66,償却率!$B$4:$C$77,2,FALSE)*台帳シート!M66,0)&gt;=台帳シート!BO66,台帳シート!BO66-0,ROUNDDOWN(VLOOKUP(台帳シート!J66,償却率!$B$4:$C$77,2,FALSE)*台帳シート!M66,0)),IF(H66="1：リース",IF(ROUNDDOWN(VLOOKUP(J66,償却率!$B$4:$C$77,2,FALSE)*台帳シート!M66,0)&gt;=台帳シート!BO66,台帳シート!BO66-0,ROUNDDOWN(VLOOKUP(台帳シート!J66,償却率!$B$4:$C$77,2,FALSE)*台帳シート!M66,0)),IF(ROUNDDOWN(VLOOKUP(J66,償却率!$B$4:$C$77,2,FALSE)*台帳シート!M66,0)&gt;=台帳シート!BO66,台帳シート!BO66-1,ROUNDDOWN(VLOOKUP(台帳シート!J66,償却率!$B$4:$C$77,2,FALSE)*台帳シート!M66,0)))),0)),0,(IF(BP66=0,IF(F66="無形・ソフトウェア",IF(ROUNDDOWN(VLOOKUP(J66,償却率!$B$4:$C$77,2,FALSE)*台帳シート!M66,0)&gt;=台帳シート!BO66,台帳シート!BO66-0,ROUNDDOWN(VLOOKUP(台帳シート!J66,償却率!$B$4:$C$77,2,FALSE)*台帳シート!M66,0)),IF(H66="1：リース",IF(ROUNDDOWN(VLOOKUP(J66,償却率!$B$4:$C$77,2,FALSE)*台帳シート!M66,0)&gt;=台帳シート!BO66,台帳シート!BO66-0,ROUNDDOWN(VLOOKUP(台帳シート!J66,償却率!$B$4:$C$77,2,FALSE)*台帳シート!M66,0)),IF(ROUNDDOWN(VLOOKUP(J66,償却率!$B$4:$C$77,2,FALSE)*台帳シート!M66,0)&gt;=台帳シート!BO66,台帳シート!BO66-1,ROUNDDOWN(VLOOKUP(台帳シート!J66,償却率!$B$4:$C$77,2,FALSE)*台帳シート!M66,0)))),0)))</f>
        <v>473965</v>
      </c>
      <c r="BS66" s="290">
        <f t="shared" si="21"/>
        <v>473965</v>
      </c>
      <c r="BT66" s="293">
        <f t="shared" si="37"/>
        <v>6600143</v>
      </c>
      <c r="BU66" s="183"/>
    </row>
    <row r="67" spans="2:73" s="109" customFormat="1" ht="30" customHeight="1" x14ac:dyDescent="0.15">
      <c r="B67" s="288" t="s">
        <v>1166</v>
      </c>
      <c r="C67" s="111">
        <v>3</v>
      </c>
      <c r="D67" s="111" t="s">
        <v>1128</v>
      </c>
      <c r="E67" s="103" t="s">
        <v>1098</v>
      </c>
      <c r="F67" s="108" t="s">
        <v>274</v>
      </c>
      <c r="G67" s="273" t="s">
        <v>1131</v>
      </c>
      <c r="H67" s="88" t="s">
        <v>182</v>
      </c>
      <c r="I67" s="273"/>
      <c r="J67" s="108">
        <v>15</v>
      </c>
      <c r="K67" s="105">
        <v>42713</v>
      </c>
      <c r="L67" s="88"/>
      <c r="M67" s="276">
        <v>9611560</v>
      </c>
      <c r="N67" s="277"/>
      <c r="O67" s="111"/>
      <c r="P67" s="111"/>
      <c r="Q67" s="111"/>
      <c r="R67" s="111" t="str">
        <f t="shared" si="33"/>
        <v>-</v>
      </c>
      <c r="S67" s="111"/>
      <c r="T67" s="111"/>
      <c r="U67" s="111"/>
      <c r="V67" s="111"/>
      <c r="W67" s="111"/>
      <c r="X67" s="111"/>
      <c r="Y67" s="111" t="str">
        <f t="shared" si="40"/>
        <v>-</v>
      </c>
      <c r="Z67" s="111"/>
      <c r="AA67" s="111"/>
      <c r="AB67" s="111"/>
      <c r="AC67" s="111"/>
      <c r="AD67" s="111"/>
      <c r="AE67" s="111"/>
      <c r="AF67" s="111"/>
      <c r="AG67" s="111"/>
      <c r="AH67" s="88" t="s">
        <v>296</v>
      </c>
      <c r="AI67" s="88"/>
      <c r="AJ67" s="88"/>
      <c r="AK67" s="88"/>
      <c r="AL67" s="88"/>
      <c r="AM67" s="88"/>
      <c r="AN67" s="88"/>
      <c r="AO67" s="88"/>
      <c r="AP67" s="88"/>
      <c r="AQ67" s="189">
        <v>1</v>
      </c>
      <c r="AR67" s="88" t="s">
        <v>310</v>
      </c>
      <c r="AS67" s="88"/>
      <c r="AT67" s="88"/>
      <c r="AU67" s="88"/>
      <c r="AV67" s="88" t="s">
        <v>191</v>
      </c>
      <c r="AW67" s="88"/>
      <c r="AX67" s="282" t="s">
        <v>356</v>
      </c>
      <c r="AY67" s="115"/>
      <c r="AZ67" s="110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6"/>
      <c r="BL67" s="248">
        <f t="shared" si="39"/>
        <v>0</v>
      </c>
      <c r="BM67" s="247">
        <f>+IF(ISERROR(ROUNDDOWN(VLOOKUP(J67,償却率!$B$4:$C$82,2,FALSE)*台帳シート!M67,0)*台帳シート!BL67),0,ROUNDDOWN(VLOOKUP(台帳シート!J67,償却率!$B$4:$C$82,2,FALSE)*台帳シート!M67,0)*台帳シート!BL67)</f>
        <v>0</v>
      </c>
      <c r="BN67" s="289">
        <f t="shared" si="34"/>
        <v>0</v>
      </c>
      <c r="BO67" s="292">
        <f t="shared" si="38"/>
        <v>9611560</v>
      </c>
      <c r="BP67" s="292">
        <f t="shared" si="35"/>
        <v>0</v>
      </c>
      <c r="BQ67" s="289">
        <f t="shared" si="36"/>
        <v>0</v>
      </c>
      <c r="BR67" s="289">
        <f>IF(ISERROR(IF(BP67=0,IF(F67="無形・ソフトウェア",IF(ROUNDDOWN(VLOOKUP(J67,償却率!$B$4:$C$77,2,FALSE)*台帳シート!M67,0)&gt;=台帳シート!BO67,台帳シート!BO67-0,ROUNDDOWN(VLOOKUP(台帳シート!J67,償却率!$B$4:$C$77,2,FALSE)*台帳シート!M67,0)),IF(H67="1：リース",IF(ROUNDDOWN(VLOOKUP(J67,償却率!$B$4:$C$77,2,FALSE)*台帳シート!M67,0)&gt;=台帳シート!BO67,台帳シート!BO67-0,ROUNDDOWN(VLOOKUP(台帳シート!J67,償却率!$B$4:$C$77,2,FALSE)*台帳シート!M67,0)),IF(ROUNDDOWN(VLOOKUP(J67,償却率!$B$4:$C$77,2,FALSE)*台帳シート!M67,0)&gt;=台帳シート!BO67,台帳シート!BO67-1,ROUNDDOWN(VLOOKUP(台帳シート!J67,償却率!$B$4:$C$77,2,FALSE)*台帳シート!M67,0)))),0)),0,(IF(BP67=0,IF(F67="無形・ソフトウェア",IF(ROUNDDOWN(VLOOKUP(J67,償却率!$B$4:$C$77,2,FALSE)*台帳シート!M67,0)&gt;=台帳シート!BO67,台帳シート!BO67-0,ROUNDDOWN(VLOOKUP(台帳シート!J67,償却率!$B$4:$C$77,2,FALSE)*台帳シート!M67,0)),IF(H67="1：リース",IF(ROUNDDOWN(VLOOKUP(J67,償却率!$B$4:$C$77,2,FALSE)*台帳シート!M67,0)&gt;=台帳シート!BO67,台帳シート!BO67-0,ROUNDDOWN(VLOOKUP(台帳シート!J67,償却率!$B$4:$C$77,2,FALSE)*台帳シート!M67,0)),IF(ROUNDDOWN(VLOOKUP(J67,償却率!$B$4:$C$77,2,FALSE)*台帳シート!M67,0)&gt;=台帳シート!BO67,台帳シート!BO67-1,ROUNDDOWN(VLOOKUP(台帳シート!J67,償却率!$B$4:$C$77,2,FALSE)*台帳シート!M67,0)))),0)))</f>
        <v>643974</v>
      </c>
      <c r="BS67" s="290">
        <f t="shared" si="21"/>
        <v>643974</v>
      </c>
      <c r="BT67" s="293">
        <f t="shared" si="37"/>
        <v>8967586</v>
      </c>
      <c r="BU67" s="183"/>
    </row>
    <row r="68" spans="2:73" s="109" customFormat="1" ht="30" customHeight="1" x14ac:dyDescent="0.15">
      <c r="B68" s="288" t="s">
        <v>1167</v>
      </c>
      <c r="C68" s="111">
        <v>1</v>
      </c>
      <c r="D68" s="111" t="s">
        <v>1132</v>
      </c>
      <c r="E68" s="103" t="s">
        <v>1098</v>
      </c>
      <c r="F68" s="108" t="s">
        <v>274</v>
      </c>
      <c r="G68" s="273" t="s">
        <v>1133</v>
      </c>
      <c r="H68" s="88" t="s">
        <v>182</v>
      </c>
      <c r="I68" s="273" t="s">
        <v>237</v>
      </c>
      <c r="J68" s="108">
        <v>50</v>
      </c>
      <c r="K68" s="105">
        <v>42755</v>
      </c>
      <c r="L68" s="88"/>
      <c r="M68" s="276">
        <v>61423608</v>
      </c>
      <c r="N68" s="277"/>
      <c r="O68" s="56"/>
      <c r="P68" s="111"/>
      <c r="Q68" s="111"/>
      <c r="R68" s="111" t="str">
        <f t="shared" si="33"/>
        <v>-</v>
      </c>
      <c r="S68" s="111"/>
      <c r="T68" s="111"/>
      <c r="U68" s="111"/>
      <c r="V68" s="111"/>
      <c r="W68" s="111"/>
      <c r="X68" s="111"/>
      <c r="Y68" s="111" t="str">
        <f t="shared" si="40"/>
        <v>-</v>
      </c>
      <c r="Z68" s="111"/>
      <c r="AA68" s="111"/>
      <c r="AB68" s="111"/>
      <c r="AC68" s="111"/>
      <c r="AD68" s="111"/>
      <c r="AE68" s="111"/>
      <c r="AF68" s="111"/>
      <c r="AG68" s="111"/>
      <c r="AH68" s="88" t="s">
        <v>296</v>
      </c>
      <c r="AI68" s="88"/>
      <c r="AJ68" s="88"/>
      <c r="AK68" s="88"/>
      <c r="AL68" s="88"/>
      <c r="AM68" s="88"/>
      <c r="AN68" s="88"/>
      <c r="AO68" s="88"/>
      <c r="AP68" s="88"/>
      <c r="AQ68" s="189">
        <v>214</v>
      </c>
      <c r="AR68" s="88" t="s">
        <v>337</v>
      </c>
      <c r="AS68" s="88"/>
      <c r="AT68" s="88"/>
      <c r="AU68" s="88"/>
      <c r="AV68" s="88" t="s">
        <v>191</v>
      </c>
      <c r="AW68" s="88"/>
      <c r="AX68" s="282" t="s">
        <v>356</v>
      </c>
      <c r="AY68" s="115"/>
      <c r="AZ68" s="110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6"/>
      <c r="BL68" s="248">
        <f t="shared" si="39"/>
        <v>0</v>
      </c>
      <c r="BM68" s="247">
        <f>+IF(ISERROR(ROUNDDOWN(VLOOKUP(J68,償却率!$B$4:$C$82,2,FALSE)*台帳シート!M68,0)*台帳シート!BL68),0,ROUNDDOWN(VLOOKUP(台帳シート!J68,償却率!$B$4:$C$82,2,FALSE)*台帳シート!M68,0)*台帳シート!BL68)</f>
        <v>0</v>
      </c>
      <c r="BN68" s="289">
        <f t="shared" si="34"/>
        <v>0</v>
      </c>
      <c r="BO68" s="292">
        <f t="shared" si="38"/>
        <v>61423608</v>
      </c>
      <c r="BP68" s="292">
        <f t="shared" si="35"/>
        <v>0</v>
      </c>
      <c r="BQ68" s="289">
        <f t="shared" si="36"/>
        <v>0</v>
      </c>
      <c r="BR68" s="289">
        <f>IF(ISERROR(IF(BP68=0,IF(F68="無形・ソフトウェア",IF(ROUNDDOWN(VLOOKUP(J68,償却率!$B$4:$C$77,2,FALSE)*台帳シート!M68,0)&gt;=台帳シート!BO68,台帳シート!BO68-0,ROUNDDOWN(VLOOKUP(台帳シート!J68,償却率!$B$4:$C$77,2,FALSE)*台帳シート!M68,0)),IF(H68="1：リース",IF(ROUNDDOWN(VLOOKUP(J68,償却率!$B$4:$C$77,2,FALSE)*台帳シート!M68,0)&gt;=台帳シート!BO68,台帳シート!BO68-0,ROUNDDOWN(VLOOKUP(台帳シート!J68,償却率!$B$4:$C$77,2,FALSE)*台帳シート!M68,0)),IF(ROUNDDOWN(VLOOKUP(J68,償却率!$B$4:$C$77,2,FALSE)*台帳シート!M68,0)&gt;=台帳シート!BO68,台帳シート!BO68-1,ROUNDDOWN(VLOOKUP(台帳シート!J68,償却率!$B$4:$C$77,2,FALSE)*台帳シート!M68,0)))),0)),0,(IF(BP68=0,IF(F68="無形・ソフトウェア",IF(ROUNDDOWN(VLOOKUP(J68,償却率!$B$4:$C$77,2,FALSE)*台帳シート!M68,0)&gt;=台帳シート!BO68,台帳シート!BO68-0,ROUNDDOWN(VLOOKUP(台帳シート!J68,償却率!$B$4:$C$77,2,FALSE)*台帳シート!M68,0)),IF(H68="1：リース",IF(ROUNDDOWN(VLOOKUP(J68,償却率!$B$4:$C$77,2,FALSE)*台帳シート!M68,0)&gt;=台帳シート!BO68,台帳シート!BO68-0,ROUNDDOWN(VLOOKUP(台帳シート!J68,償却率!$B$4:$C$77,2,FALSE)*台帳シート!M68,0)),IF(ROUNDDOWN(VLOOKUP(J68,償却率!$B$4:$C$77,2,FALSE)*台帳シート!M68,0)&gt;=台帳シート!BO68,台帳シート!BO68-1,ROUNDDOWN(VLOOKUP(台帳シート!J68,償却率!$B$4:$C$77,2,FALSE)*台帳シート!M68,0)))),0)))</f>
        <v>1228472</v>
      </c>
      <c r="BS68" s="290">
        <f t="shared" si="21"/>
        <v>1228472</v>
      </c>
      <c r="BT68" s="293">
        <f t="shared" si="37"/>
        <v>60195136</v>
      </c>
      <c r="BU68" s="183"/>
    </row>
    <row r="69" spans="2:73" s="109" customFormat="1" ht="30" customHeight="1" x14ac:dyDescent="0.15">
      <c r="B69" s="288" t="s">
        <v>1168</v>
      </c>
      <c r="C69" s="111">
        <v>2</v>
      </c>
      <c r="D69" s="111" t="s">
        <v>1134</v>
      </c>
      <c r="E69" s="103" t="s">
        <v>1098</v>
      </c>
      <c r="F69" s="108" t="s">
        <v>274</v>
      </c>
      <c r="G69" s="273" t="s">
        <v>1135</v>
      </c>
      <c r="H69" s="88" t="s">
        <v>182</v>
      </c>
      <c r="I69" s="273"/>
      <c r="J69" s="108">
        <v>15</v>
      </c>
      <c r="K69" s="105">
        <v>42755</v>
      </c>
      <c r="L69" s="88"/>
      <c r="M69" s="276">
        <v>6610055</v>
      </c>
      <c r="N69" s="277"/>
      <c r="O69" s="111"/>
      <c r="P69" s="111"/>
      <c r="Q69" s="111"/>
      <c r="R69" s="111" t="str">
        <f t="shared" si="33"/>
        <v>-</v>
      </c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88" t="s">
        <v>296</v>
      </c>
      <c r="AI69" s="88"/>
      <c r="AJ69" s="88"/>
      <c r="AK69" s="88"/>
      <c r="AL69" s="88"/>
      <c r="AM69" s="88"/>
      <c r="AN69" s="88"/>
      <c r="AO69" s="88"/>
      <c r="AP69" s="88"/>
      <c r="AQ69" s="189">
        <v>1</v>
      </c>
      <c r="AR69" s="88" t="s">
        <v>310</v>
      </c>
      <c r="AS69" s="88"/>
      <c r="AT69" s="88"/>
      <c r="AU69" s="88"/>
      <c r="AV69" s="88" t="s">
        <v>191</v>
      </c>
      <c r="AW69" s="88"/>
      <c r="AX69" s="282" t="s">
        <v>356</v>
      </c>
      <c r="AY69" s="115"/>
      <c r="AZ69" s="110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6"/>
      <c r="BL69" s="248">
        <f t="shared" si="39"/>
        <v>0</v>
      </c>
      <c r="BM69" s="247">
        <f>+IF(ISERROR(ROUNDDOWN(VLOOKUP(J69,償却率!$B$4:$C$82,2,FALSE)*台帳シート!M69,0)*台帳シート!BL69),0,ROUNDDOWN(VLOOKUP(台帳シート!J69,償却率!$B$4:$C$82,2,FALSE)*台帳シート!M69,0)*台帳シート!BL69)</f>
        <v>0</v>
      </c>
      <c r="BN69" s="289">
        <f t="shared" si="34"/>
        <v>0</v>
      </c>
      <c r="BO69" s="292">
        <f t="shared" si="38"/>
        <v>6610055</v>
      </c>
      <c r="BP69" s="292">
        <f t="shared" si="35"/>
        <v>0</v>
      </c>
      <c r="BQ69" s="289">
        <f t="shared" si="36"/>
        <v>0</v>
      </c>
      <c r="BR69" s="289">
        <f>IF(ISERROR(IF(BP69=0,IF(F69="無形・ソフトウェア",IF(ROUNDDOWN(VLOOKUP(J69,償却率!$B$4:$C$77,2,FALSE)*台帳シート!M69,0)&gt;=台帳シート!BO69,台帳シート!BO69-0,ROUNDDOWN(VLOOKUP(台帳シート!J69,償却率!$B$4:$C$77,2,FALSE)*台帳シート!M69,0)),IF(H69="1：リース",IF(ROUNDDOWN(VLOOKUP(J69,償却率!$B$4:$C$77,2,FALSE)*台帳シート!M69,0)&gt;=台帳シート!BO69,台帳シート!BO69-0,ROUNDDOWN(VLOOKUP(台帳シート!J69,償却率!$B$4:$C$77,2,FALSE)*台帳シート!M69,0)),IF(ROUNDDOWN(VLOOKUP(J69,償却率!$B$4:$C$77,2,FALSE)*台帳シート!M69,0)&gt;=台帳シート!BO69,台帳シート!BO69-1,ROUNDDOWN(VLOOKUP(台帳シート!J69,償却率!$B$4:$C$77,2,FALSE)*台帳シート!M69,0)))),0)),0,(IF(BP69=0,IF(F69="無形・ソフトウェア",IF(ROUNDDOWN(VLOOKUP(J69,償却率!$B$4:$C$77,2,FALSE)*台帳シート!M69,0)&gt;=台帳シート!BO69,台帳シート!BO69-0,ROUNDDOWN(VLOOKUP(台帳シート!J69,償却率!$B$4:$C$77,2,FALSE)*台帳シート!M69,0)),IF(H69="1：リース",IF(ROUNDDOWN(VLOOKUP(J69,償却率!$B$4:$C$77,2,FALSE)*台帳シート!M69,0)&gt;=台帳シート!BO69,台帳シート!BO69-0,ROUNDDOWN(VLOOKUP(台帳シート!J69,償却率!$B$4:$C$77,2,FALSE)*台帳シート!M69,0)),IF(ROUNDDOWN(VLOOKUP(J69,償却率!$B$4:$C$77,2,FALSE)*台帳シート!M69,0)&gt;=台帳シート!BO69,台帳シート!BO69-1,ROUNDDOWN(VLOOKUP(台帳シート!J69,償却率!$B$4:$C$77,2,FALSE)*台帳シート!M69,0)))),0)))</f>
        <v>442873</v>
      </c>
      <c r="BS69" s="290">
        <f t="shared" si="21"/>
        <v>442873</v>
      </c>
      <c r="BT69" s="293">
        <f t="shared" si="37"/>
        <v>6167182</v>
      </c>
      <c r="BU69" s="183"/>
    </row>
    <row r="70" spans="2:73" s="109" customFormat="1" ht="30" customHeight="1" x14ac:dyDescent="0.15">
      <c r="B70" s="288" t="s">
        <v>1169</v>
      </c>
      <c r="C70" s="111">
        <v>3</v>
      </c>
      <c r="D70" s="111" t="s">
        <v>1132</v>
      </c>
      <c r="E70" s="103" t="s">
        <v>1098</v>
      </c>
      <c r="F70" s="108" t="s">
        <v>274</v>
      </c>
      <c r="G70" s="273" t="s">
        <v>1136</v>
      </c>
      <c r="H70" s="88" t="s">
        <v>182</v>
      </c>
      <c r="I70" s="273"/>
      <c r="J70" s="108">
        <v>15</v>
      </c>
      <c r="K70" s="105">
        <v>42755</v>
      </c>
      <c r="L70" s="88"/>
      <c r="M70" s="276">
        <v>5443575</v>
      </c>
      <c r="N70" s="277"/>
      <c r="O70" s="111"/>
      <c r="P70" s="111"/>
      <c r="Q70" s="111"/>
      <c r="R70" s="111" t="str">
        <f t="shared" si="33"/>
        <v>-</v>
      </c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88" t="s">
        <v>296</v>
      </c>
      <c r="AI70" s="88"/>
      <c r="AJ70" s="88"/>
      <c r="AK70" s="88"/>
      <c r="AL70" s="88"/>
      <c r="AM70" s="88"/>
      <c r="AN70" s="88"/>
      <c r="AO70" s="88"/>
      <c r="AP70" s="88"/>
      <c r="AQ70" s="189">
        <v>1</v>
      </c>
      <c r="AR70" s="88" t="s">
        <v>310</v>
      </c>
      <c r="AS70" s="88"/>
      <c r="AT70" s="88"/>
      <c r="AU70" s="88"/>
      <c r="AV70" s="88" t="s">
        <v>191</v>
      </c>
      <c r="AW70" s="88"/>
      <c r="AX70" s="282" t="s">
        <v>356</v>
      </c>
      <c r="AY70" s="115"/>
      <c r="AZ70" s="110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6"/>
      <c r="BL70" s="248">
        <f t="shared" si="39"/>
        <v>0</v>
      </c>
      <c r="BM70" s="247">
        <f>+IF(ISERROR(ROUNDDOWN(VLOOKUP(J70,償却率!$B$4:$C$82,2,FALSE)*台帳シート!M70,0)*台帳シート!BL70),0,ROUNDDOWN(VLOOKUP(台帳シート!J70,償却率!$B$4:$C$82,2,FALSE)*台帳シート!M70,0)*台帳シート!BL70)</f>
        <v>0</v>
      </c>
      <c r="BN70" s="289">
        <f t="shared" si="34"/>
        <v>0</v>
      </c>
      <c r="BO70" s="292">
        <f t="shared" si="38"/>
        <v>5443575</v>
      </c>
      <c r="BP70" s="292">
        <f t="shared" si="35"/>
        <v>0</v>
      </c>
      <c r="BQ70" s="289">
        <f t="shared" si="36"/>
        <v>0</v>
      </c>
      <c r="BR70" s="289">
        <f>IF(ISERROR(IF(BP70=0,IF(F70="無形・ソフトウェア",IF(ROUNDDOWN(VLOOKUP(J70,償却率!$B$4:$C$77,2,FALSE)*台帳シート!M70,0)&gt;=台帳シート!BO70,台帳シート!BO70-0,ROUNDDOWN(VLOOKUP(台帳シート!J70,償却率!$B$4:$C$77,2,FALSE)*台帳シート!M70,0)),IF(H70="1：リース",IF(ROUNDDOWN(VLOOKUP(J70,償却率!$B$4:$C$77,2,FALSE)*台帳シート!M70,0)&gt;=台帳シート!BO70,台帳シート!BO70-0,ROUNDDOWN(VLOOKUP(台帳シート!J70,償却率!$B$4:$C$77,2,FALSE)*台帳シート!M70,0)),IF(ROUNDDOWN(VLOOKUP(J70,償却率!$B$4:$C$77,2,FALSE)*台帳シート!M70,0)&gt;=台帳シート!BO70,台帳シート!BO70-1,ROUNDDOWN(VLOOKUP(台帳シート!J70,償却率!$B$4:$C$77,2,FALSE)*台帳シート!M70,0)))),0)),0,(IF(BP70=0,IF(F70="無形・ソフトウェア",IF(ROUNDDOWN(VLOOKUP(J70,償却率!$B$4:$C$77,2,FALSE)*台帳シート!M70,0)&gt;=台帳シート!BO70,台帳シート!BO70-0,ROUNDDOWN(VLOOKUP(台帳シート!J70,償却率!$B$4:$C$77,2,FALSE)*台帳シート!M70,0)),IF(H70="1：リース",IF(ROUNDDOWN(VLOOKUP(J70,償却率!$B$4:$C$77,2,FALSE)*台帳シート!M70,0)&gt;=台帳シート!BO70,台帳シート!BO70-0,ROUNDDOWN(VLOOKUP(台帳シート!J70,償却率!$B$4:$C$77,2,FALSE)*台帳シート!M70,0)),IF(ROUNDDOWN(VLOOKUP(J70,償却率!$B$4:$C$77,2,FALSE)*台帳シート!M70,0)&gt;=台帳シート!BO70,台帳シート!BO70-1,ROUNDDOWN(VLOOKUP(台帳シート!J70,償却率!$B$4:$C$77,2,FALSE)*台帳シート!M70,0)))),0)))</f>
        <v>364719</v>
      </c>
      <c r="BS70" s="290">
        <f t="shared" si="21"/>
        <v>364719</v>
      </c>
      <c r="BT70" s="293">
        <f t="shared" si="37"/>
        <v>5078856</v>
      </c>
      <c r="BU70" s="183"/>
    </row>
    <row r="71" spans="2:73" s="109" customFormat="1" ht="30" customHeight="1" x14ac:dyDescent="0.15">
      <c r="B71" s="82" t="s">
        <v>1177</v>
      </c>
      <c r="C71" s="111"/>
      <c r="D71" s="284" t="s">
        <v>1199</v>
      </c>
      <c r="E71" s="300" t="s">
        <v>1098</v>
      </c>
      <c r="F71" s="283" t="s">
        <v>274</v>
      </c>
      <c r="G71" s="273" t="s">
        <v>1173</v>
      </c>
      <c r="H71" s="88" t="s">
        <v>182</v>
      </c>
      <c r="I71" s="273" t="s">
        <v>237</v>
      </c>
      <c r="J71" s="108">
        <v>50</v>
      </c>
      <c r="K71" s="270">
        <v>43171</v>
      </c>
      <c r="L71" s="88"/>
      <c r="M71" s="276">
        <v>150926186</v>
      </c>
      <c r="N71" s="277"/>
      <c r="O71" s="270">
        <v>43171</v>
      </c>
      <c r="P71" s="111"/>
      <c r="Q71" s="111"/>
      <c r="R71" s="111">
        <f t="shared" ref="R71" si="41">IF(BP71&gt;0,BP71,"-")</f>
        <v>150926186</v>
      </c>
      <c r="S71" s="111"/>
      <c r="T71" s="111"/>
      <c r="U71" s="111"/>
      <c r="V71" s="111"/>
      <c r="W71" s="111"/>
      <c r="X71" s="111"/>
      <c r="Y71" s="111" t="str">
        <f t="shared" ref="Y71" si="42">IF(BP71&lt;0,BP71,"-")</f>
        <v>-</v>
      </c>
      <c r="Z71" s="111"/>
      <c r="AA71" s="111"/>
      <c r="AB71" s="111"/>
      <c r="AC71" s="111"/>
      <c r="AD71" s="111"/>
      <c r="AE71" s="111"/>
      <c r="AF71" s="111"/>
      <c r="AG71" s="111"/>
      <c r="AH71" s="88" t="s">
        <v>296</v>
      </c>
      <c r="AI71" s="88"/>
      <c r="AJ71" s="88" t="s">
        <v>193</v>
      </c>
      <c r="AK71" s="88"/>
      <c r="AL71" s="88"/>
      <c r="AM71" s="88"/>
      <c r="AN71" s="88"/>
      <c r="AO71" s="88"/>
      <c r="AP71" s="88"/>
      <c r="AQ71" s="189">
        <v>687.93</v>
      </c>
      <c r="AR71" s="88" t="s">
        <v>337</v>
      </c>
      <c r="AS71" s="88"/>
      <c r="AT71" s="88"/>
      <c r="AU71" s="88"/>
      <c r="AV71" s="88" t="s">
        <v>899</v>
      </c>
      <c r="AW71" s="88"/>
      <c r="AX71" s="282" t="s">
        <v>356</v>
      </c>
      <c r="AY71" s="115"/>
      <c r="AZ71" s="110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6"/>
      <c r="BL71" s="248">
        <f t="shared" ref="BL71" si="43">+IF($BM$2&lt;K71,0,DATEDIF(K71,$BM$2,"Y"))</f>
        <v>0</v>
      </c>
      <c r="BM71" s="247">
        <f>+IF(ISERROR(ROUNDDOWN(VLOOKUP(J71,償却率!$B$4:$C$82,2,FALSE)*台帳シート!M71,0)*台帳シート!BL71),0,ROUNDDOWN(VLOOKUP(台帳シート!J71,償却率!$B$4:$C$82,2,FALSE)*台帳シート!M71,0)*台帳シート!BL71)</f>
        <v>0</v>
      </c>
      <c r="BN71" s="289">
        <f t="shared" si="34"/>
        <v>0</v>
      </c>
      <c r="BO71" s="292">
        <f t="shared" ref="BO71" si="44">+IF(BP71&lt;=0,M71-BN71,0)</f>
        <v>0</v>
      </c>
      <c r="BP71" s="292">
        <f t="shared" ref="BP71" si="45">+IF($BM$2&lt;K71,M71,IF(O71&lt;&gt;"",-(M71-BN71),0))</f>
        <v>150926186</v>
      </c>
      <c r="BQ71" s="289">
        <f t="shared" ref="BQ71" si="46">IF(BP71&lt;0,-BN71+BP71,0)</f>
        <v>0</v>
      </c>
      <c r="BR71" s="289">
        <f>IF(ISERROR(IF(BP71=0,IF(F71="無形・ソフトウェア",IF(ROUNDDOWN(VLOOKUP(J71,償却率!$B$4:$C$77,2,FALSE)*台帳シート!M71,0)&gt;=台帳シート!BO71,台帳シート!BO71-0,ROUNDDOWN(VLOOKUP(台帳シート!J71,償却率!$B$4:$C$77,2,FALSE)*台帳シート!M71,0)),IF(H71="1：リース",IF(ROUNDDOWN(VLOOKUP(J71,償却率!$B$4:$C$77,2,FALSE)*台帳シート!M71,0)&gt;=台帳シート!BO71,台帳シート!BO71-0,ROUNDDOWN(VLOOKUP(台帳シート!J71,償却率!$B$4:$C$77,2,FALSE)*台帳シート!M71,0)),IF(ROUNDDOWN(VLOOKUP(J71,償却率!$B$4:$C$77,2,FALSE)*台帳シート!M71,0)&gt;=台帳シート!BO71,台帳シート!BO71-1,ROUNDDOWN(VLOOKUP(台帳シート!J71,償却率!$B$4:$C$77,2,FALSE)*台帳シート!M71,0)))),0)),0,(IF(BP71=0,IF(F71="無形・ソフトウェア",IF(ROUNDDOWN(VLOOKUP(J71,償却率!$B$4:$C$77,2,FALSE)*台帳シート!M71,0)&gt;=台帳シート!BO71,台帳シート!BO71-0,ROUNDDOWN(VLOOKUP(台帳シート!J71,償却率!$B$4:$C$77,2,FALSE)*台帳シート!M71,0)),IF(H71="1：リース",IF(ROUNDDOWN(VLOOKUP(J71,償却率!$B$4:$C$77,2,FALSE)*台帳シート!M71,0)&gt;=台帳シート!BO71,台帳シート!BO71-0,ROUNDDOWN(VLOOKUP(台帳シート!J71,償却率!$B$4:$C$77,2,FALSE)*台帳シート!M71,0)),IF(ROUNDDOWN(VLOOKUP(J71,償却率!$B$4:$C$77,2,FALSE)*台帳シート!M71,0)&gt;=台帳シート!BO71,台帳シート!BO71-1,ROUNDDOWN(VLOOKUP(台帳シート!J71,償却率!$B$4:$C$77,2,FALSE)*台帳シート!M71,0)))),0)))</f>
        <v>0</v>
      </c>
      <c r="BS71" s="290">
        <f t="shared" si="21"/>
        <v>0</v>
      </c>
      <c r="BT71" s="293">
        <f t="shared" ref="BT71" si="47">+BO71+BP71-BR71</f>
        <v>150926186</v>
      </c>
      <c r="BU71" s="183"/>
    </row>
    <row r="72" spans="2:73" s="109" customFormat="1" ht="30" customHeight="1" x14ac:dyDescent="0.15">
      <c r="B72" s="82" t="s">
        <v>1178</v>
      </c>
      <c r="C72" s="111"/>
      <c r="D72" s="284" t="s">
        <v>1199</v>
      </c>
      <c r="E72" s="300" t="s">
        <v>1098</v>
      </c>
      <c r="F72" s="283" t="s">
        <v>274</v>
      </c>
      <c r="G72" s="273" t="s">
        <v>1175</v>
      </c>
      <c r="H72" s="88" t="s">
        <v>182</v>
      </c>
      <c r="I72" s="273"/>
      <c r="J72" s="108">
        <v>15</v>
      </c>
      <c r="K72" s="270">
        <v>43171</v>
      </c>
      <c r="L72" s="88"/>
      <c r="M72" s="276">
        <v>14580000</v>
      </c>
      <c r="N72" s="277"/>
      <c r="O72" s="270">
        <v>43171</v>
      </c>
      <c r="P72" s="111"/>
      <c r="Q72" s="111"/>
      <c r="R72" s="111">
        <f t="shared" ref="R72" si="48">IF(BP72&gt;0,BP72,"-")</f>
        <v>14580000</v>
      </c>
      <c r="S72" s="111"/>
      <c r="T72" s="111"/>
      <c r="U72" s="111"/>
      <c r="V72" s="111"/>
      <c r="W72" s="111"/>
      <c r="X72" s="111"/>
      <c r="Y72" s="111" t="str">
        <f t="shared" ref="Y72" si="49">IF(BP72&lt;0,BP72,"-")</f>
        <v>-</v>
      </c>
      <c r="Z72" s="111"/>
      <c r="AA72" s="111"/>
      <c r="AB72" s="111"/>
      <c r="AC72" s="111"/>
      <c r="AD72" s="111"/>
      <c r="AE72" s="111"/>
      <c r="AF72" s="111"/>
      <c r="AG72" s="111"/>
      <c r="AH72" s="88" t="s">
        <v>296</v>
      </c>
      <c r="AI72" s="88"/>
      <c r="AJ72" s="88" t="s">
        <v>193</v>
      </c>
      <c r="AK72" s="88"/>
      <c r="AL72" s="88"/>
      <c r="AM72" s="88"/>
      <c r="AN72" s="88"/>
      <c r="AO72" s="88"/>
      <c r="AP72" s="88"/>
      <c r="AQ72" s="189">
        <v>1</v>
      </c>
      <c r="AR72" s="88" t="s">
        <v>310</v>
      </c>
      <c r="AS72" s="88"/>
      <c r="AT72" s="88"/>
      <c r="AU72" s="88"/>
      <c r="AV72" s="88" t="s">
        <v>899</v>
      </c>
      <c r="AW72" s="88"/>
      <c r="AX72" s="282" t="s">
        <v>356</v>
      </c>
      <c r="AY72" s="115"/>
      <c r="AZ72" s="110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6"/>
      <c r="BL72" s="248">
        <f t="shared" ref="BL72" si="50">+IF($BM$2&lt;K72,0,DATEDIF(K72,$BM$2,"Y"))</f>
        <v>0</v>
      </c>
      <c r="BM72" s="247">
        <f>+IF(ISERROR(ROUNDDOWN(VLOOKUP(J72,償却率!$B$4:$C$82,2,FALSE)*台帳シート!M72,0)*台帳シート!BL72),0,ROUNDDOWN(VLOOKUP(台帳シート!J72,償却率!$B$4:$C$82,2,FALSE)*台帳シート!M72,0)*台帳シート!BL72)</f>
        <v>0</v>
      </c>
      <c r="BN72" s="289">
        <f t="shared" si="34"/>
        <v>0</v>
      </c>
      <c r="BO72" s="292">
        <f t="shared" ref="BO72" si="51">+IF(BP72&lt;=0,M72-BN72,0)</f>
        <v>0</v>
      </c>
      <c r="BP72" s="292">
        <f t="shared" ref="BP72" si="52">+IF($BM$2&lt;K72,M72,IF(O72&lt;&gt;"",-(M72-BN72),0))</f>
        <v>14580000</v>
      </c>
      <c r="BQ72" s="289">
        <f t="shared" ref="BQ72" si="53">IF(BP72&lt;0,-BN72+BP72,0)</f>
        <v>0</v>
      </c>
      <c r="BR72" s="289">
        <f>IF(ISERROR(IF(BP72=0,IF(F72="無形・ソフトウェア",IF(ROUNDDOWN(VLOOKUP(J72,償却率!$B$4:$C$77,2,FALSE)*台帳シート!M72,0)&gt;=台帳シート!BO72,台帳シート!BO72-0,ROUNDDOWN(VLOOKUP(台帳シート!J72,償却率!$B$4:$C$77,2,FALSE)*台帳シート!M72,0)),IF(H72="1：リース",IF(ROUNDDOWN(VLOOKUP(J72,償却率!$B$4:$C$77,2,FALSE)*台帳シート!M72,0)&gt;=台帳シート!BO72,台帳シート!BO72-0,ROUNDDOWN(VLOOKUP(台帳シート!J72,償却率!$B$4:$C$77,2,FALSE)*台帳シート!M72,0)),IF(ROUNDDOWN(VLOOKUP(J72,償却率!$B$4:$C$77,2,FALSE)*台帳シート!M72,0)&gt;=台帳シート!BO72,台帳シート!BO72-1,ROUNDDOWN(VLOOKUP(台帳シート!J72,償却率!$B$4:$C$77,2,FALSE)*台帳シート!M72,0)))),0)),0,(IF(BP72=0,IF(F72="無形・ソフトウェア",IF(ROUNDDOWN(VLOOKUP(J72,償却率!$B$4:$C$77,2,FALSE)*台帳シート!M72,0)&gt;=台帳シート!BO72,台帳シート!BO72-0,ROUNDDOWN(VLOOKUP(台帳シート!J72,償却率!$B$4:$C$77,2,FALSE)*台帳シート!M72,0)),IF(H72="1：リース",IF(ROUNDDOWN(VLOOKUP(J72,償却率!$B$4:$C$77,2,FALSE)*台帳シート!M72,0)&gt;=台帳シート!BO72,台帳シート!BO72-0,ROUNDDOWN(VLOOKUP(台帳シート!J72,償却率!$B$4:$C$77,2,FALSE)*台帳シート!M72,0)),IF(ROUNDDOWN(VLOOKUP(J72,償却率!$B$4:$C$77,2,FALSE)*台帳シート!M72,0)&gt;=台帳シート!BO72,台帳シート!BO72-1,ROUNDDOWN(VLOOKUP(台帳シート!J72,償却率!$B$4:$C$77,2,FALSE)*台帳シート!M72,0)))),0)))</f>
        <v>0</v>
      </c>
      <c r="BS72" s="290">
        <f t="shared" si="21"/>
        <v>0</v>
      </c>
      <c r="BT72" s="293">
        <f t="shared" ref="BT72" si="54">+BO72+BP72-BR72</f>
        <v>14580000</v>
      </c>
      <c r="BU72" s="183"/>
    </row>
    <row r="73" spans="2:73" s="109" customFormat="1" ht="30" customHeight="1" x14ac:dyDescent="0.15">
      <c r="B73" s="82" t="s">
        <v>1179</v>
      </c>
      <c r="C73" s="111"/>
      <c r="D73" s="284" t="s">
        <v>1199</v>
      </c>
      <c r="E73" s="300" t="s">
        <v>1098</v>
      </c>
      <c r="F73" s="283" t="s">
        <v>274</v>
      </c>
      <c r="G73" s="273" t="s">
        <v>1176</v>
      </c>
      <c r="H73" s="88" t="s">
        <v>182</v>
      </c>
      <c r="I73" s="273"/>
      <c r="J73" s="108">
        <v>15</v>
      </c>
      <c r="K73" s="270">
        <v>43171</v>
      </c>
      <c r="L73" s="88"/>
      <c r="M73" s="276">
        <v>18488918</v>
      </c>
      <c r="N73" s="277"/>
      <c r="O73" s="270">
        <v>43171</v>
      </c>
      <c r="P73" s="111"/>
      <c r="Q73" s="111"/>
      <c r="R73" s="111">
        <f t="shared" ref="R73" si="55">IF(BP73&gt;0,BP73,"-")</f>
        <v>18488918</v>
      </c>
      <c r="S73" s="111"/>
      <c r="T73" s="111"/>
      <c r="U73" s="111"/>
      <c r="V73" s="111"/>
      <c r="W73" s="111"/>
      <c r="X73" s="111"/>
      <c r="Y73" s="111" t="str">
        <f t="shared" ref="Y73" si="56">IF(BP73&lt;0,BP73,"-")</f>
        <v>-</v>
      </c>
      <c r="Z73" s="111"/>
      <c r="AA73" s="111"/>
      <c r="AB73" s="111"/>
      <c r="AC73" s="111"/>
      <c r="AD73" s="111"/>
      <c r="AE73" s="111"/>
      <c r="AF73" s="111"/>
      <c r="AG73" s="111"/>
      <c r="AH73" s="88" t="s">
        <v>296</v>
      </c>
      <c r="AI73" s="88"/>
      <c r="AJ73" s="88" t="s">
        <v>193</v>
      </c>
      <c r="AK73" s="88"/>
      <c r="AL73" s="88"/>
      <c r="AM73" s="88"/>
      <c r="AN73" s="88"/>
      <c r="AO73" s="88"/>
      <c r="AP73" s="88"/>
      <c r="AQ73" s="189">
        <v>1</v>
      </c>
      <c r="AR73" s="88" t="s">
        <v>310</v>
      </c>
      <c r="AS73" s="88"/>
      <c r="AT73" s="88"/>
      <c r="AU73" s="88"/>
      <c r="AV73" s="88" t="s">
        <v>899</v>
      </c>
      <c r="AW73" s="88"/>
      <c r="AX73" s="282" t="s">
        <v>356</v>
      </c>
      <c r="AY73" s="115"/>
      <c r="AZ73" s="110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6"/>
      <c r="BL73" s="248">
        <f t="shared" ref="BL73" si="57">+IF($BM$2&lt;K73,0,DATEDIF(K73,$BM$2,"Y"))</f>
        <v>0</v>
      </c>
      <c r="BM73" s="247">
        <f>+IF(ISERROR(ROUNDDOWN(VLOOKUP(J73,償却率!$B$4:$C$82,2,FALSE)*台帳シート!M73,0)*台帳シート!BL73),0,ROUNDDOWN(VLOOKUP(台帳シート!J73,償却率!$B$4:$C$82,2,FALSE)*台帳シート!M73,0)*台帳シート!BL73)</f>
        <v>0</v>
      </c>
      <c r="BN73" s="289">
        <f t="shared" si="34"/>
        <v>0</v>
      </c>
      <c r="BO73" s="292">
        <f t="shared" ref="BO73" si="58">+IF(BP73&lt;=0,M73-BN73,0)</f>
        <v>0</v>
      </c>
      <c r="BP73" s="292">
        <f t="shared" ref="BP73" si="59">+IF($BM$2&lt;K73,M73,IF(O73&lt;&gt;"",-(M73-BN73),0))</f>
        <v>18488918</v>
      </c>
      <c r="BQ73" s="289">
        <f t="shared" ref="BQ73" si="60">IF(BP73&lt;0,-BN73+BP73,0)</f>
        <v>0</v>
      </c>
      <c r="BR73" s="289">
        <f>IF(ISERROR(IF(BP73=0,IF(F73="無形・ソフトウェア",IF(ROUNDDOWN(VLOOKUP(J73,償却率!$B$4:$C$77,2,FALSE)*台帳シート!M73,0)&gt;=台帳シート!BO73,台帳シート!BO73-0,ROUNDDOWN(VLOOKUP(台帳シート!J73,償却率!$B$4:$C$77,2,FALSE)*台帳シート!M73,0)),IF(H73="1：リース",IF(ROUNDDOWN(VLOOKUP(J73,償却率!$B$4:$C$77,2,FALSE)*台帳シート!M73,0)&gt;=台帳シート!BO73,台帳シート!BO73-0,ROUNDDOWN(VLOOKUP(台帳シート!J73,償却率!$B$4:$C$77,2,FALSE)*台帳シート!M73,0)),IF(ROUNDDOWN(VLOOKUP(J73,償却率!$B$4:$C$77,2,FALSE)*台帳シート!M73,0)&gt;=台帳シート!BO73,台帳シート!BO73-1,ROUNDDOWN(VLOOKUP(台帳シート!J73,償却率!$B$4:$C$77,2,FALSE)*台帳シート!M73,0)))),0)),0,(IF(BP73=0,IF(F73="無形・ソフトウェア",IF(ROUNDDOWN(VLOOKUP(J73,償却率!$B$4:$C$77,2,FALSE)*台帳シート!M73,0)&gt;=台帳シート!BO73,台帳シート!BO73-0,ROUNDDOWN(VLOOKUP(台帳シート!J73,償却率!$B$4:$C$77,2,FALSE)*台帳シート!M73,0)),IF(H73="1：リース",IF(ROUNDDOWN(VLOOKUP(J73,償却率!$B$4:$C$77,2,FALSE)*台帳シート!M73,0)&gt;=台帳シート!BO73,台帳シート!BO73-0,ROUNDDOWN(VLOOKUP(台帳シート!J73,償却率!$B$4:$C$77,2,FALSE)*台帳シート!M73,0)),IF(ROUNDDOWN(VLOOKUP(J73,償却率!$B$4:$C$77,2,FALSE)*台帳シート!M73,0)&gt;=台帳シート!BO73,台帳シート!BO73-1,ROUNDDOWN(VLOOKUP(台帳シート!J73,償却率!$B$4:$C$77,2,FALSE)*台帳シート!M73,0)))),0)))</f>
        <v>0</v>
      </c>
      <c r="BS73" s="290">
        <f t="shared" si="21"/>
        <v>0</v>
      </c>
      <c r="BT73" s="293">
        <f t="shared" ref="BT73" si="61">+BO73+BP73-BR73</f>
        <v>18488918</v>
      </c>
      <c r="BU73" s="183"/>
    </row>
    <row r="74" spans="2:73" s="109" customFormat="1" ht="30" customHeight="1" x14ac:dyDescent="0.15">
      <c r="B74" s="301" t="s">
        <v>1200</v>
      </c>
      <c r="C74" s="302"/>
      <c r="D74" s="318"/>
      <c r="E74" s="304"/>
      <c r="F74" s="305"/>
      <c r="G74" s="306"/>
      <c r="H74" s="302"/>
      <c r="I74" s="306"/>
      <c r="J74" s="305"/>
      <c r="K74" s="307"/>
      <c r="L74" s="302"/>
      <c r="M74" s="308">
        <f>SUM(M17:M73)</f>
        <v>10573837068</v>
      </c>
      <c r="N74" s="309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11"/>
      <c r="AR74" s="302"/>
      <c r="AS74" s="302"/>
      <c r="AT74" s="302"/>
      <c r="AU74" s="302"/>
      <c r="AV74" s="302"/>
      <c r="AW74" s="302"/>
      <c r="AX74" s="312"/>
      <c r="AY74" s="313"/>
      <c r="AZ74" s="314"/>
      <c r="BA74" s="302"/>
      <c r="BB74" s="302"/>
      <c r="BC74" s="302"/>
      <c r="BD74" s="302"/>
      <c r="BE74" s="302"/>
      <c r="BF74" s="302"/>
      <c r="BG74" s="302"/>
      <c r="BH74" s="302"/>
      <c r="BI74" s="302"/>
      <c r="BJ74" s="302"/>
      <c r="BK74" s="315"/>
      <c r="BL74" s="301"/>
      <c r="BM74" s="316"/>
      <c r="BN74" s="316">
        <f>SUM(BN17:BN73)</f>
        <v>5495719921</v>
      </c>
      <c r="BO74" s="316">
        <f t="shared" ref="BO74:BT74" si="62">SUM(BO17:BO73)</f>
        <v>4894122043</v>
      </c>
      <c r="BP74" s="316">
        <f t="shared" si="62"/>
        <v>183995104</v>
      </c>
      <c r="BQ74" s="316">
        <f t="shared" si="62"/>
        <v>0</v>
      </c>
      <c r="BR74" s="316">
        <f t="shared" si="62"/>
        <v>337815913</v>
      </c>
      <c r="BS74" s="316">
        <f t="shared" si="62"/>
        <v>5833535834</v>
      </c>
      <c r="BT74" s="325">
        <f t="shared" si="62"/>
        <v>4740301234</v>
      </c>
      <c r="BU74" s="183"/>
    </row>
    <row r="75" spans="2:73" s="109" customFormat="1" ht="30" customHeight="1" x14ac:dyDescent="0.15">
      <c r="B75" s="82"/>
      <c r="C75" s="111"/>
      <c r="D75" s="284"/>
      <c r="E75" s="300"/>
      <c r="F75" s="283"/>
      <c r="G75" s="273"/>
      <c r="H75" s="88"/>
      <c r="I75" s="273"/>
      <c r="J75" s="108"/>
      <c r="K75" s="270"/>
      <c r="L75" s="88"/>
      <c r="M75" s="276"/>
      <c r="N75" s="277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88"/>
      <c r="AI75" s="88"/>
      <c r="AJ75" s="88"/>
      <c r="AK75" s="88"/>
      <c r="AL75" s="88"/>
      <c r="AM75" s="88"/>
      <c r="AN75" s="88"/>
      <c r="AO75" s="88"/>
      <c r="AP75" s="88"/>
      <c r="AQ75" s="189"/>
      <c r="AR75" s="88"/>
      <c r="AS75" s="88"/>
      <c r="AT75" s="88"/>
      <c r="AU75" s="88"/>
      <c r="AV75" s="88"/>
      <c r="AW75" s="88"/>
      <c r="AX75" s="282"/>
      <c r="AY75" s="115"/>
      <c r="AZ75" s="110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6"/>
      <c r="BL75" s="248"/>
      <c r="BM75" s="247"/>
      <c r="BN75" s="289"/>
      <c r="BO75" s="292"/>
      <c r="BP75" s="292"/>
      <c r="BQ75" s="289"/>
      <c r="BR75" s="289"/>
      <c r="BS75" s="290"/>
      <c r="BT75" s="293"/>
      <c r="BU75" s="183"/>
    </row>
    <row r="76" spans="2:73" s="109" customFormat="1" ht="30" customHeight="1" x14ac:dyDescent="0.15">
      <c r="B76" s="82" t="s">
        <v>1033</v>
      </c>
      <c r="C76" s="111"/>
      <c r="D76" s="284" t="s">
        <v>668</v>
      </c>
      <c r="E76" s="103" t="s">
        <v>1098</v>
      </c>
      <c r="F76" s="108" t="s">
        <v>275</v>
      </c>
      <c r="G76" s="273" t="s">
        <v>723</v>
      </c>
      <c r="H76" s="88" t="s">
        <v>182</v>
      </c>
      <c r="I76" s="273"/>
      <c r="J76" s="108">
        <v>15</v>
      </c>
      <c r="K76" s="270">
        <v>41670</v>
      </c>
      <c r="L76" s="88"/>
      <c r="M76" s="276">
        <v>94481663</v>
      </c>
      <c r="N76" s="277"/>
      <c r="O76" s="111"/>
      <c r="P76" s="111"/>
      <c r="Q76" s="111"/>
      <c r="R76" s="111" t="str">
        <f t="shared" si="9"/>
        <v>-</v>
      </c>
      <c r="S76" s="111"/>
      <c r="T76" s="111"/>
      <c r="U76" s="111"/>
      <c r="V76" s="111"/>
      <c r="W76" s="111"/>
      <c r="X76" s="111"/>
      <c r="Y76" s="111" t="str">
        <f t="shared" si="10"/>
        <v>-</v>
      </c>
      <c r="Z76" s="111"/>
      <c r="AA76" s="111"/>
      <c r="AB76" s="111"/>
      <c r="AC76" s="111"/>
      <c r="AD76" s="111"/>
      <c r="AE76" s="111"/>
      <c r="AF76" s="111"/>
      <c r="AG76" s="111"/>
      <c r="AH76" s="88" t="s">
        <v>296</v>
      </c>
      <c r="AI76" s="88"/>
      <c r="AJ76" s="88"/>
      <c r="AK76" s="88"/>
      <c r="AL76" s="88"/>
      <c r="AM76" s="88"/>
      <c r="AN76" s="88"/>
      <c r="AO76" s="88"/>
      <c r="AP76" s="88"/>
      <c r="AQ76" s="189">
        <v>1</v>
      </c>
      <c r="AR76" s="88" t="s">
        <v>736</v>
      </c>
      <c r="AS76" s="88"/>
      <c r="AT76" s="88"/>
      <c r="AU76" s="88"/>
      <c r="AV76" s="88" t="s">
        <v>899</v>
      </c>
      <c r="AW76" s="88"/>
      <c r="AX76" s="282" t="s">
        <v>356</v>
      </c>
      <c r="AY76" s="115"/>
      <c r="AZ76" s="110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6"/>
      <c r="BL76" s="248">
        <f t="shared" si="22"/>
        <v>3</v>
      </c>
      <c r="BM76" s="247">
        <f>+IF(ISERROR(ROUNDDOWN(VLOOKUP(J76,償却率!$B$4:$C$82,2,FALSE)*台帳シート!M76,0)*台帳シート!BL76),0,ROUNDDOWN(VLOOKUP(台帳シート!J76,償却率!$B$4:$C$82,2,FALSE)*台帳シート!M76,0)*台帳シート!BL76)</f>
        <v>18990813</v>
      </c>
      <c r="BN76" s="289">
        <f t="shared" si="23"/>
        <v>18990813</v>
      </c>
      <c r="BO76" s="292">
        <f t="shared" si="3"/>
        <v>75490850</v>
      </c>
      <c r="BP76" s="292">
        <f t="shared" si="24"/>
        <v>0</v>
      </c>
      <c r="BQ76" s="289">
        <f t="shared" si="5"/>
        <v>0</v>
      </c>
      <c r="BR76" s="289">
        <f>IF(ISERROR(IF(BP76=0,IF(F76="無形・ソフトウェア",IF(ROUNDDOWN(VLOOKUP(J76,償却率!$B$4:$C$77,2,FALSE)*台帳シート!M76,0)&gt;=台帳シート!BO76,台帳シート!BO76-0,ROUNDDOWN(VLOOKUP(台帳シート!J76,償却率!$B$4:$C$77,2,FALSE)*台帳シート!M76,0)),IF(H76="1：リース",IF(ROUNDDOWN(VLOOKUP(J76,償却率!$B$4:$C$77,2,FALSE)*台帳シート!M76,0)&gt;=台帳シート!BO76,台帳シート!BO76-0,ROUNDDOWN(VLOOKUP(台帳シート!J76,償却率!$B$4:$C$77,2,FALSE)*台帳シート!M76,0)),IF(ROUNDDOWN(VLOOKUP(J76,償却率!$B$4:$C$77,2,FALSE)*台帳シート!M76,0)&gt;=台帳シート!BO76,台帳シート!BO76-1,ROUNDDOWN(VLOOKUP(台帳シート!J76,償却率!$B$4:$C$77,2,FALSE)*台帳シート!M76,0)))),0)),0,(IF(BP76=0,IF(F76="無形・ソフトウェア",IF(ROUNDDOWN(VLOOKUP(J76,償却率!$B$4:$C$77,2,FALSE)*台帳シート!M76,0)&gt;=台帳シート!BO76,台帳シート!BO76-0,ROUNDDOWN(VLOOKUP(台帳シート!J76,償却率!$B$4:$C$77,2,FALSE)*台帳シート!M76,0)),IF(H76="1：リース",IF(ROUNDDOWN(VLOOKUP(J76,償却率!$B$4:$C$77,2,FALSE)*台帳シート!M76,0)&gt;=台帳シート!BO76,台帳シート!BO76-0,ROUNDDOWN(VLOOKUP(台帳シート!J76,償却率!$B$4:$C$77,2,FALSE)*台帳シート!M76,0)),IF(ROUNDDOWN(VLOOKUP(J76,償却率!$B$4:$C$77,2,FALSE)*台帳シート!M76,0)&gt;=台帳シート!BO76,台帳シート!BO76-1,ROUNDDOWN(VLOOKUP(台帳シート!J76,償却率!$B$4:$C$77,2,FALSE)*台帳シート!M76,0)))),0)))</f>
        <v>6330271</v>
      </c>
      <c r="BS76" s="290">
        <f t="shared" si="21"/>
        <v>25321084</v>
      </c>
      <c r="BT76" s="293">
        <f t="shared" si="6"/>
        <v>69160579</v>
      </c>
      <c r="BU76" s="183"/>
    </row>
    <row r="77" spans="2:73" s="109" customFormat="1" ht="30" customHeight="1" x14ac:dyDescent="0.15">
      <c r="B77" s="82" t="s">
        <v>1034</v>
      </c>
      <c r="C77" s="111"/>
      <c r="D77" s="284" t="s">
        <v>669</v>
      </c>
      <c r="E77" s="103" t="s">
        <v>1099</v>
      </c>
      <c r="F77" s="108" t="s">
        <v>275</v>
      </c>
      <c r="G77" s="273" t="s">
        <v>724</v>
      </c>
      <c r="H77" s="88" t="s">
        <v>182</v>
      </c>
      <c r="I77" s="273"/>
      <c r="J77" s="108">
        <v>10</v>
      </c>
      <c r="K77" s="270">
        <v>42093</v>
      </c>
      <c r="L77" s="88"/>
      <c r="M77" s="276">
        <v>9086040</v>
      </c>
      <c r="N77" s="277"/>
      <c r="O77" s="111"/>
      <c r="P77" s="111"/>
      <c r="Q77" s="111"/>
      <c r="R77" s="111" t="str">
        <f t="shared" si="9"/>
        <v>-</v>
      </c>
      <c r="S77" s="111"/>
      <c r="T77" s="111"/>
      <c r="U77" s="111"/>
      <c r="V77" s="111"/>
      <c r="W77" s="111"/>
      <c r="X77" s="111"/>
      <c r="Y77" s="111" t="str">
        <f t="shared" si="10"/>
        <v>-</v>
      </c>
      <c r="Z77" s="111"/>
      <c r="AA77" s="111"/>
      <c r="AB77" s="111"/>
      <c r="AC77" s="111"/>
      <c r="AD77" s="111"/>
      <c r="AE77" s="111"/>
      <c r="AF77" s="111"/>
      <c r="AG77" s="111"/>
      <c r="AH77" s="88" t="s">
        <v>296</v>
      </c>
      <c r="AI77" s="88"/>
      <c r="AJ77" s="88"/>
      <c r="AK77" s="88"/>
      <c r="AL77" s="88"/>
      <c r="AM77" s="88"/>
      <c r="AN77" s="88"/>
      <c r="AO77" s="88"/>
      <c r="AP77" s="88"/>
      <c r="AQ77" s="189">
        <v>1</v>
      </c>
      <c r="AR77" s="88" t="s">
        <v>736</v>
      </c>
      <c r="AS77" s="88"/>
      <c r="AT77" s="88"/>
      <c r="AU77" s="88"/>
      <c r="AV77" s="88" t="s">
        <v>899</v>
      </c>
      <c r="AW77" s="88"/>
      <c r="AX77" s="282" t="s">
        <v>356</v>
      </c>
      <c r="AY77" s="115"/>
      <c r="AZ77" s="110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6"/>
      <c r="BL77" s="248">
        <f t="shared" si="22"/>
        <v>2</v>
      </c>
      <c r="BM77" s="247">
        <f>+IF(ISERROR(ROUNDDOWN(VLOOKUP(J77,償却率!$B$4:$C$82,2,FALSE)*台帳シート!M77,0)*台帳シート!BL77),0,ROUNDDOWN(VLOOKUP(台帳シート!J77,償却率!$B$4:$C$82,2,FALSE)*台帳シート!M77,0)*台帳シート!BL77)</f>
        <v>1817208</v>
      </c>
      <c r="BN77" s="289">
        <f t="shared" si="23"/>
        <v>1817208</v>
      </c>
      <c r="BO77" s="292">
        <f t="shared" si="3"/>
        <v>7268832</v>
      </c>
      <c r="BP77" s="292">
        <f t="shared" si="24"/>
        <v>0</v>
      </c>
      <c r="BQ77" s="289">
        <f t="shared" si="5"/>
        <v>0</v>
      </c>
      <c r="BR77" s="289">
        <f>IF(ISERROR(IF(BP77=0,IF(F77="無形・ソフトウェア",IF(ROUNDDOWN(VLOOKUP(J77,償却率!$B$4:$C$77,2,FALSE)*台帳シート!M77,0)&gt;=台帳シート!BO77,台帳シート!BO77-0,ROUNDDOWN(VLOOKUP(台帳シート!J77,償却率!$B$4:$C$77,2,FALSE)*台帳シート!M77,0)),IF(H77="1：リース",IF(ROUNDDOWN(VLOOKUP(J77,償却率!$B$4:$C$77,2,FALSE)*台帳シート!M77,0)&gt;=台帳シート!BO77,台帳シート!BO77-0,ROUNDDOWN(VLOOKUP(台帳シート!J77,償却率!$B$4:$C$77,2,FALSE)*台帳シート!M77,0)),IF(ROUNDDOWN(VLOOKUP(J77,償却率!$B$4:$C$77,2,FALSE)*台帳シート!M77,0)&gt;=台帳シート!BO77,台帳シート!BO77-1,ROUNDDOWN(VLOOKUP(台帳シート!J77,償却率!$B$4:$C$77,2,FALSE)*台帳シート!M77,0)))),0)),0,(IF(BP77=0,IF(F77="無形・ソフトウェア",IF(ROUNDDOWN(VLOOKUP(J77,償却率!$B$4:$C$77,2,FALSE)*台帳シート!M77,0)&gt;=台帳シート!BO77,台帳シート!BO77-0,ROUNDDOWN(VLOOKUP(台帳シート!J77,償却率!$B$4:$C$77,2,FALSE)*台帳シート!M77,0)),IF(H77="1：リース",IF(ROUNDDOWN(VLOOKUP(J77,償却率!$B$4:$C$77,2,FALSE)*台帳シート!M77,0)&gt;=台帳シート!BO77,台帳シート!BO77-0,ROUNDDOWN(VLOOKUP(台帳シート!J77,償却率!$B$4:$C$77,2,FALSE)*台帳シート!M77,0)),IF(ROUNDDOWN(VLOOKUP(J77,償却率!$B$4:$C$77,2,FALSE)*台帳シート!M77,0)&gt;=台帳シート!BO77,台帳シート!BO77-1,ROUNDDOWN(VLOOKUP(台帳シート!J77,償却率!$B$4:$C$77,2,FALSE)*台帳シート!M77,0)))),0)))</f>
        <v>908604</v>
      </c>
      <c r="BS77" s="290">
        <f t="shared" si="21"/>
        <v>2725812</v>
      </c>
      <c r="BT77" s="293">
        <f t="shared" si="6"/>
        <v>6360228</v>
      </c>
      <c r="BU77" s="183"/>
    </row>
    <row r="78" spans="2:73" s="109" customFormat="1" ht="30" customHeight="1" x14ac:dyDescent="0.15">
      <c r="B78" s="82" t="s">
        <v>1035</v>
      </c>
      <c r="C78" s="111"/>
      <c r="D78" s="284" t="s">
        <v>659</v>
      </c>
      <c r="E78" s="103" t="s">
        <v>1099</v>
      </c>
      <c r="F78" s="108" t="s">
        <v>275</v>
      </c>
      <c r="G78" s="273" t="s">
        <v>725</v>
      </c>
      <c r="H78" s="88" t="s">
        <v>182</v>
      </c>
      <c r="I78" s="273"/>
      <c r="J78" s="108">
        <v>40</v>
      </c>
      <c r="K78" s="270">
        <v>42093</v>
      </c>
      <c r="L78" s="88"/>
      <c r="M78" s="276">
        <v>23897679</v>
      </c>
      <c r="N78" s="277"/>
      <c r="O78" s="111"/>
      <c r="P78" s="111"/>
      <c r="Q78" s="111"/>
      <c r="R78" s="111" t="str">
        <f t="shared" si="9"/>
        <v>-</v>
      </c>
      <c r="S78" s="111"/>
      <c r="T78" s="111"/>
      <c r="U78" s="111"/>
      <c r="V78" s="111"/>
      <c r="W78" s="111"/>
      <c r="X78" s="111"/>
      <c r="Y78" s="111" t="str">
        <f t="shared" si="10"/>
        <v>-</v>
      </c>
      <c r="Z78" s="111"/>
      <c r="AA78" s="111"/>
      <c r="AB78" s="111"/>
      <c r="AC78" s="111"/>
      <c r="AD78" s="111"/>
      <c r="AE78" s="111"/>
      <c r="AF78" s="111"/>
      <c r="AG78" s="111"/>
      <c r="AH78" s="88" t="s">
        <v>296</v>
      </c>
      <c r="AI78" s="88"/>
      <c r="AJ78" s="88"/>
      <c r="AK78" s="88"/>
      <c r="AL78" s="88"/>
      <c r="AM78" s="88"/>
      <c r="AN78" s="88"/>
      <c r="AO78" s="88"/>
      <c r="AP78" s="88"/>
      <c r="AQ78" s="189">
        <v>10.89</v>
      </c>
      <c r="AR78" s="88" t="s">
        <v>337</v>
      </c>
      <c r="AS78" s="88"/>
      <c r="AT78" s="88"/>
      <c r="AU78" s="88"/>
      <c r="AV78" s="88" t="s">
        <v>899</v>
      </c>
      <c r="AW78" s="88"/>
      <c r="AX78" s="282" t="s">
        <v>356</v>
      </c>
      <c r="AY78" s="115"/>
      <c r="AZ78" s="110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6"/>
      <c r="BL78" s="248">
        <f t="shared" si="22"/>
        <v>2</v>
      </c>
      <c r="BM78" s="247">
        <f>+IF(ISERROR(ROUNDDOWN(VLOOKUP(J78,償却率!$B$4:$C$82,2,FALSE)*台帳シート!M78,0)*台帳シート!BL78),0,ROUNDDOWN(VLOOKUP(台帳シート!J78,償却率!$B$4:$C$82,2,FALSE)*台帳シート!M78,0)*台帳シート!BL78)</f>
        <v>1194882</v>
      </c>
      <c r="BN78" s="289">
        <f t="shared" si="23"/>
        <v>1194882</v>
      </c>
      <c r="BO78" s="292">
        <f t="shared" si="3"/>
        <v>22702797</v>
      </c>
      <c r="BP78" s="292">
        <f t="shared" si="24"/>
        <v>0</v>
      </c>
      <c r="BQ78" s="289">
        <f t="shared" si="5"/>
        <v>0</v>
      </c>
      <c r="BR78" s="289">
        <f>IF(ISERROR(IF(BP78=0,IF(F78="無形・ソフトウェア",IF(ROUNDDOWN(VLOOKUP(J78,償却率!$B$4:$C$77,2,FALSE)*台帳シート!M78,0)&gt;=台帳シート!BO78,台帳シート!BO78-0,ROUNDDOWN(VLOOKUP(台帳シート!J78,償却率!$B$4:$C$77,2,FALSE)*台帳シート!M78,0)),IF(H78="1：リース",IF(ROUNDDOWN(VLOOKUP(J78,償却率!$B$4:$C$77,2,FALSE)*台帳シート!M78,0)&gt;=台帳シート!BO78,台帳シート!BO78-0,ROUNDDOWN(VLOOKUP(台帳シート!J78,償却率!$B$4:$C$77,2,FALSE)*台帳シート!M78,0)),IF(ROUNDDOWN(VLOOKUP(J78,償却率!$B$4:$C$77,2,FALSE)*台帳シート!M78,0)&gt;=台帳シート!BO78,台帳シート!BO78-1,ROUNDDOWN(VLOOKUP(台帳シート!J78,償却率!$B$4:$C$77,2,FALSE)*台帳シート!M78,0)))),0)),0,(IF(BP78=0,IF(F78="無形・ソフトウェア",IF(ROUNDDOWN(VLOOKUP(J78,償却率!$B$4:$C$77,2,FALSE)*台帳シート!M78,0)&gt;=台帳シート!BO78,台帳シート!BO78-0,ROUNDDOWN(VLOOKUP(台帳シート!J78,償却率!$B$4:$C$77,2,FALSE)*台帳シート!M78,0)),IF(H78="1：リース",IF(ROUNDDOWN(VLOOKUP(J78,償却率!$B$4:$C$77,2,FALSE)*台帳シート!M78,0)&gt;=台帳シート!BO78,台帳シート!BO78-0,ROUNDDOWN(VLOOKUP(台帳シート!J78,償却率!$B$4:$C$77,2,FALSE)*台帳シート!M78,0)),IF(ROUNDDOWN(VLOOKUP(J78,償却率!$B$4:$C$77,2,FALSE)*台帳シート!M78,0)&gt;=台帳シート!BO78,台帳シート!BO78-1,ROUNDDOWN(VLOOKUP(台帳シート!J78,償却率!$B$4:$C$77,2,FALSE)*台帳シート!M78,0)))),0)))</f>
        <v>597441</v>
      </c>
      <c r="BS78" s="290">
        <f t="shared" si="21"/>
        <v>1792323</v>
      </c>
      <c r="BT78" s="293">
        <f t="shared" si="6"/>
        <v>22105356</v>
      </c>
      <c r="BU78" s="183"/>
    </row>
    <row r="79" spans="2:73" s="109" customFormat="1" ht="30" customHeight="1" x14ac:dyDescent="0.15">
      <c r="B79" s="82" t="s">
        <v>1036</v>
      </c>
      <c r="C79" s="111"/>
      <c r="D79" s="284" t="s">
        <v>660</v>
      </c>
      <c r="E79" s="103" t="s">
        <v>1099</v>
      </c>
      <c r="F79" s="108" t="s">
        <v>275</v>
      </c>
      <c r="G79" s="273" t="s">
        <v>726</v>
      </c>
      <c r="H79" s="88" t="s">
        <v>182</v>
      </c>
      <c r="I79" s="273"/>
      <c r="J79" s="108">
        <v>40</v>
      </c>
      <c r="K79" s="270">
        <v>42093</v>
      </c>
      <c r="L79" s="88"/>
      <c r="M79" s="276">
        <v>24100107</v>
      </c>
      <c r="N79" s="277"/>
      <c r="O79" s="111"/>
      <c r="P79" s="111"/>
      <c r="Q79" s="111"/>
      <c r="R79" s="111" t="str">
        <f t="shared" si="9"/>
        <v>-</v>
      </c>
      <c r="S79" s="111"/>
      <c r="T79" s="111"/>
      <c r="U79" s="111"/>
      <c r="V79" s="111"/>
      <c r="W79" s="111"/>
      <c r="X79" s="111"/>
      <c r="Y79" s="111" t="str">
        <f t="shared" si="10"/>
        <v>-</v>
      </c>
      <c r="Z79" s="111"/>
      <c r="AA79" s="111"/>
      <c r="AB79" s="111"/>
      <c r="AC79" s="111"/>
      <c r="AD79" s="111"/>
      <c r="AE79" s="111"/>
      <c r="AF79" s="111"/>
      <c r="AG79" s="111"/>
      <c r="AH79" s="88" t="s">
        <v>296</v>
      </c>
      <c r="AI79" s="88"/>
      <c r="AJ79" s="88"/>
      <c r="AK79" s="88"/>
      <c r="AL79" s="88"/>
      <c r="AM79" s="88"/>
      <c r="AN79" s="88"/>
      <c r="AO79" s="88"/>
      <c r="AP79" s="88"/>
      <c r="AQ79" s="189">
        <v>10.89</v>
      </c>
      <c r="AR79" s="88" t="s">
        <v>337</v>
      </c>
      <c r="AS79" s="88"/>
      <c r="AT79" s="88"/>
      <c r="AU79" s="88"/>
      <c r="AV79" s="88" t="s">
        <v>899</v>
      </c>
      <c r="AW79" s="88"/>
      <c r="AX79" s="282" t="s">
        <v>356</v>
      </c>
      <c r="AY79" s="115"/>
      <c r="AZ79" s="110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6"/>
      <c r="BL79" s="248">
        <f t="shared" si="22"/>
        <v>2</v>
      </c>
      <c r="BM79" s="247">
        <f>+IF(ISERROR(ROUNDDOWN(VLOOKUP(J79,償却率!$B$4:$C$82,2,FALSE)*台帳シート!M79,0)*台帳シート!BL79),0,ROUNDDOWN(VLOOKUP(台帳シート!J79,償却率!$B$4:$C$82,2,FALSE)*台帳シート!M79,0)*台帳シート!BL79)</f>
        <v>1205004</v>
      </c>
      <c r="BN79" s="289">
        <f t="shared" si="23"/>
        <v>1205004</v>
      </c>
      <c r="BO79" s="292">
        <f t="shared" si="3"/>
        <v>22895103</v>
      </c>
      <c r="BP79" s="292">
        <f t="shared" si="24"/>
        <v>0</v>
      </c>
      <c r="BQ79" s="289">
        <f t="shared" si="5"/>
        <v>0</v>
      </c>
      <c r="BR79" s="289">
        <f>IF(ISERROR(IF(BP79=0,IF(F79="無形・ソフトウェア",IF(ROUNDDOWN(VLOOKUP(J79,償却率!$B$4:$C$77,2,FALSE)*台帳シート!M79,0)&gt;=台帳シート!BO79,台帳シート!BO79-0,ROUNDDOWN(VLOOKUP(台帳シート!J79,償却率!$B$4:$C$77,2,FALSE)*台帳シート!M79,0)),IF(H79="1：リース",IF(ROUNDDOWN(VLOOKUP(J79,償却率!$B$4:$C$77,2,FALSE)*台帳シート!M79,0)&gt;=台帳シート!BO79,台帳シート!BO79-0,ROUNDDOWN(VLOOKUP(台帳シート!J79,償却率!$B$4:$C$77,2,FALSE)*台帳シート!M79,0)),IF(ROUNDDOWN(VLOOKUP(J79,償却率!$B$4:$C$77,2,FALSE)*台帳シート!M79,0)&gt;=台帳シート!BO79,台帳シート!BO79-1,ROUNDDOWN(VLOOKUP(台帳シート!J79,償却率!$B$4:$C$77,2,FALSE)*台帳シート!M79,0)))),0)),0,(IF(BP79=0,IF(F79="無形・ソフトウェア",IF(ROUNDDOWN(VLOOKUP(J79,償却率!$B$4:$C$77,2,FALSE)*台帳シート!M79,0)&gt;=台帳シート!BO79,台帳シート!BO79-0,ROUNDDOWN(VLOOKUP(台帳シート!J79,償却率!$B$4:$C$77,2,FALSE)*台帳シート!M79,0)),IF(H79="1：リース",IF(ROUNDDOWN(VLOOKUP(J79,償却率!$B$4:$C$77,2,FALSE)*台帳シート!M79,0)&gt;=台帳シート!BO79,台帳シート!BO79-0,ROUNDDOWN(VLOOKUP(台帳シート!J79,償却率!$B$4:$C$77,2,FALSE)*台帳シート!M79,0)),IF(ROUNDDOWN(VLOOKUP(J79,償却率!$B$4:$C$77,2,FALSE)*台帳シート!M79,0)&gt;=台帳シート!BO79,台帳シート!BO79-1,ROUNDDOWN(VLOOKUP(台帳シート!J79,償却率!$B$4:$C$77,2,FALSE)*台帳シート!M79,0)))),0)))</f>
        <v>602502</v>
      </c>
      <c r="BS79" s="290">
        <f t="shared" si="21"/>
        <v>1807506</v>
      </c>
      <c r="BT79" s="293">
        <f t="shared" si="6"/>
        <v>22292601</v>
      </c>
      <c r="BU79" s="183"/>
    </row>
    <row r="80" spans="2:73" s="109" customFormat="1" ht="30" customHeight="1" x14ac:dyDescent="0.15">
      <c r="B80" s="82" t="s">
        <v>1037</v>
      </c>
      <c r="C80" s="111"/>
      <c r="D80" s="284" t="s">
        <v>661</v>
      </c>
      <c r="E80" s="103" t="s">
        <v>1099</v>
      </c>
      <c r="F80" s="108" t="s">
        <v>275</v>
      </c>
      <c r="G80" s="273" t="s">
        <v>727</v>
      </c>
      <c r="H80" s="88" t="s">
        <v>182</v>
      </c>
      <c r="I80" s="273"/>
      <c r="J80" s="108">
        <v>40</v>
      </c>
      <c r="K80" s="270">
        <v>42093</v>
      </c>
      <c r="L80" s="88"/>
      <c r="M80" s="276">
        <v>17621559</v>
      </c>
      <c r="N80" s="277"/>
      <c r="O80" s="111"/>
      <c r="P80" s="111"/>
      <c r="Q80" s="111"/>
      <c r="R80" s="111" t="str">
        <f t="shared" si="9"/>
        <v>-</v>
      </c>
      <c r="S80" s="111"/>
      <c r="T80" s="111"/>
      <c r="U80" s="111"/>
      <c r="V80" s="111"/>
      <c r="W80" s="111"/>
      <c r="X80" s="111"/>
      <c r="Y80" s="111" t="str">
        <f t="shared" si="10"/>
        <v>-</v>
      </c>
      <c r="Z80" s="111"/>
      <c r="AA80" s="111"/>
      <c r="AB80" s="111"/>
      <c r="AC80" s="111"/>
      <c r="AD80" s="111"/>
      <c r="AE80" s="111"/>
      <c r="AF80" s="111"/>
      <c r="AG80" s="111"/>
      <c r="AH80" s="88" t="s">
        <v>296</v>
      </c>
      <c r="AI80" s="88"/>
      <c r="AJ80" s="88"/>
      <c r="AK80" s="88"/>
      <c r="AL80" s="88"/>
      <c r="AM80" s="88"/>
      <c r="AN80" s="88"/>
      <c r="AO80" s="88"/>
      <c r="AP80" s="88"/>
      <c r="AQ80" s="189">
        <v>10.89</v>
      </c>
      <c r="AR80" s="88" t="s">
        <v>337</v>
      </c>
      <c r="AS80" s="88"/>
      <c r="AT80" s="88"/>
      <c r="AU80" s="88"/>
      <c r="AV80" s="88" t="s">
        <v>899</v>
      </c>
      <c r="AW80" s="88"/>
      <c r="AX80" s="282" t="s">
        <v>356</v>
      </c>
      <c r="AY80" s="115"/>
      <c r="AZ80" s="110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6"/>
      <c r="BL80" s="248">
        <f t="shared" si="22"/>
        <v>2</v>
      </c>
      <c r="BM80" s="247">
        <f>+IF(ISERROR(ROUNDDOWN(VLOOKUP(J80,償却率!$B$4:$C$82,2,FALSE)*台帳シート!M80,0)*台帳シート!BL80),0,ROUNDDOWN(VLOOKUP(台帳シート!J80,償却率!$B$4:$C$82,2,FALSE)*台帳シート!M80,0)*台帳シート!BL80)</f>
        <v>881076</v>
      </c>
      <c r="BN80" s="289">
        <f t="shared" si="23"/>
        <v>881076</v>
      </c>
      <c r="BO80" s="292">
        <f t="shared" si="3"/>
        <v>16740483</v>
      </c>
      <c r="BP80" s="292">
        <f t="shared" si="24"/>
        <v>0</v>
      </c>
      <c r="BQ80" s="289">
        <f t="shared" si="5"/>
        <v>0</v>
      </c>
      <c r="BR80" s="289">
        <f>IF(ISERROR(IF(BP80=0,IF(F80="無形・ソフトウェア",IF(ROUNDDOWN(VLOOKUP(J80,償却率!$B$4:$C$77,2,FALSE)*台帳シート!M80,0)&gt;=台帳シート!BO80,台帳シート!BO80-0,ROUNDDOWN(VLOOKUP(台帳シート!J80,償却率!$B$4:$C$77,2,FALSE)*台帳シート!M80,0)),IF(H80="1：リース",IF(ROUNDDOWN(VLOOKUP(J80,償却率!$B$4:$C$77,2,FALSE)*台帳シート!M80,0)&gt;=台帳シート!BO80,台帳シート!BO80-0,ROUNDDOWN(VLOOKUP(台帳シート!J80,償却率!$B$4:$C$77,2,FALSE)*台帳シート!M80,0)),IF(ROUNDDOWN(VLOOKUP(J80,償却率!$B$4:$C$77,2,FALSE)*台帳シート!M80,0)&gt;=台帳シート!BO80,台帳シート!BO80-1,ROUNDDOWN(VLOOKUP(台帳シート!J80,償却率!$B$4:$C$77,2,FALSE)*台帳シート!M80,0)))),0)),0,(IF(BP80=0,IF(F80="無形・ソフトウェア",IF(ROUNDDOWN(VLOOKUP(J80,償却率!$B$4:$C$77,2,FALSE)*台帳シート!M80,0)&gt;=台帳シート!BO80,台帳シート!BO80-0,ROUNDDOWN(VLOOKUP(台帳シート!J80,償却率!$B$4:$C$77,2,FALSE)*台帳シート!M80,0)),IF(H80="1：リース",IF(ROUNDDOWN(VLOOKUP(J80,償却率!$B$4:$C$77,2,FALSE)*台帳シート!M80,0)&gt;=台帳シート!BO80,台帳シート!BO80-0,ROUNDDOWN(VLOOKUP(台帳シート!J80,償却率!$B$4:$C$77,2,FALSE)*台帳シート!M80,0)),IF(ROUNDDOWN(VLOOKUP(J80,償却率!$B$4:$C$77,2,FALSE)*台帳シート!M80,0)&gt;=台帳シート!BO80,台帳シート!BO80-1,ROUNDDOWN(VLOOKUP(台帳シート!J80,償却率!$B$4:$C$77,2,FALSE)*台帳シート!M80,0)))),0)))</f>
        <v>440538</v>
      </c>
      <c r="BS80" s="290">
        <f t="shared" si="21"/>
        <v>1321614</v>
      </c>
      <c r="BT80" s="293">
        <f t="shared" si="6"/>
        <v>16299945</v>
      </c>
      <c r="BU80" s="183"/>
    </row>
    <row r="81" spans="2:74" s="109" customFormat="1" ht="30" customHeight="1" x14ac:dyDescent="0.15">
      <c r="B81" s="82" t="s">
        <v>1038</v>
      </c>
      <c r="C81" s="111"/>
      <c r="D81" s="284" t="s">
        <v>670</v>
      </c>
      <c r="E81" s="103" t="s">
        <v>1099</v>
      </c>
      <c r="F81" s="108" t="s">
        <v>275</v>
      </c>
      <c r="G81" s="273" t="s">
        <v>728</v>
      </c>
      <c r="H81" s="88" t="s">
        <v>182</v>
      </c>
      <c r="I81" s="273"/>
      <c r="J81" s="108">
        <v>15</v>
      </c>
      <c r="K81" s="270">
        <v>42093</v>
      </c>
      <c r="L81" s="88"/>
      <c r="M81" s="276">
        <v>120722490</v>
      </c>
      <c r="N81" s="277"/>
      <c r="O81" s="56"/>
      <c r="P81" s="111"/>
      <c r="Q81" s="111"/>
      <c r="R81" s="111" t="str">
        <f t="shared" si="9"/>
        <v>-</v>
      </c>
      <c r="S81" s="111"/>
      <c r="T81" s="111"/>
      <c r="U81" s="111"/>
      <c r="V81" s="111"/>
      <c r="W81" s="111"/>
      <c r="X81" s="111"/>
      <c r="Y81" s="111" t="str">
        <f t="shared" si="10"/>
        <v>-</v>
      </c>
      <c r="Z81" s="111"/>
      <c r="AA81" s="111"/>
      <c r="AB81" s="111"/>
      <c r="AC81" s="111"/>
      <c r="AD81" s="111"/>
      <c r="AE81" s="111"/>
      <c r="AF81" s="111"/>
      <c r="AG81" s="111"/>
      <c r="AH81" s="88" t="s">
        <v>296</v>
      </c>
      <c r="AI81" s="88"/>
      <c r="AJ81" s="88"/>
      <c r="AK81" s="88"/>
      <c r="AL81" s="88"/>
      <c r="AM81" s="88"/>
      <c r="AN81" s="88"/>
      <c r="AO81" s="88"/>
      <c r="AP81" s="88"/>
      <c r="AQ81" s="189">
        <v>1</v>
      </c>
      <c r="AR81" s="88" t="s">
        <v>736</v>
      </c>
      <c r="AS81" s="88"/>
      <c r="AT81" s="88"/>
      <c r="AU81" s="88"/>
      <c r="AV81" s="88" t="s">
        <v>899</v>
      </c>
      <c r="AW81" s="88"/>
      <c r="AX81" s="282" t="s">
        <v>356</v>
      </c>
      <c r="AY81" s="115"/>
      <c r="AZ81" s="110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6"/>
      <c r="BL81" s="248">
        <f t="shared" si="22"/>
        <v>2</v>
      </c>
      <c r="BM81" s="247">
        <f>+IF(ISERROR(ROUNDDOWN(VLOOKUP(J81,償却率!$B$4:$C$82,2,FALSE)*台帳シート!M81,0)*台帳シート!BL81),0,ROUNDDOWN(VLOOKUP(台帳シート!J81,償却率!$B$4:$C$82,2,FALSE)*台帳シート!M81,0)*台帳シート!BL81)</f>
        <v>16176812</v>
      </c>
      <c r="BN81" s="289">
        <f t="shared" si="23"/>
        <v>16176812</v>
      </c>
      <c r="BO81" s="292">
        <f t="shared" si="3"/>
        <v>104545678</v>
      </c>
      <c r="BP81" s="292">
        <f t="shared" si="24"/>
        <v>0</v>
      </c>
      <c r="BQ81" s="289">
        <f t="shared" si="5"/>
        <v>0</v>
      </c>
      <c r="BR81" s="289">
        <f>IF(ISERROR(IF(BP81=0,IF(F81="無形・ソフトウェア",IF(ROUNDDOWN(VLOOKUP(J81,償却率!$B$4:$C$77,2,FALSE)*台帳シート!M81,0)&gt;=台帳シート!BO81,台帳シート!BO81-0,ROUNDDOWN(VLOOKUP(台帳シート!J81,償却率!$B$4:$C$77,2,FALSE)*台帳シート!M81,0)),IF(H81="1：リース",IF(ROUNDDOWN(VLOOKUP(J81,償却率!$B$4:$C$77,2,FALSE)*台帳シート!M81,0)&gt;=台帳シート!BO81,台帳シート!BO81-0,ROUNDDOWN(VLOOKUP(台帳シート!J81,償却率!$B$4:$C$77,2,FALSE)*台帳シート!M81,0)),IF(ROUNDDOWN(VLOOKUP(J81,償却率!$B$4:$C$77,2,FALSE)*台帳シート!M81,0)&gt;=台帳シート!BO81,台帳シート!BO81-1,ROUNDDOWN(VLOOKUP(台帳シート!J81,償却率!$B$4:$C$77,2,FALSE)*台帳シート!M81,0)))),0)),0,(IF(BP81=0,IF(F81="無形・ソフトウェア",IF(ROUNDDOWN(VLOOKUP(J81,償却率!$B$4:$C$77,2,FALSE)*台帳シート!M81,0)&gt;=台帳シート!BO81,台帳シート!BO81-0,ROUNDDOWN(VLOOKUP(台帳シート!J81,償却率!$B$4:$C$77,2,FALSE)*台帳シート!M81,0)),IF(H81="1：リース",IF(ROUNDDOWN(VLOOKUP(J81,償却率!$B$4:$C$77,2,FALSE)*台帳シート!M81,0)&gt;=台帳シート!BO81,台帳シート!BO81-0,ROUNDDOWN(VLOOKUP(台帳シート!J81,償却率!$B$4:$C$77,2,FALSE)*台帳シート!M81,0)),IF(ROUNDDOWN(VLOOKUP(J81,償却率!$B$4:$C$77,2,FALSE)*台帳シート!M81,0)&gt;=台帳シート!BO81,台帳シート!BO81-1,ROUNDDOWN(VLOOKUP(台帳シート!J81,償却率!$B$4:$C$77,2,FALSE)*台帳シート!M81,0)))),0)))</f>
        <v>8088406</v>
      </c>
      <c r="BS81" s="290">
        <f t="shared" si="21"/>
        <v>24265218</v>
      </c>
      <c r="BT81" s="293">
        <f t="shared" si="6"/>
        <v>96457272</v>
      </c>
      <c r="BU81" s="183"/>
    </row>
    <row r="82" spans="2:74" s="109" customFormat="1" ht="30" customHeight="1" x14ac:dyDescent="0.15">
      <c r="B82" s="82" t="s">
        <v>1039</v>
      </c>
      <c r="C82" s="111"/>
      <c r="D82" s="284" t="s">
        <v>671</v>
      </c>
      <c r="E82" s="103" t="s">
        <v>1099</v>
      </c>
      <c r="F82" s="108" t="s">
        <v>275</v>
      </c>
      <c r="G82" s="273" t="s">
        <v>729</v>
      </c>
      <c r="H82" s="88" t="s">
        <v>182</v>
      </c>
      <c r="I82" s="273"/>
      <c r="J82" s="108">
        <v>15</v>
      </c>
      <c r="K82" s="270">
        <v>42363</v>
      </c>
      <c r="L82" s="88"/>
      <c r="M82" s="276">
        <v>26350160</v>
      </c>
      <c r="N82" s="277"/>
      <c r="O82" s="111"/>
      <c r="P82" s="111"/>
      <c r="Q82" s="111"/>
      <c r="R82" s="111" t="str">
        <f t="shared" si="9"/>
        <v>-</v>
      </c>
      <c r="S82" s="111"/>
      <c r="T82" s="111"/>
      <c r="U82" s="111"/>
      <c r="V82" s="111"/>
      <c r="W82" s="111"/>
      <c r="X82" s="111"/>
      <c r="Y82" s="111" t="str">
        <f t="shared" si="10"/>
        <v>-</v>
      </c>
      <c r="Z82" s="111"/>
      <c r="AA82" s="111"/>
      <c r="AB82" s="111"/>
      <c r="AC82" s="111"/>
      <c r="AD82" s="111"/>
      <c r="AE82" s="111"/>
      <c r="AF82" s="111"/>
      <c r="AG82" s="111"/>
      <c r="AH82" s="88" t="s">
        <v>296</v>
      </c>
      <c r="AI82" s="88"/>
      <c r="AJ82" s="88"/>
      <c r="AK82" s="88"/>
      <c r="AL82" s="88"/>
      <c r="AM82" s="88"/>
      <c r="AN82" s="88"/>
      <c r="AO82" s="88"/>
      <c r="AP82" s="88"/>
      <c r="AQ82" s="189">
        <v>1</v>
      </c>
      <c r="AR82" s="88" t="s">
        <v>736</v>
      </c>
      <c r="AS82" s="88"/>
      <c r="AT82" s="88"/>
      <c r="AU82" s="88"/>
      <c r="AV82" s="88" t="s">
        <v>899</v>
      </c>
      <c r="AW82" s="88"/>
      <c r="AX82" s="282" t="s">
        <v>356</v>
      </c>
      <c r="AY82" s="115"/>
      <c r="AZ82" s="110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6"/>
      <c r="BL82" s="248">
        <f t="shared" ref="BL82:BL101" si="63">+IF($BM$2&lt;K82,0,DATEDIF(K82,$BM$2,"Y"))</f>
        <v>1</v>
      </c>
      <c r="BM82" s="247">
        <f>+IF(ISERROR(ROUNDDOWN(VLOOKUP(J82,償却率!$B$4:$C$82,2,FALSE)*台帳シート!M82,0)*台帳シート!BL82),0,ROUNDDOWN(VLOOKUP(台帳シート!J82,償却率!$B$4:$C$82,2,FALSE)*台帳シート!M82,0)*台帳シート!BL82)</f>
        <v>1765460</v>
      </c>
      <c r="BN82" s="289">
        <f>IF(BM82=0,0,IF(F82="無形・ソフトウェア",IF(M82-BM82&gt;0,BM82,M82-0),IF(H82="1：リース",IF(M82-BM82&gt;0,BM82,M82-0),IF(M82-BM82&gt;1,BM82,M82-1))))</f>
        <v>1765460</v>
      </c>
      <c r="BO82" s="292">
        <f t="shared" ref="BO82:BO134" si="64">+IF(BP82&lt;=0,M82-BN82,0)</f>
        <v>24584700</v>
      </c>
      <c r="BP82" s="292">
        <f t="shared" ref="BP82:BP101" si="65">+IF($BM$2&lt;K82,M82,IF(O82&lt;&gt;"",-(M82-BN82),0))</f>
        <v>0</v>
      </c>
      <c r="BQ82" s="289">
        <f t="shared" ref="BQ82:BQ100" si="66">IF(BP82&lt;0,-BN82+BP82,0)</f>
        <v>0</v>
      </c>
      <c r="BR82" s="289">
        <f>IF(ISERROR(IF(BP82=0,IF(F82="無形・ソフトウェア",IF(ROUNDDOWN(VLOOKUP(J82,償却率!$B$4:$C$77,2,FALSE)*台帳シート!M82,0)&gt;=台帳シート!BO82,台帳シート!BO82-0,ROUNDDOWN(VLOOKUP(台帳シート!J82,償却率!$B$4:$C$77,2,FALSE)*台帳シート!M82,0)),IF(H82="1：リース",IF(ROUNDDOWN(VLOOKUP(J82,償却率!$B$4:$C$77,2,FALSE)*台帳シート!M82,0)&gt;=台帳シート!BO82,台帳シート!BO82-0,ROUNDDOWN(VLOOKUP(台帳シート!J82,償却率!$B$4:$C$77,2,FALSE)*台帳シート!M82,0)),IF(ROUNDDOWN(VLOOKUP(J82,償却率!$B$4:$C$77,2,FALSE)*台帳シート!M82,0)&gt;=台帳シート!BO82,台帳シート!BO82-1,ROUNDDOWN(VLOOKUP(台帳シート!J82,償却率!$B$4:$C$77,2,FALSE)*台帳シート!M82,0)))),0)),0,(IF(BP82=0,IF(F82="無形・ソフトウェア",IF(ROUNDDOWN(VLOOKUP(J82,償却率!$B$4:$C$77,2,FALSE)*台帳シート!M82,0)&gt;=台帳シート!BO82,台帳シート!BO82-0,ROUNDDOWN(VLOOKUP(台帳シート!J82,償却率!$B$4:$C$77,2,FALSE)*台帳シート!M82,0)),IF(H82="1：リース",IF(ROUNDDOWN(VLOOKUP(J82,償却率!$B$4:$C$77,2,FALSE)*台帳シート!M82,0)&gt;=台帳シート!BO82,台帳シート!BO82-0,ROUNDDOWN(VLOOKUP(台帳シート!J82,償却率!$B$4:$C$77,2,FALSE)*台帳シート!M82,0)),IF(ROUNDDOWN(VLOOKUP(J82,償却率!$B$4:$C$77,2,FALSE)*台帳シート!M82,0)&gt;=台帳シート!BO82,台帳シート!BO82-1,ROUNDDOWN(VLOOKUP(台帳シート!J82,償却率!$B$4:$C$77,2,FALSE)*台帳シート!M82,0)))),0)))</f>
        <v>1765460</v>
      </c>
      <c r="BS82" s="290">
        <f t="shared" si="21"/>
        <v>3530920</v>
      </c>
      <c r="BT82" s="293">
        <f t="shared" ref="BT82:BT134" si="67">+BO82+BP82-BR82</f>
        <v>22819240</v>
      </c>
      <c r="BU82" s="183"/>
    </row>
    <row r="83" spans="2:74" s="109" customFormat="1" ht="30" customHeight="1" x14ac:dyDescent="0.15">
      <c r="B83" s="82" t="s">
        <v>1040</v>
      </c>
      <c r="C83" s="111"/>
      <c r="D83" s="284" t="s">
        <v>672</v>
      </c>
      <c r="E83" s="103" t="s">
        <v>1099</v>
      </c>
      <c r="F83" s="108" t="s">
        <v>275</v>
      </c>
      <c r="G83" s="273" t="s">
        <v>730</v>
      </c>
      <c r="H83" s="88" t="s">
        <v>182</v>
      </c>
      <c r="I83" s="273"/>
      <c r="J83" s="108">
        <v>10</v>
      </c>
      <c r="K83" s="270">
        <v>42439</v>
      </c>
      <c r="L83" s="88"/>
      <c r="M83" s="276">
        <v>615291492</v>
      </c>
      <c r="N83" s="277"/>
      <c r="O83" s="111"/>
      <c r="P83" s="111"/>
      <c r="Q83" s="111"/>
      <c r="R83" s="111" t="str">
        <f t="shared" ref="R83:R100" si="68">IF(BP83&gt;0,BP83,"-")</f>
        <v>-</v>
      </c>
      <c r="S83" s="111"/>
      <c r="T83" s="111"/>
      <c r="U83" s="111"/>
      <c r="V83" s="111"/>
      <c r="W83" s="111"/>
      <c r="X83" s="111"/>
      <c r="Y83" s="111" t="str">
        <f t="shared" ref="Y83:Y100" si="69">IF(BP83&lt;0,BP83,"-")</f>
        <v>-</v>
      </c>
      <c r="Z83" s="111"/>
      <c r="AA83" s="111"/>
      <c r="AB83" s="111"/>
      <c r="AC83" s="111"/>
      <c r="AD83" s="111"/>
      <c r="AE83" s="111"/>
      <c r="AF83" s="111"/>
      <c r="AG83" s="111"/>
      <c r="AH83" s="88" t="s">
        <v>296</v>
      </c>
      <c r="AI83" s="88"/>
      <c r="AJ83" s="88"/>
      <c r="AK83" s="88"/>
      <c r="AL83" s="88"/>
      <c r="AM83" s="88"/>
      <c r="AN83" s="88"/>
      <c r="AO83" s="88"/>
      <c r="AP83" s="88"/>
      <c r="AQ83" s="189">
        <v>13</v>
      </c>
      <c r="AR83" s="88" t="s">
        <v>737</v>
      </c>
      <c r="AS83" s="88"/>
      <c r="AT83" s="88"/>
      <c r="AU83" s="88"/>
      <c r="AV83" s="88" t="s">
        <v>899</v>
      </c>
      <c r="AW83" s="88"/>
      <c r="AX83" s="282" t="s">
        <v>356</v>
      </c>
      <c r="AY83" s="115"/>
      <c r="AZ83" s="110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6"/>
      <c r="BL83" s="248">
        <f t="shared" si="63"/>
        <v>1</v>
      </c>
      <c r="BM83" s="247">
        <f>+IF(ISERROR(ROUNDDOWN(VLOOKUP(J83,償却率!$B$4:$C$82,2,FALSE)*台帳シート!M83,0)*台帳シート!BL83),0,ROUNDDOWN(VLOOKUP(台帳シート!J83,償却率!$B$4:$C$82,2,FALSE)*台帳シート!M83,0)*台帳シート!BL83)</f>
        <v>61529149</v>
      </c>
      <c r="BN83" s="289">
        <f t="shared" ref="BN83:BN101" si="70">IF(BM83=0,0,IF(F83="無形・ソフトウェア",IF(M83-BM83&gt;0,BM83,M83-0),IF(H83="1：リース",IF(M83-BM83&gt;0,BM83,M83-0),IF(M83-BM83&gt;1,BM83,M83-1))))</f>
        <v>61529149</v>
      </c>
      <c r="BO83" s="292">
        <f t="shared" si="64"/>
        <v>553762343</v>
      </c>
      <c r="BP83" s="292">
        <f t="shared" si="65"/>
        <v>0</v>
      </c>
      <c r="BQ83" s="289">
        <f t="shared" si="66"/>
        <v>0</v>
      </c>
      <c r="BR83" s="289">
        <f>IF(ISERROR(IF(BP83=0,IF(F83="無形・ソフトウェア",IF(ROUNDDOWN(VLOOKUP(J83,償却率!$B$4:$C$77,2,FALSE)*台帳シート!M83,0)&gt;=台帳シート!BO83,台帳シート!BO83-0,ROUNDDOWN(VLOOKUP(台帳シート!J83,償却率!$B$4:$C$77,2,FALSE)*台帳シート!M83,0)),IF(H83="1：リース",IF(ROUNDDOWN(VLOOKUP(J83,償却率!$B$4:$C$77,2,FALSE)*台帳シート!M83,0)&gt;=台帳シート!BO83,台帳シート!BO83-0,ROUNDDOWN(VLOOKUP(台帳シート!J83,償却率!$B$4:$C$77,2,FALSE)*台帳シート!M83,0)),IF(ROUNDDOWN(VLOOKUP(J83,償却率!$B$4:$C$77,2,FALSE)*台帳シート!M83,0)&gt;=台帳シート!BO83,台帳シート!BO83-1,ROUNDDOWN(VLOOKUP(台帳シート!J83,償却率!$B$4:$C$77,2,FALSE)*台帳シート!M83,0)))),0)),0,(IF(BP83=0,IF(F83="無形・ソフトウェア",IF(ROUNDDOWN(VLOOKUP(J83,償却率!$B$4:$C$77,2,FALSE)*台帳シート!M83,0)&gt;=台帳シート!BO83,台帳シート!BO83-0,ROUNDDOWN(VLOOKUP(台帳シート!J83,償却率!$B$4:$C$77,2,FALSE)*台帳シート!M83,0)),IF(H83="1：リース",IF(ROUNDDOWN(VLOOKUP(J83,償却率!$B$4:$C$77,2,FALSE)*台帳シート!M83,0)&gt;=台帳シート!BO83,台帳シート!BO83-0,ROUNDDOWN(VLOOKUP(台帳シート!J83,償却率!$B$4:$C$77,2,FALSE)*台帳シート!M83,0)),IF(ROUNDDOWN(VLOOKUP(J83,償却率!$B$4:$C$77,2,FALSE)*台帳シート!M83,0)&gt;=台帳シート!BO83,台帳シート!BO83-1,ROUNDDOWN(VLOOKUP(台帳シート!J83,償却率!$B$4:$C$77,2,FALSE)*台帳シート!M83,0)))),0)))</f>
        <v>61529149</v>
      </c>
      <c r="BS83" s="290">
        <f t="shared" si="21"/>
        <v>123058298</v>
      </c>
      <c r="BT83" s="293">
        <f t="shared" si="67"/>
        <v>492233194</v>
      </c>
      <c r="BU83" s="183"/>
    </row>
    <row r="84" spans="2:74" s="109" customFormat="1" ht="30" customHeight="1" x14ac:dyDescent="0.15">
      <c r="B84" s="82" t="s">
        <v>1041</v>
      </c>
      <c r="C84" s="111"/>
      <c r="D84" s="284" t="s">
        <v>673</v>
      </c>
      <c r="E84" s="103" t="s">
        <v>1099</v>
      </c>
      <c r="F84" s="108" t="s">
        <v>275</v>
      </c>
      <c r="G84" s="273" t="s">
        <v>731</v>
      </c>
      <c r="H84" s="88" t="s">
        <v>182</v>
      </c>
      <c r="I84" s="273"/>
      <c r="J84" s="108">
        <v>10</v>
      </c>
      <c r="K84" s="270">
        <v>42455</v>
      </c>
      <c r="L84" s="88"/>
      <c r="M84" s="276">
        <v>734400</v>
      </c>
      <c r="N84" s="277"/>
      <c r="O84" s="111"/>
      <c r="P84" s="111"/>
      <c r="Q84" s="111"/>
      <c r="R84" s="111" t="str">
        <f t="shared" si="68"/>
        <v>-</v>
      </c>
      <c r="S84" s="111"/>
      <c r="T84" s="111"/>
      <c r="U84" s="111"/>
      <c r="V84" s="111"/>
      <c r="W84" s="111"/>
      <c r="X84" s="111"/>
      <c r="Y84" s="111" t="str">
        <f t="shared" si="69"/>
        <v>-</v>
      </c>
      <c r="Z84" s="111"/>
      <c r="AA84" s="111"/>
      <c r="AB84" s="111"/>
      <c r="AC84" s="111"/>
      <c r="AD84" s="111"/>
      <c r="AE84" s="111"/>
      <c r="AF84" s="111"/>
      <c r="AG84" s="111"/>
      <c r="AH84" s="88" t="s">
        <v>296</v>
      </c>
      <c r="AI84" s="88"/>
      <c r="AJ84" s="88"/>
      <c r="AK84" s="88"/>
      <c r="AL84" s="88"/>
      <c r="AM84" s="88"/>
      <c r="AN84" s="88"/>
      <c r="AO84" s="88"/>
      <c r="AP84" s="88"/>
      <c r="AQ84" s="189">
        <v>1</v>
      </c>
      <c r="AR84" s="88" t="s">
        <v>736</v>
      </c>
      <c r="AS84" s="88"/>
      <c r="AT84" s="88"/>
      <c r="AU84" s="88"/>
      <c r="AV84" s="88" t="s">
        <v>899</v>
      </c>
      <c r="AW84" s="88"/>
      <c r="AX84" s="282" t="s">
        <v>356</v>
      </c>
      <c r="AY84" s="115"/>
      <c r="AZ84" s="110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6"/>
      <c r="BL84" s="248">
        <f t="shared" si="63"/>
        <v>1</v>
      </c>
      <c r="BM84" s="247">
        <f>+IF(ISERROR(ROUNDDOWN(VLOOKUP(J84,償却率!$B$4:$C$82,2,FALSE)*台帳シート!M84,0)*台帳シート!BL84),0,ROUNDDOWN(VLOOKUP(台帳シート!J84,償却率!$B$4:$C$82,2,FALSE)*台帳シート!M84,0)*台帳シート!BL84)</f>
        <v>73440</v>
      </c>
      <c r="BN84" s="289">
        <f t="shared" si="70"/>
        <v>73440</v>
      </c>
      <c r="BO84" s="292">
        <f t="shared" si="64"/>
        <v>660960</v>
      </c>
      <c r="BP84" s="292">
        <f t="shared" si="65"/>
        <v>0</v>
      </c>
      <c r="BQ84" s="289">
        <f t="shared" si="66"/>
        <v>0</v>
      </c>
      <c r="BR84" s="289">
        <f>IF(ISERROR(IF(BP84=0,IF(F84="無形・ソフトウェア",IF(ROUNDDOWN(VLOOKUP(J84,償却率!$B$4:$C$77,2,FALSE)*台帳シート!M84,0)&gt;=台帳シート!BO84,台帳シート!BO84-0,ROUNDDOWN(VLOOKUP(台帳シート!J84,償却率!$B$4:$C$77,2,FALSE)*台帳シート!M84,0)),IF(H84="1：リース",IF(ROUNDDOWN(VLOOKUP(J84,償却率!$B$4:$C$77,2,FALSE)*台帳シート!M84,0)&gt;=台帳シート!BO84,台帳シート!BO84-0,ROUNDDOWN(VLOOKUP(台帳シート!J84,償却率!$B$4:$C$77,2,FALSE)*台帳シート!M84,0)),IF(ROUNDDOWN(VLOOKUP(J84,償却率!$B$4:$C$77,2,FALSE)*台帳シート!M84,0)&gt;=台帳シート!BO84,台帳シート!BO84-1,ROUNDDOWN(VLOOKUP(台帳シート!J84,償却率!$B$4:$C$77,2,FALSE)*台帳シート!M84,0)))),0)),0,(IF(BP84=0,IF(F84="無形・ソフトウェア",IF(ROUNDDOWN(VLOOKUP(J84,償却率!$B$4:$C$77,2,FALSE)*台帳シート!M84,0)&gt;=台帳シート!BO84,台帳シート!BO84-0,ROUNDDOWN(VLOOKUP(台帳シート!J84,償却率!$B$4:$C$77,2,FALSE)*台帳シート!M84,0)),IF(H84="1：リース",IF(ROUNDDOWN(VLOOKUP(J84,償却率!$B$4:$C$77,2,FALSE)*台帳シート!M84,0)&gt;=台帳シート!BO84,台帳シート!BO84-0,ROUNDDOWN(VLOOKUP(台帳シート!J84,償却率!$B$4:$C$77,2,FALSE)*台帳シート!M84,0)),IF(ROUNDDOWN(VLOOKUP(J84,償却率!$B$4:$C$77,2,FALSE)*台帳シート!M84,0)&gt;=台帳シート!BO84,台帳シート!BO84-1,ROUNDDOWN(VLOOKUP(台帳シート!J84,償却率!$B$4:$C$77,2,FALSE)*台帳シート!M84,0)))),0)))</f>
        <v>73440</v>
      </c>
      <c r="BS84" s="290">
        <f t="shared" ref="BS84:BS149" si="71">BN84+BQ84+BR84</f>
        <v>146880</v>
      </c>
      <c r="BT84" s="293">
        <f t="shared" si="67"/>
        <v>587520</v>
      </c>
      <c r="BU84" s="183"/>
    </row>
    <row r="85" spans="2:74" s="109" customFormat="1" ht="30" customHeight="1" x14ac:dyDescent="0.15">
      <c r="B85" s="82" t="s">
        <v>1042</v>
      </c>
      <c r="C85" s="111"/>
      <c r="D85" s="284" t="s">
        <v>674</v>
      </c>
      <c r="E85" s="103" t="s">
        <v>1099</v>
      </c>
      <c r="F85" s="108" t="s">
        <v>275</v>
      </c>
      <c r="G85" s="273" t="s">
        <v>732</v>
      </c>
      <c r="H85" s="88" t="s">
        <v>182</v>
      </c>
      <c r="I85" s="273"/>
      <c r="J85" s="108">
        <v>10</v>
      </c>
      <c r="K85" s="270">
        <v>42398</v>
      </c>
      <c r="L85" s="88"/>
      <c r="M85" s="276">
        <v>3896114</v>
      </c>
      <c r="N85" s="277"/>
      <c r="O85" s="111"/>
      <c r="P85" s="111"/>
      <c r="Q85" s="111"/>
      <c r="R85" s="111" t="str">
        <f t="shared" si="68"/>
        <v>-</v>
      </c>
      <c r="S85" s="111"/>
      <c r="T85" s="111"/>
      <c r="U85" s="111"/>
      <c r="V85" s="111"/>
      <c r="W85" s="111"/>
      <c r="X85" s="111"/>
      <c r="Y85" s="111" t="str">
        <f t="shared" si="69"/>
        <v>-</v>
      </c>
      <c r="Z85" s="111"/>
      <c r="AA85" s="111"/>
      <c r="AB85" s="111"/>
      <c r="AC85" s="111"/>
      <c r="AD85" s="111"/>
      <c r="AE85" s="111"/>
      <c r="AF85" s="111"/>
      <c r="AG85" s="111"/>
      <c r="AH85" s="88" t="s">
        <v>296</v>
      </c>
      <c r="AI85" s="88"/>
      <c r="AJ85" s="88"/>
      <c r="AK85" s="88"/>
      <c r="AL85" s="88"/>
      <c r="AM85" s="88"/>
      <c r="AN85" s="88"/>
      <c r="AO85" s="88"/>
      <c r="AP85" s="88"/>
      <c r="AQ85" s="189">
        <v>1</v>
      </c>
      <c r="AR85" s="88" t="s">
        <v>736</v>
      </c>
      <c r="AS85" s="88"/>
      <c r="AT85" s="88"/>
      <c r="AU85" s="88"/>
      <c r="AV85" s="88" t="s">
        <v>899</v>
      </c>
      <c r="AW85" s="88"/>
      <c r="AX85" s="282" t="s">
        <v>356</v>
      </c>
      <c r="AY85" s="115"/>
      <c r="AZ85" s="110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6"/>
      <c r="BL85" s="248">
        <f t="shared" si="63"/>
        <v>1</v>
      </c>
      <c r="BM85" s="247">
        <f>+IF(ISERROR(ROUNDDOWN(VLOOKUP(J85,償却率!$B$4:$C$82,2,FALSE)*台帳シート!M85,0)*台帳シート!BL85),0,ROUNDDOWN(VLOOKUP(台帳シート!J85,償却率!$B$4:$C$82,2,FALSE)*台帳シート!M85,0)*台帳シート!BL85)</f>
        <v>389611</v>
      </c>
      <c r="BN85" s="289">
        <f t="shared" si="70"/>
        <v>389611</v>
      </c>
      <c r="BO85" s="292">
        <f t="shared" si="64"/>
        <v>3506503</v>
      </c>
      <c r="BP85" s="292">
        <f t="shared" si="65"/>
        <v>0</v>
      </c>
      <c r="BQ85" s="289">
        <f t="shared" si="66"/>
        <v>0</v>
      </c>
      <c r="BR85" s="289">
        <f>IF(ISERROR(IF(BP85=0,IF(F85="無形・ソフトウェア",IF(ROUNDDOWN(VLOOKUP(J85,償却率!$B$4:$C$77,2,FALSE)*台帳シート!M85,0)&gt;=台帳シート!BO85,台帳シート!BO85-0,ROUNDDOWN(VLOOKUP(台帳シート!J85,償却率!$B$4:$C$77,2,FALSE)*台帳シート!M85,0)),IF(H85="1：リース",IF(ROUNDDOWN(VLOOKUP(J85,償却率!$B$4:$C$77,2,FALSE)*台帳シート!M85,0)&gt;=台帳シート!BO85,台帳シート!BO85-0,ROUNDDOWN(VLOOKUP(台帳シート!J85,償却率!$B$4:$C$77,2,FALSE)*台帳シート!M85,0)),IF(ROUNDDOWN(VLOOKUP(J85,償却率!$B$4:$C$77,2,FALSE)*台帳シート!M85,0)&gt;=台帳シート!BO85,台帳シート!BO85-1,ROUNDDOWN(VLOOKUP(台帳シート!J85,償却率!$B$4:$C$77,2,FALSE)*台帳シート!M85,0)))),0)),0,(IF(BP85=0,IF(F85="無形・ソフトウェア",IF(ROUNDDOWN(VLOOKUP(J85,償却率!$B$4:$C$77,2,FALSE)*台帳シート!M85,0)&gt;=台帳シート!BO85,台帳シート!BO85-0,ROUNDDOWN(VLOOKUP(台帳シート!J85,償却率!$B$4:$C$77,2,FALSE)*台帳シート!M85,0)),IF(H85="1：リース",IF(ROUNDDOWN(VLOOKUP(J85,償却率!$B$4:$C$77,2,FALSE)*台帳シート!M85,0)&gt;=台帳シート!BO85,台帳シート!BO85-0,ROUNDDOWN(VLOOKUP(台帳シート!J85,償却率!$B$4:$C$77,2,FALSE)*台帳シート!M85,0)),IF(ROUNDDOWN(VLOOKUP(J85,償却率!$B$4:$C$77,2,FALSE)*台帳シート!M85,0)&gt;=台帳シート!BO85,台帳シート!BO85-1,ROUNDDOWN(VLOOKUP(台帳シート!J85,償却率!$B$4:$C$77,2,FALSE)*台帳シート!M85,0)))),0)))</f>
        <v>389611</v>
      </c>
      <c r="BS85" s="290">
        <f t="shared" si="71"/>
        <v>779222</v>
      </c>
      <c r="BT85" s="293">
        <f t="shared" si="67"/>
        <v>3116892</v>
      </c>
      <c r="BU85" s="183"/>
    </row>
    <row r="86" spans="2:74" s="109" customFormat="1" ht="30" customHeight="1" x14ac:dyDescent="0.15">
      <c r="B86" s="82" t="s">
        <v>1043</v>
      </c>
      <c r="C86" s="111"/>
      <c r="D86" s="284" t="s">
        <v>675</v>
      </c>
      <c r="E86" s="103" t="s">
        <v>1099</v>
      </c>
      <c r="F86" s="108" t="s">
        <v>275</v>
      </c>
      <c r="G86" s="273" t="s">
        <v>733</v>
      </c>
      <c r="H86" s="88" t="s">
        <v>182</v>
      </c>
      <c r="I86" s="273"/>
      <c r="J86" s="108">
        <v>10</v>
      </c>
      <c r="K86" s="270">
        <v>42328</v>
      </c>
      <c r="L86" s="88"/>
      <c r="M86" s="276">
        <v>1296000</v>
      </c>
      <c r="N86" s="277"/>
      <c r="O86" s="111"/>
      <c r="P86" s="111"/>
      <c r="Q86" s="111"/>
      <c r="R86" s="111" t="str">
        <f t="shared" si="68"/>
        <v>-</v>
      </c>
      <c r="S86" s="111"/>
      <c r="T86" s="111"/>
      <c r="U86" s="111"/>
      <c r="V86" s="111"/>
      <c r="W86" s="111"/>
      <c r="X86" s="111"/>
      <c r="Y86" s="111" t="str">
        <f t="shared" si="69"/>
        <v>-</v>
      </c>
      <c r="Z86" s="111"/>
      <c r="AA86" s="111"/>
      <c r="AB86" s="111"/>
      <c r="AC86" s="111"/>
      <c r="AD86" s="111"/>
      <c r="AE86" s="111"/>
      <c r="AF86" s="111"/>
      <c r="AG86" s="111"/>
      <c r="AH86" s="88" t="s">
        <v>296</v>
      </c>
      <c r="AI86" s="88"/>
      <c r="AJ86" s="88"/>
      <c r="AK86" s="88"/>
      <c r="AL86" s="88"/>
      <c r="AM86" s="88"/>
      <c r="AN86" s="88"/>
      <c r="AO86" s="88"/>
      <c r="AP86" s="88"/>
      <c r="AQ86" s="189">
        <v>1</v>
      </c>
      <c r="AR86" s="88" t="s">
        <v>736</v>
      </c>
      <c r="AS86" s="88"/>
      <c r="AT86" s="88"/>
      <c r="AU86" s="88"/>
      <c r="AV86" s="88" t="s">
        <v>899</v>
      </c>
      <c r="AW86" s="88"/>
      <c r="AX86" s="282" t="s">
        <v>356</v>
      </c>
      <c r="AY86" s="115"/>
      <c r="AZ86" s="110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6"/>
      <c r="BL86" s="248">
        <f t="shared" si="63"/>
        <v>1</v>
      </c>
      <c r="BM86" s="247">
        <f>+IF(ISERROR(ROUNDDOWN(VLOOKUP(J86,償却率!$B$4:$C$82,2,FALSE)*台帳シート!M86,0)*台帳シート!BL86),0,ROUNDDOWN(VLOOKUP(台帳シート!J86,償却率!$B$4:$C$82,2,FALSE)*台帳シート!M86,0)*台帳シート!BL86)</f>
        <v>129600</v>
      </c>
      <c r="BN86" s="289">
        <f t="shared" si="70"/>
        <v>129600</v>
      </c>
      <c r="BO86" s="292">
        <f t="shared" si="64"/>
        <v>1166400</v>
      </c>
      <c r="BP86" s="292">
        <f t="shared" si="65"/>
        <v>0</v>
      </c>
      <c r="BQ86" s="289">
        <f t="shared" si="66"/>
        <v>0</v>
      </c>
      <c r="BR86" s="289">
        <f>IF(ISERROR(IF(BP86=0,IF(F86="無形・ソフトウェア",IF(ROUNDDOWN(VLOOKUP(J86,償却率!$B$4:$C$77,2,FALSE)*台帳シート!M86,0)&gt;=台帳シート!BO86,台帳シート!BO86-0,ROUNDDOWN(VLOOKUP(台帳シート!J86,償却率!$B$4:$C$77,2,FALSE)*台帳シート!M86,0)),IF(H86="1：リース",IF(ROUNDDOWN(VLOOKUP(J86,償却率!$B$4:$C$77,2,FALSE)*台帳シート!M86,0)&gt;=台帳シート!BO86,台帳シート!BO86-0,ROUNDDOWN(VLOOKUP(台帳シート!J86,償却率!$B$4:$C$77,2,FALSE)*台帳シート!M86,0)),IF(ROUNDDOWN(VLOOKUP(J86,償却率!$B$4:$C$77,2,FALSE)*台帳シート!M86,0)&gt;=台帳シート!BO86,台帳シート!BO86-1,ROUNDDOWN(VLOOKUP(台帳シート!J86,償却率!$B$4:$C$77,2,FALSE)*台帳シート!M86,0)))),0)),0,(IF(BP86=0,IF(F86="無形・ソフトウェア",IF(ROUNDDOWN(VLOOKUP(J86,償却率!$B$4:$C$77,2,FALSE)*台帳シート!M86,0)&gt;=台帳シート!BO86,台帳シート!BO86-0,ROUNDDOWN(VLOOKUP(台帳シート!J86,償却率!$B$4:$C$77,2,FALSE)*台帳シート!M86,0)),IF(H86="1：リース",IF(ROUNDDOWN(VLOOKUP(J86,償却率!$B$4:$C$77,2,FALSE)*台帳シート!M86,0)&gt;=台帳シート!BO86,台帳シート!BO86-0,ROUNDDOWN(VLOOKUP(台帳シート!J86,償却率!$B$4:$C$77,2,FALSE)*台帳シート!M86,0)),IF(ROUNDDOWN(VLOOKUP(J86,償却率!$B$4:$C$77,2,FALSE)*台帳シート!M86,0)&gt;=台帳シート!BO86,台帳シート!BO86-1,ROUNDDOWN(VLOOKUP(台帳シート!J86,償却率!$B$4:$C$77,2,FALSE)*台帳シート!M86,0)))),0)))</f>
        <v>129600</v>
      </c>
      <c r="BS86" s="290">
        <f t="shared" si="71"/>
        <v>259200</v>
      </c>
      <c r="BT86" s="293">
        <f t="shared" si="67"/>
        <v>1036800</v>
      </c>
      <c r="BU86" s="183"/>
    </row>
    <row r="87" spans="2:74" s="109" customFormat="1" ht="30" customHeight="1" x14ac:dyDescent="0.15">
      <c r="B87" s="82" t="s">
        <v>1044</v>
      </c>
      <c r="C87" s="111"/>
      <c r="D87" s="284" t="s">
        <v>666</v>
      </c>
      <c r="E87" s="103" t="s">
        <v>1099</v>
      </c>
      <c r="F87" s="283" t="s">
        <v>275</v>
      </c>
      <c r="G87" s="273" t="s">
        <v>734</v>
      </c>
      <c r="H87" s="88" t="s">
        <v>182</v>
      </c>
      <c r="I87" s="273"/>
      <c r="J87" s="108">
        <v>10</v>
      </c>
      <c r="K87" s="270">
        <v>42457</v>
      </c>
      <c r="L87" s="88"/>
      <c r="M87" s="276">
        <v>64948424</v>
      </c>
      <c r="N87" s="277"/>
      <c r="O87" s="111"/>
      <c r="P87" s="111"/>
      <c r="Q87" s="111"/>
      <c r="R87" s="111" t="str">
        <f t="shared" si="68"/>
        <v>-</v>
      </c>
      <c r="S87" s="111"/>
      <c r="T87" s="111"/>
      <c r="U87" s="111"/>
      <c r="V87" s="111"/>
      <c r="W87" s="111"/>
      <c r="X87" s="111"/>
      <c r="Y87" s="111" t="str">
        <f t="shared" si="69"/>
        <v>-</v>
      </c>
      <c r="Z87" s="111"/>
      <c r="AA87" s="111"/>
      <c r="AB87" s="111"/>
      <c r="AC87" s="111"/>
      <c r="AD87" s="111"/>
      <c r="AE87" s="111"/>
      <c r="AF87" s="111"/>
      <c r="AG87" s="111"/>
      <c r="AH87" s="88" t="s">
        <v>296</v>
      </c>
      <c r="AI87" s="88"/>
      <c r="AJ87" s="88"/>
      <c r="AK87" s="88"/>
      <c r="AL87" s="88"/>
      <c r="AM87" s="88"/>
      <c r="AN87" s="88"/>
      <c r="AO87" s="88"/>
      <c r="AP87" s="88"/>
      <c r="AQ87" s="189">
        <v>1</v>
      </c>
      <c r="AR87" s="88" t="s">
        <v>736</v>
      </c>
      <c r="AS87" s="88"/>
      <c r="AT87" s="88"/>
      <c r="AU87" s="88"/>
      <c r="AV87" s="88" t="s">
        <v>899</v>
      </c>
      <c r="AW87" s="88"/>
      <c r="AX87" s="282" t="s">
        <v>356</v>
      </c>
      <c r="AY87" s="115"/>
      <c r="AZ87" s="110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6"/>
      <c r="BL87" s="248">
        <f t="shared" si="63"/>
        <v>1</v>
      </c>
      <c r="BM87" s="247">
        <f>+IF(ISERROR(ROUNDDOWN(VLOOKUP(J87,償却率!$B$4:$C$82,2,FALSE)*台帳シート!M87,0)*台帳シート!BL87),0,ROUNDDOWN(VLOOKUP(台帳シート!J87,償却率!$B$4:$C$82,2,FALSE)*台帳シート!M87,0)*台帳シート!BL87)</f>
        <v>6494842</v>
      </c>
      <c r="BN87" s="289">
        <f t="shared" si="70"/>
        <v>6494842</v>
      </c>
      <c r="BO87" s="292">
        <f t="shared" si="64"/>
        <v>58453582</v>
      </c>
      <c r="BP87" s="292">
        <f t="shared" si="65"/>
        <v>0</v>
      </c>
      <c r="BQ87" s="289">
        <f t="shared" si="66"/>
        <v>0</v>
      </c>
      <c r="BR87" s="289">
        <f>IF(ISERROR(IF(BP87=0,IF(F87="無形・ソフトウェア",IF(ROUNDDOWN(VLOOKUP(J87,償却率!$B$4:$C$77,2,FALSE)*台帳シート!M87,0)&gt;=台帳シート!BO87,台帳シート!BO87-0,ROUNDDOWN(VLOOKUP(台帳シート!J87,償却率!$B$4:$C$77,2,FALSE)*台帳シート!M87,0)),IF(H87="1：リース",IF(ROUNDDOWN(VLOOKUP(J87,償却率!$B$4:$C$77,2,FALSE)*台帳シート!M87,0)&gt;=台帳シート!BO87,台帳シート!BO87-0,ROUNDDOWN(VLOOKUP(台帳シート!J87,償却率!$B$4:$C$77,2,FALSE)*台帳シート!M87,0)),IF(ROUNDDOWN(VLOOKUP(J87,償却率!$B$4:$C$77,2,FALSE)*台帳シート!M87,0)&gt;=台帳シート!BO87,台帳シート!BO87-1,ROUNDDOWN(VLOOKUP(台帳シート!J87,償却率!$B$4:$C$77,2,FALSE)*台帳シート!M87,0)))),0)),0,(IF(BP87=0,IF(F87="無形・ソフトウェア",IF(ROUNDDOWN(VLOOKUP(J87,償却率!$B$4:$C$77,2,FALSE)*台帳シート!M87,0)&gt;=台帳シート!BO87,台帳シート!BO87-0,ROUNDDOWN(VLOOKUP(台帳シート!J87,償却率!$B$4:$C$77,2,FALSE)*台帳シート!M87,0)),IF(H87="1：リース",IF(ROUNDDOWN(VLOOKUP(J87,償却率!$B$4:$C$77,2,FALSE)*台帳シート!M87,0)&gt;=台帳シート!BO87,台帳シート!BO87-0,ROUNDDOWN(VLOOKUP(台帳シート!J87,償却率!$B$4:$C$77,2,FALSE)*台帳シート!M87,0)),IF(ROUNDDOWN(VLOOKUP(J87,償却率!$B$4:$C$77,2,FALSE)*台帳シート!M87,0)&gt;=台帳シート!BO87,台帳シート!BO87-1,ROUNDDOWN(VLOOKUP(台帳シート!J87,償却率!$B$4:$C$77,2,FALSE)*台帳シート!M87,0)))),0)))</f>
        <v>6494842</v>
      </c>
      <c r="BS87" s="290">
        <f t="shared" si="71"/>
        <v>12989684</v>
      </c>
      <c r="BT87" s="293">
        <f t="shared" si="67"/>
        <v>51958740</v>
      </c>
      <c r="BU87" s="183"/>
    </row>
    <row r="88" spans="2:74" s="109" customFormat="1" ht="30" customHeight="1" x14ac:dyDescent="0.15">
      <c r="B88" s="82" t="s">
        <v>1045</v>
      </c>
      <c r="C88" s="111"/>
      <c r="D88" s="284" t="s">
        <v>667</v>
      </c>
      <c r="E88" s="103" t="s">
        <v>1099</v>
      </c>
      <c r="F88" s="283" t="s">
        <v>275</v>
      </c>
      <c r="G88" s="273" t="s">
        <v>735</v>
      </c>
      <c r="H88" s="88" t="s">
        <v>182</v>
      </c>
      <c r="I88" s="273"/>
      <c r="J88" s="108">
        <v>10</v>
      </c>
      <c r="K88" s="270">
        <v>42457</v>
      </c>
      <c r="L88" s="88"/>
      <c r="M88" s="276">
        <v>15343907</v>
      </c>
      <c r="N88" s="277"/>
      <c r="O88" s="56"/>
      <c r="P88" s="111"/>
      <c r="Q88" s="111"/>
      <c r="R88" s="111" t="str">
        <f t="shared" si="68"/>
        <v>-</v>
      </c>
      <c r="S88" s="111"/>
      <c r="T88" s="111"/>
      <c r="U88" s="111"/>
      <c r="V88" s="111"/>
      <c r="W88" s="111"/>
      <c r="X88" s="111"/>
      <c r="Y88" s="111" t="str">
        <f t="shared" si="69"/>
        <v>-</v>
      </c>
      <c r="Z88" s="111"/>
      <c r="AA88" s="111"/>
      <c r="AB88" s="111"/>
      <c r="AC88" s="111"/>
      <c r="AD88" s="111"/>
      <c r="AE88" s="111"/>
      <c r="AF88" s="111"/>
      <c r="AG88" s="111"/>
      <c r="AH88" s="88" t="s">
        <v>296</v>
      </c>
      <c r="AI88" s="88"/>
      <c r="AJ88" s="88"/>
      <c r="AK88" s="88"/>
      <c r="AL88" s="88"/>
      <c r="AM88" s="88"/>
      <c r="AN88" s="88"/>
      <c r="AO88" s="88"/>
      <c r="AP88" s="88"/>
      <c r="AQ88" s="189">
        <v>1</v>
      </c>
      <c r="AR88" s="88" t="s">
        <v>736</v>
      </c>
      <c r="AS88" s="88"/>
      <c r="AT88" s="88"/>
      <c r="AU88" s="88"/>
      <c r="AV88" s="88" t="s">
        <v>899</v>
      </c>
      <c r="AW88" s="88"/>
      <c r="AX88" s="282" t="s">
        <v>356</v>
      </c>
      <c r="AY88" s="115"/>
      <c r="AZ88" s="110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6"/>
      <c r="BL88" s="248">
        <f t="shared" si="63"/>
        <v>1</v>
      </c>
      <c r="BM88" s="247">
        <f>+IF(ISERROR(ROUNDDOWN(VLOOKUP(J88,償却率!$B$4:$C$82,2,FALSE)*台帳シート!M88,0)*台帳シート!BL88),0,ROUNDDOWN(VLOOKUP(台帳シート!J88,償却率!$B$4:$C$82,2,FALSE)*台帳シート!M88,0)*台帳シート!BL88)</f>
        <v>1534390</v>
      </c>
      <c r="BN88" s="289">
        <f t="shared" si="70"/>
        <v>1534390</v>
      </c>
      <c r="BO88" s="292">
        <f t="shared" si="64"/>
        <v>13809517</v>
      </c>
      <c r="BP88" s="292">
        <f t="shared" si="65"/>
        <v>0</v>
      </c>
      <c r="BQ88" s="289">
        <f t="shared" si="66"/>
        <v>0</v>
      </c>
      <c r="BR88" s="289">
        <f>IF(ISERROR(IF(BP88=0,IF(F88="無形・ソフトウェア",IF(ROUNDDOWN(VLOOKUP(J88,償却率!$B$4:$C$77,2,FALSE)*台帳シート!M88,0)&gt;=台帳シート!BO88,台帳シート!BO88-0,ROUNDDOWN(VLOOKUP(台帳シート!J88,償却率!$B$4:$C$77,2,FALSE)*台帳シート!M88,0)),IF(H88="1：リース",IF(ROUNDDOWN(VLOOKUP(J88,償却率!$B$4:$C$77,2,FALSE)*台帳シート!M88,0)&gt;=台帳シート!BO88,台帳シート!BO88-0,ROUNDDOWN(VLOOKUP(台帳シート!J88,償却率!$B$4:$C$77,2,FALSE)*台帳シート!M88,0)),IF(ROUNDDOWN(VLOOKUP(J88,償却率!$B$4:$C$77,2,FALSE)*台帳シート!M88,0)&gt;=台帳シート!BO88,台帳シート!BO88-1,ROUNDDOWN(VLOOKUP(台帳シート!J88,償却率!$B$4:$C$77,2,FALSE)*台帳シート!M88,0)))),0)),0,(IF(BP88=0,IF(F88="無形・ソフトウェア",IF(ROUNDDOWN(VLOOKUP(J88,償却率!$B$4:$C$77,2,FALSE)*台帳シート!M88,0)&gt;=台帳シート!BO88,台帳シート!BO88-0,ROUNDDOWN(VLOOKUP(台帳シート!J88,償却率!$B$4:$C$77,2,FALSE)*台帳シート!M88,0)),IF(H88="1：リース",IF(ROUNDDOWN(VLOOKUP(J88,償却率!$B$4:$C$77,2,FALSE)*台帳シート!M88,0)&gt;=台帳シート!BO88,台帳シート!BO88-0,ROUNDDOWN(VLOOKUP(台帳シート!J88,償却率!$B$4:$C$77,2,FALSE)*台帳シート!M88,0)),IF(ROUNDDOWN(VLOOKUP(J88,償却率!$B$4:$C$77,2,FALSE)*台帳シート!M88,0)&gt;=台帳シート!BO88,台帳シート!BO88-1,ROUNDDOWN(VLOOKUP(台帳シート!J88,償却率!$B$4:$C$77,2,FALSE)*台帳シート!M88,0)))),0)))</f>
        <v>1534390</v>
      </c>
      <c r="BS88" s="290">
        <f t="shared" si="71"/>
        <v>3068780</v>
      </c>
      <c r="BT88" s="293">
        <f t="shared" si="67"/>
        <v>12275127</v>
      </c>
      <c r="BU88" s="183"/>
    </row>
    <row r="89" spans="2:74" s="109" customFormat="1" ht="30" customHeight="1" x14ac:dyDescent="0.15">
      <c r="B89" s="288" t="s">
        <v>1122</v>
      </c>
      <c r="C89" s="111"/>
      <c r="D89" s="111" t="s">
        <v>1119</v>
      </c>
      <c r="E89" s="103" t="s">
        <v>632</v>
      </c>
      <c r="F89" s="108" t="s">
        <v>275</v>
      </c>
      <c r="G89" s="273" t="s">
        <v>1123</v>
      </c>
      <c r="H89" s="88" t="s">
        <v>182</v>
      </c>
      <c r="I89" s="273"/>
      <c r="J89" s="108">
        <v>15</v>
      </c>
      <c r="K89" s="105">
        <v>42817</v>
      </c>
      <c r="L89" s="88"/>
      <c r="M89" s="276">
        <v>9765915</v>
      </c>
      <c r="N89" s="277"/>
      <c r="O89" s="111"/>
      <c r="P89" s="111"/>
      <c r="Q89" s="111"/>
      <c r="R89" s="111" t="str">
        <f>IF(BP89&gt;0,BP89,"-")</f>
        <v>-</v>
      </c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88" t="s">
        <v>296</v>
      </c>
      <c r="AI89" s="88"/>
      <c r="AJ89" s="88"/>
      <c r="AK89" s="88"/>
      <c r="AL89" s="88"/>
      <c r="AM89" s="88"/>
      <c r="AN89" s="88"/>
      <c r="AO89" s="88"/>
      <c r="AP89" s="88"/>
      <c r="AQ89" s="189">
        <v>1</v>
      </c>
      <c r="AR89" s="88" t="s">
        <v>310</v>
      </c>
      <c r="AS89" s="88"/>
      <c r="AT89" s="88"/>
      <c r="AU89" s="88"/>
      <c r="AV89" s="88" t="s">
        <v>189</v>
      </c>
      <c r="AW89" s="88"/>
      <c r="AX89" s="282" t="s">
        <v>356</v>
      </c>
      <c r="AY89" s="115"/>
      <c r="AZ89" s="110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6"/>
      <c r="BL89" s="248">
        <f>+IF($BM$2&lt;K89,0,DATEDIF(K89,$BM$2,"Y"))</f>
        <v>0</v>
      </c>
      <c r="BM89" s="247">
        <f>+IF(ISERROR(ROUNDDOWN(VLOOKUP(J89,償却率!$B$4:$C$82,2,FALSE)*台帳シート!M89,0)*台帳シート!BL89),0,ROUNDDOWN(VLOOKUP(台帳シート!J89,償却率!$B$4:$C$82,2,FALSE)*台帳シート!M89,0)*台帳シート!BL89)</f>
        <v>0</v>
      </c>
      <c r="BN89" s="289">
        <f>IF(BM89=0,0,IF(F89="無形・ソフトウェア",IF(M89-BM89&gt;0,BM89,M89-0),IF(H89="1：リース",IF(M89-BM89&gt;0,BM89,M89-0),IF(M89-BM89&gt;1,BM89,M89-1))))</f>
        <v>0</v>
      </c>
      <c r="BO89" s="292">
        <f>+IF(BP89&lt;=0,M89-BN89,0)</f>
        <v>9765915</v>
      </c>
      <c r="BP89" s="292">
        <f>+IF($BM$2&lt;K89,M89,IF(O89&lt;&gt;"",-(M89-BN89),0))</f>
        <v>0</v>
      </c>
      <c r="BQ89" s="289">
        <f>IF(BP89&lt;0,-BN89+BP89,0)</f>
        <v>0</v>
      </c>
      <c r="BR89" s="289">
        <f>IF(ISERROR(IF(BP89=0,IF(F89="無形・ソフトウェア",IF(ROUNDDOWN(VLOOKUP(J89,償却率!$B$4:$C$77,2,FALSE)*台帳シート!M89,0)&gt;=台帳シート!BO89,台帳シート!BO89-0,ROUNDDOWN(VLOOKUP(台帳シート!J89,償却率!$B$4:$C$77,2,FALSE)*台帳シート!M89,0)),IF(H89="1：リース",IF(ROUNDDOWN(VLOOKUP(J89,償却率!$B$4:$C$77,2,FALSE)*台帳シート!M89,0)&gt;=台帳シート!BO89,台帳シート!BO89-0,ROUNDDOWN(VLOOKUP(台帳シート!J89,償却率!$B$4:$C$77,2,FALSE)*台帳シート!M89,0)),IF(ROUNDDOWN(VLOOKUP(J89,償却率!$B$4:$C$77,2,FALSE)*台帳シート!M89,0)&gt;=台帳シート!BO89,台帳シート!BO89-1,ROUNDDOWN(VLOOKUP(台帳シート!J89,償却率!$B$4:$C$77,2,FALSE)*台帳シート!M89,0)))),0)),0,(IF(BP89=0,IF(F89="無形・ソフトウェア",IF(ROUNDDOWN(VLOOKUP(J89,償却率!$B$4:$C$77,2,FALSE)*台帳シート!M89,0)&gt;=台帳シート!BO89,台帳シート!BO89-0,ROUNDDOWN(VLOOKUP(台帳シート!J89,償却率!$B$4:$C$77,2,FALSE)*台帳シート!M89,0)),IF(H89="1：リース",IF(ROUNDDOWN(VLOOKUP(J89,償却率!$B$4:$C$77,2,FALSE)*台帳シート!M89,0)&gt;=台帳シート!BO89,台帳シート!BO89-0,ROUNDDOWN(VLOOKUP(台帳シート!J89,償却率!$B$4:$C$77,2,FALSE)*台帳シート!M89,0)),IF(ROUNDDOWN(VLOOKUP(J89,償却率!$B$4:$C$77,2,FALSE)*台帳シート!M89,0)&gt;=台帳シート!BO89,台帳シート!BO89-1,ROUNDDOWN(VLOOKUP(台帳シート!J89,償却率!$B$4:$C$77,2,FALSE)*台帳シート!M89,0)))),0)))</f>
        <v>654316</v>
      </c>
      <c r="BS89" s="290">
        <f t="shared" si="71"/>
        <v>654316</v>
      </c>
      <c r="BT89" s="293">
        <f>+BO89+BP89-BR89</f>
        <v>9111599</v>
      </c>
      <c r="BU89" s="183"/>
      <c r="BV89" s="109" t="s">
        <v>1124</v>
      </c>
    </row>
    <row r="90" spans="2:74" s="109" customFormat="1" ht="30" customHeight="1" x14ac:dyDescent="0.15">
      <c r="B90" s="288" t="s">
        <v>1125</v>
      </c>
      <c r="C90" s="111"/>
      <c r="D90" s="111" t="s">
        <v>1119</v>
      </c>
      <c r="E90" s="103" t="s">
        <v>632</v>
      </c>
      <c r="F90" s="108" t="s">
        <v>275</v>
      </c>
      <c r="G90" s="273" t="s">
        <v>1126</v>
      </c>
      <c r="H90" s="88" t="s">
        <v>182</v>
      </c>
      <c r="I90" s="273"/>
      <c r="J90" s="108">
        <v>17</v>
      </c>
      <c r="K90" s="105">
        <v>42817</v>
      </c>
      <c r="L90" s="88"/>
      <c r="M90" s="276">
        <v>13627440</v>
      </c>
      <c r="N90" s="277"/>
      <c r="O90" s="111"/>
      <c r="P90" s="111"/>
      <c r="Q90" s="111"/>
      <c r="R90" s="111" t="str">
        <f>IF(BP90&gt;0,BP90,"-")</f>
        <v>-</v>
      </c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88" t="s">
        <v>296</v>
      </c>
      <c r="AI90" s="88"/>
      <c r="AJ90" s="88"/>
      <c r="AK90" s="88"/>
      <c r="AL90" s="88"/>
      <c r="AM90" s="88"/>
      <c r="AN90" s="88"/>
      <c r="AO90" s="88"/>
      <c r="AP90" s="88"/>
      <c r="AQ90" s="189">
        <v>1</v>
      </c>
      <c r="AR90" s="88" t="s">
        <v>310</v>
      </c>
      <c r="AS90" s="88"/>
      <c r="AT90" s="88"/>
      <c r="AU90" s="88"/>
      <c r="AV90" s="88" t="s">
        <v>189</v>
      </c>
      <c r="AW90" s="88"/>
      <c r="AX90" s="282" t="s">
        <v>356</v>
      </c>
      <c r="AY90" s="115"/>
      <c r="AZ90" s="110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6"/>
      <c r="BL90" s="248">
        <f>+IF($BM$2&lt;K90,0,DATEDIF(K90,$BM$2,"Y"))</f>
        <v>0</v>
      </c>
      <c r="BM90" s="247">
        <f>+IF(ISERROR(ROUNDDOWN(VLOOKUP(J90,償却率!$B$4:$C$82,2,FALSE)*台帳シート!M90,0)*台帳シート!BL90),0,ROUNDDOWN(VLOOKUP(台帳シート!J90,償却率!$B$4:$C$82,2,FALSE)*台帳シート!M90,0)*台帳シート!BL90)</f>
        <v>0</v>
      </c>
      <c r="BN90" s="289">
        <f>IF(BM90=0,0,IF(F90="無形・ソフトウェア",IF(M90-BM90&gt;0,BM90,M90-0),IF(H90="1：リース",IF(M90-BM90&gt;0,BM90,M90-0),IF(M90-BM90&gt;1,BM90,M90-1))))</f>
        <v>0</v>
      </c>
      <c r="BO90" s="292">
        <f>+IF(BP90&lt;=0,M90-BN90,0)</f>
        <v>13627440</v>
      </c>
      <c r="BP90" s="292">
        <f>+IF($BM$2&lt;K90,M90,IF(O90&lt;&gt;"",-(M90-BN90),0))</f>
        <v>0</v>
      </c>
      <c r="BQ90" s="289">
        <f>IF(BP90&lt;0,-BN90+BP90,0)</f>
        <v>0</v>
      </c>
      <c r="BR90" s="289">
        <f>IF(ISERROR(IF(BP90=0,IF(F90="無形・ソフトウェア",IF(ROUNDDOWN(VLOOKUP(J90,償却率!$B$4:$C$77,2,FALSE)*台帳シート!M90,0)&gt;=台帳シート!BO90,台帳シート!BO90-0,ROUNDDOWN(VLOOKUP(台帳シート!J90,償却率!$B$4:$C$77,2,FALSE)*台帳シート!M90,0)),IF(H90="1：リース",IF(ROUNDDOWN(VLOOKUP(J90,償却率!$B$4:$C$77,2,FALSE)*台帳シート!M90,0)&gt;=台帳シート!BO90,台帳シート!BO90-0,ROUNDDOWN(VLOOKUP(台帳シート!J90,償却率!$B$4:$C$77,2,FALSE)*台帳シート!M90,0)),IF(ROUNDDOWN(VLOOKUP(J90,償却率!$B$4:$C$77,2,FALSE)*台帳シート!M90,0)&gt;=台帳シート!BO90,台帳シート!BO90-1,ROUNDDOWN(VLOOKUP(台帳シート!J90,償却率!$B$4:$C$77,2,FALSE)*台帳シート!M90,0)))),0)),0,(IF(BP90=0,IF(F90="無形・ソフトウェア",IF(ROUNDDOWN(VLOOKUP(J90,償却率!$B$4:$C$77,2,FALSE)*台帳シート!M90,0)&gt;=台帳シート!BO90,台帳シート!BO90-0,ROUNDDOWN(VLOOKUP(台帳シート!J90,償却率!$B$4:$C$77,2,FALSE)*台帳シート!M90,0)),IF(H90="1：リース",IF(ROUNDDOWN(VLOOKUP(J90,償却率!$B$4:$C$77,2,FALSE)*台帳シート!M90,0)&gt;=台帳シート!BO90,台帳シート!BO90-0,ROUNDDOWN(VLOOKUP(台帳シート!J90,償却率!$B$4:$C$77,2,FALSE)*台帳シート!M90,0)),IF(ROUNDDOWN(VLOOKUP(J90,償却率!$B$4:$C$77,2,FALSE)*台帳シート!M90,0)&gt;=台帳シート!BO90,台帳シート!BO90-1,ROUNDDOWN(VLOOKUP(台帳シート!J90,償却率!$B$4:$C$77,2,FALSE)*台帳シート!M90,0)))),0)))</f>
        <v>804018</v>
      </c>
      <c r="BS90" s="290">
        <f t="shared" si="71"/>
        <v>804018</v>
      </c>
      <c r="BT90" s="293">
        <f>+BO90+BP90-BR90</f>
        <v>12823422</v>
      </c>
      <c r="BU90" s="183"/>
      <c r="BV90" s="109" t="s">
        <v>1127</v>
      </c>
    </row>
    <row r="91" spans="2:74" s="109" customFormat="1" ht="30" customHeight="1" x14ac:dyDescent="0.15">
      <c r="B91" s="288" t="s">
        <v>1137</v>
      </c>
      <c r="C91" s="111"/>
      <c r="D91" s="111" t="s">
        <v>1138</v>
      </c>
      <c r="E91" s="103" t="s">
        <v>1098</v>
      </c>
      <c r="F91" s="108" t="s">
        <v>275</v>
      </c>
      <c r="G91" s="273" t="s">
        <v>1139</v>
      </c>
      <c r="H91" s="88" t="s">
        <v>182</v>
      </c>
      <c r="I91" s="273"/>
      <c r="J91" s="108">
        <v>10</v>
      </c>
      <c r="K91" s="105">
        <v>42822</v>
      </c>
      <c r="L91" s="88"/>
      <c r="M91" s="276">
        <v>2484000</v>
      </c>
      <c r="N91" s="277"/>
      <c r="O91" s="111"/>
      <c r="P91" s="111"/>
      <c r="Q91" s="111"/>
      <c r="R91" s="111" t="str">
        <f>IF(BP91&gt;0,BP91,"-")</f>
        <v>-</v>
      </c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88" t="s">
        <v>296</v>
      </c>
      <c r="AI91" s="88"/>
      <c r="AJ91" s="88"/>
      <c r="AK91" s="88"/>
      <c r="AL91" s="88"/>
      <c r="AM91" s="88"/>
      <c r="AN91" s="88"/>
      <c r="AO91" s="88"/>
      <c r="AP91" s="88"/>
      <c r="AQ91" s="189">
        <v>1</v>
      </c>
      <c r="AR91" s="88" t="s">
        <v>310</v>
      </c>
      <c r="AS91" s="88"/>
      <c r="AT91" s="88"/>
      <c r="AU91" s="88"/>
      <c r="AV91" s="88" t="s">
        <v>191</v>
      </c>
      <c r="AW91" s="88"/>
      <c r="AX91" s="282" t="s">
        <v>356</v>
      </c>
      <c r="AY91" s="115"/>
      <c r="AZ91" s="110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6"/>
      <c r="BL91" s="248">
        <f>+IF($BM$2&lt;K91,0,DATEDIF(K91,$BM$2,"Y"))</f>
        <v>0</v>
      </c>
      <c r="BM91" s="247">
        <f>+IF(ISERROR(ROUNDDOWN(VLOOKUP(J91,償却率!$B$4:$C$82,2,FALSE)*台帳シート!M91,0)*台帳シート!BL91),0,ROUNDDOWN(VLOOKUP(台帳シート!J91,償却率!$B$4:$C$82,2,FALSE)*台帳シート!M91,0)*台帳シート!BL91)</f>
        <v>0</v>
      </c>
      <c r="BN91" s="289">
        <f>IF(BM91=0,0,IF(F91="無形・ソフトウェア",IF(M91-BM91&gt;0,BM91,M91-0),IF(H91="1：リース",IF(M91-BM91&gt;0,BM91,M91-0),IF(M91-BM91&gt;1,BM91,M91-1))))</f>
        <v>0</v>
      </c>
      <c r="BO91" s="292">
        <f>+IF(BP91&lt;=0,M91-BN91,0)</f>
        <v>2484000</v>
      </c>
      <c r="BP91" s="292">
        <f>+IF($BM$2&lt;K91,M91,IF(O91&lt;&gt;"",-(M91-BN91),0))</f>
        <v>0</v>
      </c>
      <c r="BQ91" s="289">
        <f>IF(BP91&lt;0,-BN91+BP91,0)</f>
        <v>0</v>
      </c>
      <c r="BR91" s="289">
        <f>IF(ISERROR(IF(BP91=0,IF(F91="無形・ソフトウェア",IF(ROUNDDOWN(VLOOKUP(J91,償却率!$B$4:$C$77,2,FALSE)*台帳シート!M91,0)&gt;=台帳シート!BO91,台帳シート!BO91-0,ROUNDDOWN(VLOOKUP(台帳シート!J91,償却率!$B$4:$C$77,2,FALSE)*台帳シート!M91,0)),IF(H91="1：リース",IF(ROUNDDOWN(VLOOKUP(J91,償却率!$B$4:$C$77,2,FALSE)*台帳シート!M91,0)&gt;=台帳シート!BO91,台帳シート!BO91-0,ROUNDDOWN(VLOOKUP(台帳シート!J91,償却率!$B$4:$C$77,2,FALSE)*台帳シート!M91,0)),IF(ROUNDDOWN(VLOOKUP(J91,償却率!$B$4:$C$77,2,FALSE)*台帳シート!M91,0)&gt;=台帳シート!BO91,台帳シート!BO91-1,ROUNDDOWN(VLOOKUP(台帳シート!J91,償却率!$B$4:$C$77,2,FALSE)*台帳シート!M91,0)))),0)),0,(IF(BP91=0,IF(F91="無形・ソフトウェア",IF(ROUNDDOWN(VLOOKUP(J91,償却率!$B$4:$C$77,2,FALSE)*台帳シート!M91,0)&gt;=台帳シート!BO91,台帳シート!BO91-0,ROUNDDOWN(VLOOKUP(台帳シート!J91,償却率!$B$4:$C$77,2,FALSE)*台帳シート!M91,0)),IF(H91="1：リース",IF(ROUNDDOWN(VLOOKUP(J91,償却率!$B$4:$C$77,2,FALSE)*台帳シート!M91,0)&gt;=台帳シート!BO91,台帳シート!BO91-0,ROUNDDOWN(VLOOKUP(台帳シート!J91,償却率!$B$4:$C$77,2,FALSE)*台帳シート!M91,0)),IF(ROUNDDOWN(VLOOKUP(J91,償却率!$B$4:$C$77,2,FALSE)*台帳シート!M91,0)&gt;=台帳シート!BO91,台帳シート!BO91-1,ROUNDDOWN(VLOOKUP(台帳シート!J91,償却率!$B$4:$C$77,2,FALSE)*台帳シート!M91,0)))),0)))</f>
        <v>248400</v>
      </c>
      <c r="BS91" s="290">
        <f t="shared" si="71"/>
        <v>248400</v>
      </c>
      <c r="BT91" s="293">
        <f>+BO91+BP91-BR91</f>
        <v>2235600</v>
      </c>
      <c r="BU91" s="183"/>
      <c r="BV91" s="109" t="s">
        <v>1140</v>
      </c>
    </row>
    <row r="92" spans="2:74" s="109" customFormat="1" ht="30" customHeight="1" x14ac:dyDescent="0.15">
      <c r="B92" s="288" t="s">
        <v>1141</v>
      </c>
      <c r="C92" s="111"/>
      <c r="D92" s="111" t="s">
        <v>1128</v>
      </c>
      <c r="E92" s="103" t="s">
        <v>1098</v>
      </c>
      <c r="F92" s="108" t="s">
        <v>275</v>
      </c>
      <c r="G92" s="273" t="s">
        <v>1142</v>
      </c>
      <c r="H92" s="88" t="s">
        <v>182</v>
      </c>
      <c r="I92" s="273"/>
      <c r="J92" s="108">
        <v>10</v>
      </c>
      <c r="K92" s="105">
        <v>42797</v>
      </c>
      <c r="L92" s="88"/>
      <c r="M92" s="276">
        <v>7980892</v>
      </c>
      <c r="N92" s="277"/>
      <c r="O92" s="111"/>
      <c r="P92" s="111"/>
      <c r="Q92" s="111"/>
      <c r="R92" s="111" t="str">
        <f>IF(BP92&gt;0,BP92,"-")</f>
        <v>-</v>
      </c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88" t="s">
        <v>296</v>
      </c>
      <c r="AI92" s="88"/>
      <c r="AJ92" s="88"/>
      <c r="AK92" s="88"/>
      <c r="AL92" s="88"/>
      <c r="AM92" s="88"/>
      <c r="AN92" s="88"/>
      <c r="AO92" s="88"/>
      <c r="AP92" s="88"/>
      <c r="AQ92" s="189">
        <v>1210.7</v>
      </c>
      <c r="AR92" s="88" t="s">
        <v>337</v>
      </c>
      <c r="AS92" s="88"/>
      <c r="AT92" s="88"/>
      <c r="AU92" s="88"/>
      <c r="AV92" s="88" t="s">
        <v>191</v>
      </c>
      <c r="AW92" s="88"/>
      <c r="AX92" s="282" t="s">
        <v>356</v>
      </c>
      <c r="AY92" s="115"/>
      <c r="AZ92" s="110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6"/>
      <c r="BL92" s="248">
        <f>+IF($BM$2&lt;K92,0,DATEDIF(K92,$BM$2,"Y"))</f>
        <v>0</v>
      </c>
      <c r="BM92" s="247">
        <f>+IF(ISERROR(ROUNDDOWN(VLOOKUP(J92,償却率!$B$4:$C$82,2,FALSE)*台帳シート!M92,0)*台帳シート!BL92),0,ROUNDDOWN(VLOOKUP(台帳シート!J92,償却率!$B$4:$C$82,2,FALSE)*台帳シート!M92,0)*台帳シート!BL92)</f>
        <v>0</v>
      </c>
      <c r="BN92" s="289">
        <f>IF(BM92=0,0,IF(F92="無形・ソフトウェア",IF(M92-BM92&gt;0,BM92,M92-0),IF(H92="1：リース",IF(M92-BM92&gt;0,BM92,M92-0),IF(M92-BM92&gt;1,BM92,M92-1))))</f>
        <v>0</v>
      </c>
      <c r="BO92" s="292">
        <f>+IF(BP92&lt;=0,M92-BN92,0)</f>
        <v>7980892</v>
      </c>
      <c r="BP92" s="292">
        <f>+IF($BM$2&lt;K92,M92,IF(O92&lt;&gt;"",-(M92-BN92),0))</f>
        <v>0</v>
      </c>
      <c r="BQ92" s="289">
        <f>IF(BP92&lt;0,-BN92+BP92,0)</f>
        <v>0</v>
      </c>
      <c r="BR92" s="289">
        <f>IF(ISERROR(IF(BP92=0,IF(F92="無形・ソフトウェア",IF(ROUNDDOWN(VLOOKUP(J92,償却率!$B$4:$C$77,2,FALSE)*台帳シート!M92,0)&gt;=台帳シート!BO92,台帳シート!BO92-0,ROUNDDOWN(VLOOKUP(台帳シート!J92,償却率!$B$4:$C$77,2,FALSE)*台帳シート!M92,0)),IF(H92="1：リース",IF(ROUNDDOWN(VLOOKUP(J92,償却率!$B$4:$C$77,2,FALSE)*台帳シート!M92,0)&gt;=台帳シート!BO92,台帳シート!BO92-0,ROUNDDOWN(VLOOKUP(台帳シート!J92,償却率!$B$4:$C$77,2,FALSE)*台帳シート!M92,0)),IF(ROUNDDOWN(VLOOKUP(J92,償却率!$B$4:$C$77,2,FALSE)*台帳シート!M92,0)&gt;=台帳シート!BO92,台帳シート!BO92-1,ROUNDDOWN(VLOOKUP(台帳シート!J92,償却率!$B$4:$C$77,2,FALSE)*台帳シート!M92,0)))),0)),0,(IF(BP92=0,IF(F92="無形・ソフトウェア",IF(ROUNDDOWN(VLOOKUP(J92,償却率!$B$4:$C$77,2,FALSE)*台帳シート!M92,0)&gt;=台帳シート!BO92,台帳シート!BO92-0,ROUNDDOWN(VLOOKUP(台帳シート!J92,償却率!$B$4:$C$77,2,FALSE)*台帳シート!M92,0)),IF(H92="1：リース",IF(ROUNDDOWN(VLOOKUP(J92,償却率!$B$4:$C$77,2,FALSE)*台帳シート!M92,0)&gt;=台帳シート!BO92,台帳シート!BO92-0,ROUNDDOWN(VLOOKUP(台帳シート!J92,償却率!$B$4:$C$77,2,FALSE)*台帳シート!M92,0)),IF(ROUNDDOWN(VLOOKUP(J92,償却率!$B$4:$C$77,2,FALSE)*台帳シート!M92,0)&gt;=台帳シート!BO92,台帳シート!BO92-1,ROUNDDOWN(VLOOKUP(台帳シート!J92,償却率!$B$4:$C$77,2,FALSE)*台帳シート!M92,0)))),0)))</f>
        <v>798089</v>
      </c>
      <c r="BS92" s="290">
        <f t="shared" si="71"/>
        <v>798089</v>
      </c>
      <c r="BT92" s="293">
        <f>+BO92+BP92-BR92</f>
        <v>7182803</v>
      </c>
      <c r="BU92" s="183"/>
    </row>
    <row r="93" spans="2:74" s="109" customFormat="1" ht="30" customHeight="1" x14ac:dyDescent="0.15">
      <c r="B93" s="82" t="s">
        <v>1180</v>
      </c>
      <c r="C93" s="111"/>
      <c r="D93" s="284" t="s">
        <v>1202</v>
      </c>
      <c r="E93" s="300" t="s">
        <v>1100</v>
      </c>
      <c r="F93" s="283" t="s">
        <v>275</v>
      </c>
      <c r="G93" s="273" t="s">
        <v>1194</v>
      </c>
      <c r="H93" s="88" t="s">
        <v>182</v>
      </c>
      <c r="I93" s="273"/>
      <c r="J93" s="108">
        <v>10</v>
      </c>
      <c r="K93" s="270">
        <v>43161</v>
      </c>
      <c r="L93" s="88"/>
      <c r="M93" s="276">
        <v>12763499</v>
      </c>
      <c r="N93" s="277"/>
      <c r="O93" s="111"/>
      <c r="P93" s="111"/>
      <c r="Q93" s="111"/>
      <c r="R93" s="111">
        <f t="shared" ref="R93" si="72">IF(BP93&gt;0,BP93,"-")</f>
        <v>12763499</v>
      </c>
      <c r="S93" s="111"/>
      <c r="T93" s="111"/>
      <c r="U93" s="111"/>
      <c r="V93" s="111"/>
      <c r="W93" s="111"/>
      <c r="X93" s="111"/>
      <c r="Y93" s="111" t="str">
        <f t="shared" ref="Y93" si="73">IF(BP93&lt;0,BP93,"-")</f>
        <v>-</v>
      </c>
      <c r="Z93" s="111"/>
      <c r="AA93" s="111"/>
      <c r="AB93" s="111"/>
      <c r="AC93" s="111"/>
      <c r="AD93" s="111"/>
      <c r="AE93" s="111"/>
      <c r="AF93" s="111"/>
      <c r="AG93" s="111"/>
      <c r="AH93" s="88" t="s">
        <v>296</v>
      </c>
      <c r="AI93" s="88"/>
      <c r="AJ93" s="88" t="s">
        <v>193</v>
      </c>
      <c r="AK93" s="88"/>
      <c r="AL93" s="88"/>
      <c r="AM93" s="88"/>
      <c r="AN93" s="88"/>
      <c r="AO93" s="88"/>
      <c r="AP93" s="88"/>
      <c r="AQ93" s="189">
        <v>1</v>
      </c>
      <c r="AR93" s="88" t="s">
        <v>310</v>
      </c>
      <c r="AS93" s="88"/>
      <c r="AT93" s="88"/>
      <c r="AU93" s="88"/>
      <c r="AV93" s="88" t="s">
        <v>192</v>
      </c>
      <c r="AW93" s="88"/>
      <c r="AX93" s="282" t="s">
        <v>356</v>
      </c>
      <c r="AY93" s="115"/>
      <c r="AZ93" s="110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6"/>
      <c r="BL93" s="248">
        <f t="shared" ref="BL93" si="74">+IF($BM$2&lt;K93,0,DATEDIF(K93,$BM$2,"Y"))</f>
        <v>0</v>
      </c>
      <c r="BM93" s="247">
        <f>+IF(ISERROR(ROUNDDOWN(VLOOKUP(J93,償却率!$B$4:$C$82,2,FALSE)*台帳シート!M93,0)*台帳シート!BL93),0,ROUNDDOWN(VLOOKUP(台帳シート!J93,償却率!$B$4:$C$82,2,FALSE)*台帳シート!M93,0)*台帳シート!BL93)</f>
        <v>0</v>
      </c>
      <c r="BN93" s="289">
        <f t="shared" ref="BN93" si="75">IF(BM93=0,0,IF(F93="無形・ソフトウェア",IF(M93-BM93&gt;0,BM93,M93-0),IF(H93="1：リース",IF(M93-BM93&gt;0,BM93,M93-0),IF(M93-BM93&gt;1,BM93,M93-1))))</f>
        <v>0</v>
      </c>
      <c r="BO93" s="292">
        <f t="shared" ref="BO93" si="76">+IF(BP93&lt;=0,M93-BN93,0)</f>
        <v>0</v>
      </c>
      <c r="BP93" s="292">
        <f>+IF($BM$2&lt;K93,M93,IF(O93&lt;&gt;"",-(M93-BN93),0))</f>
        <v>12763499</v>
      </c>
      <c r="BQ93" s="289">
        <f t="shared" ref="BQ93" si="77">IF(BP93&lt;0,-BN93+BP93,0)</f>
        <v>0</v>
      </c>
      <c r="BR93" s="289">
        <f>IF(ISERROR(IF(BP93=0,IF(F93="無形・ソフトウェア",IF(ROUNDDOWN(VLOOKUP(J93,償却率!$B$4:$C$77,2,FALSE)*台帳シート!M93,0)&gt;=台帳シート!BO93,台帳シート!BO93-0,ROUNDDOWN(VLOOKUP(台帳シート!J93,償却率!$B$4:$C$77,2,FALSE)*台帳シート!M93,0)),IF(H93="1：リース",IF(ROUNDDOWN(VLOOKUP(J93,償却率!$B$4:$C$77,2,FALSE)*台帳シート!M93,0)&gt;=台帳シート!BO93,台帳シート!BO93-0,ROUNDDOWN(VLOOKUP(台帳シート!J93,償却率!$B$4:$C$77,2,FALSE)*台帳シート!M93,0)),IF(ROUNDDOWN(VLOOKUP(J93,償却率!$B$4:$C$77,2,FALSE)*台帳シート!M93,0)&gt;=台帳シート!BO93,台帳シート!BO93-1,ROUNDDOWN(VLOOKUP(台帳シート!J93,償却率!$B$4:$C$77,2,FALSE)*台帳シート!M93,0)))),0)),0,(IF(BP93=0,IF(F93="無形・ソフトウェア",IF(ROUNDDOWN(VLOOKUP(J93,償却率!$B$4:$C$77,2,FALSE)*台帳シート!M93,0)&gt;=台帳シート!BO93,台帳シート!BO93-0,ROUNDDOWN(VLOOKUP(台帳シート!J93,償却率!$B$4:$C$77,2,FALSE)*台帳シート!M93,0)),IF(H93="1：リース",IF(ROUNDDOWN(VLOOKUP(J93,償却率!$B$4:$C$77,2,FALSE)*台帳シート!M93,0)&gt;=台帳シート!BO93,台帳シート!BO93-0,ROUNDDOWN(VLOOKUP(台帳シート!J93,償却率!$B$4:$C$77,2,FALSE)*台帳シート!M93,0)),IF(ROUNDDOWN(VLOOKUP(J93,償却率!$B$4:$C$77,2,FALSE)*台帳シート!M93,0)&gt;=台帳シート!BO93,台帳シート!BO93-1,ROUNDDOWN(VLOOKUP(台帳シート!J93,償却率!$B$4:$C$77,2,FALSE)*台帳シート!M93,0)))),0)))</f>
        <v>0</v>
      </c>
      <c r="BS93" s="290">
        <f t="shared" si="71"/>
        <v>0</v>
      </c>
      <c r="BT93" s="293">
        <f t="shared" ref="BT93" si="78">+BO93+BP93-BR93</f>
        <v>12763499</v>
      </c>
      <c r="BU93" s="183"/>
    </row>
    <row r="94" spans="2:74" s="109" customFormat="1" ht="30" customHeight="1" x14ac:dyDescent="0.15">
      <c r="B94" s="82" t="s">
        <v>1193</v>
      </c>
      <c r="C94" s="111"/>
      <c r="D94" s="284" t="s">
        <v>1199</v>
      </c>
      <c r="E94" s="300" t="s">
        <v>1098</v>
      </c>
      <c r="F94" s="283" t="s">
        <v>275</v>
      </c>
      <c r="G94" s="273" t="s">
        <v>1174</v>
      </c>
      <c r="H94" s="88" t="s">
        <v>182</v>
      </c>
      <c r="I94" s="273"/>
      <c r="J94" s="108">
        <v>40</v>
      </c>
      <c r="K94" s="270">
        <v>43171</v>
      </c>
      <c r="L94" s="88"/>
      <c r="M94" s="276">
        <v>18846000</v>
      </c>
      <c r="N94" s="277"/>
      <c r="O94" s="111"/>
      <c r="P94" s="111"/>
      <c r="Q94" s="111"/>
      <c r="R94" s="111">
        <f t="shared" si="68"/>
        <v>18846000</v>
      </c>
      <c r="S94" s="111"/>
      <c r="T94" s="111"/>
      <c r="U94" s="111"/>
      <c r="V94" s="111"/>
      <c r="W94" s="111"/>
      <c r="X94" s="111"/>
      <c r="Y94" s="111" t="str">
        <f t="shared" si="69"/>
        <v>-</v>
      </c>
      <c r="Z94" s="111"/>
      <c r="AA94" s="111"/>
      <c r="AB94" s="111"/>
      <c r="AC94" s="111"/>
      <c r="AD94" s="111"/>
      <c r="AE94" s="111"/>
      <c r="AF94" s="111"/>
      <c r="AG94" s="111"/>
      <c r="AH94" s="88" t="s">
        <v>296</v>
      </c>
      <c r="AI94" s="88"/>
      <c r="AJ94" s="88" t="s">
        <v>193</v>
      </c>
      <c r="AK94" s="88"/>
      <c r="AL94" s="88"/>
      <c r="AM94" s="88"/>
      <c r="AN94" s="88"/>
      <c r="AO94" s="88"/>
      <c r="AP94" s="88"/>
      <c r="AQ94" s="189">
        <v>1</v>
      </c>
      <c r="AR94" s="88" t="s">
        <v>310</v>
      </c>
      <c r="AS94" s="88"/>
      <c r="AT94" s="88"/>
      <c r="AU94" s="88"/>
      <c r="AV94" s="88" t="s">
        <v>899</v>
      </c>
      <c r="AW94" s="88"/>
      <c r="AX94" s="282" t="s">
        <v>356</v>
      </c>
      <c r="AY94" s="115"/>
      <c r="AZ94" s="110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6"/>
      <c r="BL94" s="248">
        <f t="shared" si="63"/>
        <v>0</v>
      </c>
      <c r="BM94" s="247">
        <f>+IF(ISERROR(ROUNDDOWN(VLOOKUP(J94,償却率!$B$4:$C$82,2,FALSE)*台帳シート!M94,0)*台帳シート!BL94),0,ROUNDDOWN(VLOOKUP(台帳シート!J94,償却率!$B$4:$C$82,2,FALSE)*台帳シート!M94,0)*台帳シート!BL94)</f>
        <v>0</v>
      </c>
      <c r="BN94" s="289">
        <f t="shared" si="70"/>
        <v>0</v>
      </c>
      <c r="BO94" s="292">
        <f t="shared" si="64"/>
        <v>0</v>
      </c>
      <c r="BP94" s="292">
        <f t="shared" si="65"/>
        <v>18846000</v>
      </c>
      <c r="BQ94" s="289">
        <f t="shared" si="66"/>
        <v>0</v>
      </c>
      <c r="BR94" s="289">
        <f>IF(ISERROR(IF(BP94=0,IF(F94="無形・ソフトウェア",IF(ROUNDDOWN(VLOOKUP(J94,償却率!$B$4:$C$77,2,FALSE)*台帳シート!M94,0)&gt;=台帳シート!BO94,台帳シート!BO94-0,ROUNDDOWN(VLOOKUP(台帳シート!J94,償却率!$B$4:$C$77,2,FALSE)*台帳シート!M94,0)),IF(H94="1：リース",IF(ROUNDDOWN(VLOOKUP(J94,償却率!$B$4:$C$77,2,FALSE)*台帳シート!M94,0)&gt;=台帳シート!BO94,台帳シート!BO94-0,ROUNDDOWN(VLOOKUP(台帳シート!J94,償却率!$B$4:$C$77,2,FALSE)*台帳シート!M94,0)),IF(ROUNDDOWN(VLOOKUP(J94,償却率!$B$4:$C$77,2,FALSE)*台帳シート!M94,0)&gt;=台帳シート!BO94,台帳シート!BO94-1,ROUNDDOWN(VLOOKUP(台帳シート!J94,償却率!$B$4:$C$77,2,FALSE)*台帳シート!M94,0)))),0)),0,(IF(BP94=0,IF(F94="無形・ソフトウェア",IF(ROUNDDOWN(VLOOKUP(J94,償却率!$B$4:$C$77,2,FALSE)*台帳シート!M94,0)&gt;=台帳シート!BO94,台帳シート!BO94-0,ROUNDDOWN(VLOOKUP(台帳シート!J94,償却率!$B$4:$C$77,2,FALSE)*台帳シート!M94,0)),IF(H94="1：リース",IF(ROUNDDOWN(VLOOKUP(J94,償却率!$B$4:$C$77,2,FALSE)*台帳シート!M94,0)&gt;=台帳シート!BO94,台帳シート!BO94-0,ROUNDDOWN(VLOOKUP(台帳シート!J94,償却率!$B$4:$C$77,2,FALSE)*台帳シート!M94,0)),IF(ROUNDDOWN(VLOOKUP(J94,償却率!$B$4:$C$77,2,FALSE)*台帳シート!M94,0)&gt;=台帳シート!BO94,台帳シート!BO94-1,ROUNDDOWN(VLOOKUP(台帳シート!J94,償却率!$B$4:$C$77,2,FALSE)*台帳シート!M94,0)))),0)))</f>
        <v>0</v>
      </c>
      <c r="BS94" s="290">
        <f t="shared" si="71"/>
        <v>0</v>
      </c>
      <c r="BT94" s="293">
        <f t="shared" si="67"/>
        <v>18846000</v>
      </c>
      <c r="BU94" s="183"/>
    </row>
    <row r="95" spans="2:74" s="109" customFormat="1" ht="30" customHeight="1" x14ac:dyDescent="0.15">
      <c r="B95" s="301" t="s">
        <v>1200</v>
      </c>
      <c r="C95" s="302"/>
      <c r="D95" s="318"/>
      <c r="E95" s="304"/>
      <c r="F95" s="305"/>
      <c r="G95" s="306"/>
      <c r="H95" s="302"/>
      <c r="I95" s="306"/>
      <c r="J95" s="305"/>
      <c r="K95" s="307"/>
      <c r="L95" s="302"/>
      <c r="M95" s="308">
        <f>SUM(M76:M94)</f>
        <v>1083237781</v>
      </c>
      <c r="N95" s="309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02"/>
      <c r="AJ95" s="302"/>
      <c r="AK95" s="302"/>
      <c r="AL95" s="302"/>
      <c r="AM95" s="302"/>
      <c r="AN95" s="302"/>
      <c r="AO95" s="302"/>
      <c r="AP95" s="302"/>
      <c r="AQ95" s="311"/>
      <c r="AR95" s="302"/>
      <c r="AS95" s="302"/>
      <c r="AT95" s="302"/>
      <c r="AU95" s="302"/>
      <c r="AV95" s="302"/>
      <c r="AW95" s="302"/>
      <c r="AX95" s="312"/>
      <c r="AY95" s="313"/>
      <c r="AZ95" s="314"/>
      <c r="BA95" s="302"/>
      <c r="BB95" s="302"/>
      <c r="BC95" s="302"/>
      <c r="BD95" s="302"/>
      <c r="BE95" s="302"/>
      <c r="BF95" s="302"/>
      <c r="BG95" s="302"/>
      <c r="BH95" s="302"/>
      <c r="BI95" s="302"/>
      <c r="BJ95" s="302"/>
      <c r="BK95" s="315"/>
      <c r="BL95" s="301"/>
      <c r="BM95" s="316"/>
      <c r="BN95" s="316">
        <f>SUM(BN76:BN94)</f>
        <v>112182287</v>
      </c>
      <c r="BO95" s="316">
        <f t="shared" ref="BO95:BT95" si="79">SUM(BO76:BO94)</f>
        <v>939445995</v>
      </c>
      <c r="BP95" s="316">
        <f t="shared" si="79"/>
        <v>31609499</v>
      </c>
      <c r="BQ95" s="316">
        <f t="shared" si="79"/>
        <v>0</v>
      </c>
      <c r="BR95" s="316">
        <f t="shared" si="79"/>
        <v>91389077</v>
      </c>
      <c r="BS95" s="316">
        <f t="shared" si="79"/>
        <v>203571364</v>
      </c>
      <c r="BT95" s="325">
        <f t="shared" si="79"/>
        <v>879666417</v>
      </c>
      <c r="BU95" s="183"/>
    </row>
    <row r="96" spans="2:74" s="109" customFormat="1" ht="30" customHeight="1" x14ac:dyDescent="0.15">
      <c r="B96" s="82"/>
      <c r="C96" s="111"/>
      <c r="D96" s="284"/>
      <c r="E96" s="300"/>
      <c r="F96" s="283"/>
      <c r="G96" s="273"/>
      <c r="H96" s="88"/>
      <c r="I96" s="273"/>
      <c r="J96" s="108"/>
      <c r="K96" s="270"/>
      <c r="L96" s="88"/>
      <c r="M96" s="276"/>
      <c r="N96" s="277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88"/>
      <c r="AI96" s="88"/>
      <c r="AJ96" s="88"/>
      <c r="AK96" s="88"/>
      <c r="AL96" s="88"/>
      <c r="AM96" s="88"/>
      <c r="AN96" s="88"/>
      <c r="AO96" s="88"/>
      <c r="AP96" s="88"/>
      <c r="AQ96" s="189"/>
      <c r="AR96" s="88"/>
      <c r="AS96" s="88"/>
      <c r="AT96" s="88"/>
      <c r="AU96" s="88"/>
      <c r="AV96" s="88"/>
      <c r="AW96" s="88"/>
      <c r="AX96" s="282"/>
      <c r="AY96" s="115"/>
      <c r="AZ96" s="110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6"/>
      <c r="BL96" s="248"/>
      <c r="BM96" s="247"/>
      <c r="BN96" s="289"/>
      <c r="BO96" s="292"/>
      <c r="BP96" s="292"/>
      <c r="BQ96" s="289"/>
      <c r="BR96" s="289"/>
      <c r="BS96" s="290"/>
      <c r="BT96" s="293"/>
      <c r="BU96" s="183"/>
    </row>
    <row r="97" spans="2:73" s="109" customFormat="1" ht="30" customHeight="1" x14ac:dyDescent="0.15">
      <c r="B97" s="82" t="s">
        <v>914</v>
      </c>
      <c r="C97" s="111"/>
      <c r="D97" s="284" t="s">
        <v>852</v>
      </c>
      <c r="E97" s="103" t="s">
        <v>1100</v>
      </c>
      <c r="F97" s="108" t="s">
        <v>286</v>
      </c>
      <c r="G97" s="273" t="s">
        <v>744</v>
      </c>
      <c r="H97" s="88" t="s">
        <v>182</v>
      </c>
      <c r="I97" s="273"/>
      <c r="J97" s="108">
        <v>8</v>
      </c>
      <c r="K97" s="270">
        <v>34838</v>
      </c>
      <c r="L97" s="88"/>
      <c r="M97" s="276">
        <v>1174200</v>
      </c>
      <c r="N97" s="277"/>
      <c r="O97" s="111"/>
      <c r="P97" s="111"/>
      <c r="Q97" s="111"/>
      <c r="R97" s="111" t="str">
        <f t="shared" si="68"/>
        <v>-</v>
      </c>
      <c r="S97" s="111"/>
      <c r="T97" s="111"/>
      <c r="U97" s="111"/>
      <c r="V97" s="111"/>
      <c r="W97" s="111"/>
      <c r="X97" s="111"/>
      <c r="Y97" s="111" t="str">
        <f t="shared" si="69"/>
        <v>-</v>
      </c>
      <c r="Z97" s="111"/>
      <c r="AA97" s="111"/>
      <c r="AB97" s="111"/>
      <c r="AC97" s="111"/>
      <c r="AD97" s="111"/>
      <c r="AE97" s="111"/>
      <c r="AF97" s="111"/>
      <c r="AG97" s="111"/>
      <c r="AH97" s="88" t="s">
        <v>296</v>
      </c>
      <c r="AI97" s="88"/>
      <c r="AJ97" s="88"/>
      <c r="AK97" s="88"/>
      <c r="AL97" s="88"/>
      <c r="AM97" s="88"/>
      <c r="AN97" s="88"/>
      <c r="AO97" s="88"/>
      <c r="AP97" s="88"/>
      <c r="AQ97" s="189">
        <v>1</v>
      </c>
      <c r="AR97" s="88" t="s">
        <v>736</v>
      </c>
      <c r="AS97" s="88"/>
      <c r="AT97" s="88"/>
      <c r="AU97" s="88"/>
      <c r="AV97" s="88" t="s">
        <v>897</v>
      </c>
      <c r="AW97" s="88"/>
      <c r="AX97" s="282" t="s">
        <v>356</v>
      </c>
      <c r="AY97" s="115"/>
      <c r="AZ97" s="110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6"/>
      <c r="BL97" s="248">
        <f t="shared" si="63"/>
        <v>21</v>
      </c>
      <c r="BM97" s="247">
        <f>+IF(ISERROR(ROUNDDOWN(VLOOKUP(J97,償却率!$B$4:$C$82,2,FALSE)*台帳シート!M97,0)*台帳シート!BL97),0,ROUNDDOWN(VLOOKUP(台帳シート!J97,償却率!$B$4:$C$82,2,FALSE)*台帳シート!M97,0)*台帳シート!BL97)</f>
        <v>3082275</v>
      </c>
      <c r="BN97" s="289">
        <f t="shared" si="70"/>
        <v>1174199</v>
      </c>
      <c r="BO97" s="292">
        <f t="shared" si="64"/>
        <v>1</v>
      </c>
      <c r="BP97" s="292">
        <f t="shared" si="65"/>
        <v>0</v>
      </c>
      <c r="BQ97" s="289">
        <f t="shared" si="66"/>
        <v>0</v>
      </c>
      <c r="BR97" s="289">
        <f>IF(ISERROR(IF(BP97=0,IF(F97="無形・ソフトウェア",IF(ROUNDDOWN(VLOOKUP(J97,償却率!$B$4:$C$77,2,FALSE)*台帳シート!M97,0)&gt;=台帳シート!BO97,台帳シート!BO97-0,ROUNDDOWN(VLOOKUP(台帳シート!J97,償却率!$B$4:$C$77,2,FALSE)*台帳シート!M97,0)),IF(H97="1：リース",IF(ROUNDDOWN(VLOOKUP(J97,償却率!$B$4:$C$77,2,FALSE)*台帳シート!M97,0)&gt;=台帳シート!BO97,台帳シート!BO97-0,ROUNDDOWN(VLOOKUP(台帳シート!J97,償却率!$B$4:$C$77,2,FALSE)*台帳シート!M97,0)),IF(ROUNDDOWN(VLOOKUP(J97,償却率!$B$4:$C$77,2,FALSE)*台帳シート!M97,0)&gt;=台帳シート!BO97,台帳シート!BO97-1,ROUNDDOWN(VLOOKUP(台帳シート!J97,償却率!$B$4:$C$77,2,FALSE)*台帳シート!M97,0)))),0)),0,(IF(BP97=0,IF(F97="無形・ソフトウェア",IF(ROUNDDOWN(VLOOKUP(J97,償却率!$B$4:$C$77,2,FALSE)*台帳シート!M97,0)&gt;=台帳シート!BO97,台帳シート!BO97-0,ROUNDDOWN(VLOOKUP(台帳シート!J97,償却率!$B$4:$C$77,2,FALSE)*台帳シート!M97,0)),IF(H97="1：リース",IF(ROUNDDOWN(VLOOKUP(J97,償却率!$B$4:$C$77,2,FALSE)*台帳シート!M97,0)&gt;=台帳シート!BO97,台帳シート!BO97-0,ROUNDDOWN(VLOOKUP(台帳シート!J97,償却率!$B$4:$C$77,2,FALSE)*台帳シート!M97,0)),IF(ROUNDDOWN(VLOOKUP(J97,償却率!$B$4:$C$77,2,FALSE)*台帳シート!M97,0)&gt;=台帳シート!BO97,台帳シート!BO97-1,ROUNDDOWN(VLOOKUP(台帳シート!J97,償却率!$B$4:$C$77,2,FALSE)*台帳シート!M97,0)))),0)))</f>
        <v>0</v>
      </c>
      <c r="BS97" s="290">
        <f t="shared" si="71"/>
        <v>1174199</v>
      </c>
      <c r="BT97" s="293">
        <f t="shared" si="67"/>
        <v>1</v>
      </c>
      <c r="BU97" s="183"/>
    </row>
    <row r="98" spans="2:73" s="109" customFormat="1" ht="30" customHeight="1" x14ac:dyDescent="0.15">
      <c r="B98" s="82" t="s">
        <v>915</v>
      </c>
      <c r="C98" s="111"/>
      <c r="D98" s="284" t="s">
        <v>852</v>
      </c>
      <c r="E98" s="103" t="s">
        <v>1100</v>
      </c>
      <c r="F98" s="108" t="s">
        <v>286</v>
      </c>
      <c r="G98" s="273" t="s">
        <v>745</v>
      </c>
      <c r="H98" s="88" t="s">
        <v>182</v>
      </c>
      <c r="I98" s="273"/>
      <c r="J98" s="108">
        <v>5</v>
      </c>
      <c r="K98" s="270">
        <v>38807</v>
      </c>
      <c r="L98" s="88"/>
      <c r="M98" s="276">
        <v>14700000</v>
      </c>
      <c r="N98" s="277"/>
      <c r="O98" s="111"/>
      <c r="P98" s="111"/>
      <c r="Q98" s="111"/>
      <c r="R98" s="111" t="str">
        <f t="shared" si="68"/>
        <v>-</v>
      </c>
      <c r="S98" s="111"/>
      <c r="T98" s="111"/>
      <c r="U98" s="111"/>
      <c r="V98" s="111"/>
      <c r="W98" s="111"/>
      <c r="X98" s="111"/>
      <c r="Y98" s="111" t="str">
        <f t="shared" si="69"/>
        <v>-</v>
      </c>
      <c r="Z98" s="111"/>
      <c r="AA98" s="111"/>
      <c r="AB98" s="111"/>
      <c r="AC98" s="111"/>
      <c r="AD98" s="111"/>
      <c r="AE98" s="111"/>
      <c r="AF98" s="111"/>
      <c r="AG98" s="111"/>
      <c r="AH98" s="88" t="s">
        <v>296</v>
      </c>
      <c r="AI98" s="88"/>
      <c r="AJ98" s="88"/>
      <c r="AK98" s="88"/>
      <c r="AL98" s="88"/>
      <c r="AM98" s="88"/>
      <c r="AN98" s="88"/>
      <c r="AO98" s="88"/>
      <c r="AP98" s="88"/>
      <c r="AQ98" s="189">
        <v>1</v>
      </c>
      <c r="AR98" s="88" t="s">
        <v>736</v>
      </c>
      <c r="AS98" s="88"/>
      <c r="AT98" s="88"/>
      <c r="AU98" s="88"/>
      <c r="AV98" s="88" t="s">
        <v>897</v>
      </c>
      <c r="AW98" s="88"/>
      <c r="AX98" s="282" t="s">
        <v>356</v>
      </c>
      <c r="AY98" s="115"/>
      <c r="AZ98" s="110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6"/>
      <c r="BL98" s="248">
        <f t="shared" si="63"/>
        <v>11</v>
      </c>
      <c r="BM98" s="247">
        <f>+IF(ISERROR(ROUNDDOWN(VLOOKUP(J98,償却率!$B$4:$C$82,2,FALSE)*台帳シート!M98,0)*台帳シート!BL98),0,ROUNDDOWN(VLOOKUP(台帳シート!J98,償却率!$B$4:$C$82,2,FALSE)*台帳シート!M98,0)*台帳シート!BL98)</f>
        <v>32340000</v>
      </c>
      <c r="BN98" s="289">
        <f t="shared" si="70"/>
        <v>14699999</v>
      </c>
      <c r="BO98" s="292">
        <f t="shared" si="64"/>
        <v>1</v>
      </c>
      <c r="BP98" s="292">
        <f t="shared" si="65"/>
        <v>0</v>
      </c>
      <c r="BQ98" s="289">
        <f t="shared" si="66"/>
        <v>0</v>
      </c>
      <c r="BR98" s="289">
        <f>IF(ISERROR(IF(BP98=0,IF(F98="無形・ソフトウェア",IF(ROUNDDOWN(VLOOKUP(J98,償却率!$B$4:$C$77,2,FALSE)*台帳シート!M98,0)&gt;=台帳シート!BO98,台帳シート!BO98-0,ROUNDDOWN(VLOOKUP(台帳シート!J98,償却率!$B$4:$C$77,2,FALSE)*台帳シート!M98,0)),IF(H98="1：リース",IF(ROUNDDOWN(VLOOKUP(J98,償却率!$B$4:$C$77,2,FALSE)*台帳シート!M98,0)&gt;=台帳シート!BO98,台帳シート!BO98-0,ROUNDDOWN(VLOOKUP(台帳シート!J98,償却率!$B$4:$C$77,2,FALSE)*台帳シート!M98,0)),IF(ROUNDDOWN(VLOOKUP(J98,償却率!$B$4:$C$77,2,FALSE)*台帳シート!M98,0)&gt;=台帳シート!BO98,台帳シート!BO98-1,ROUNDDOWN(VLOOKUP(台帳シート!J98,償却率!$B$4:$C$77,2,FALSE)*台帳シート!M98,0)))),0)),0,(IF(BP98=0,IF(F98="無形・ソフトウェア",IF(ROUNDDOWN(VLOOKUP(J98,償却率!$B$4:$C$77,2,FALSE)*台帳シート!M98,0)&gt;=台帳シート!BO98,台帳シート!BO98-0,ROUNDDOWN(VLOOKUP(台帳シート!J98,償却率!$B$4:$C$77,2,FALSE)*台帳シート!M98,0)),IF(H98="1：リース",IF(ROUNDDOWN(VLOOKUP(J98,償却率!$B$4:$C$77,2,FALSE)*台帳シート!M98,0)&gt;=台帳シート!BO98,台帳シート!BO98-0,ROUNDDOWN(VLOOKUP(台帳シート!J98,償却率!$B$4:$C$77,2,FALSE)*台帳シート!M98,0)),IF(ROUNDDOWN(VLOOKUP(J98,償却率!$B$4:$C$77,2,FALSE)*台帳シート!M98,0)&gt;=台帳シート!BO98,台帳シート!BO98-1,ROUNDDOWN(VLOOKUP(台帳シート!J98,償却率!$B$4:$C$77,2,FALSE)*台帳シート!M98,0)))),0)))</f>
        <v>0</v>
      </c>
      <c r="BS98" s="290">
        <f t="shared" si="71"/>
        <v>14699999</v>
      </c>
      <c r="BT98" s="293">
        <f t="shared" si="67"/>
        <v>1</v>
      </c>
      <c r="BU98" s="183"/>
    </row>
    <row r="99" spans="2:73" s="109" customFormat="1" ht="30" customHeight="1" x14ac:dyDescent="0.15">
      <c r="B99" s="82" t="s">
        <v>916</v>
      </c>
      <c r="C99" s="111"/>
      <c r="D99" s="284" t="s">
        <v>852</v>
      </c>
      <c r="E99" s="103" t="s">
        <v>1100</v>
      </c>
      <c r="F99" s="108" t="s">
        <v>286</v>
      </c>
      <c r="G99" s="273" t="s">
        <v>746</v>
      </c>
      <c r="H99" s="88" t="s">
        <v>182</v>
      </c>
      <c r="I99" s="273"/>
      <c r="J99" s="108">
        <v>5</v>
      </c>
      <c r="K99" s="270">
        <v>38743</v>
      </c>
      <c r="L99" s="88"/>
      <c r="M99" s="276">
        <v>3528000</v>
      </c>
      <c r="N99" s="277"/>
      <c r="O99" s="111"/>
      <c r="P99" s="111"/>
      <c r="Q99" s="111"/>
      <c r="R99" s="111" t="str">
        <f t="shared" si="68"/>
        <v>-</v>
      </c>
      <c r="S99" s="111"/>
      <c r="T99" s="111"/>
      <c r="U99" s="111"/>
      <c r="V99" s="111"/>
      <c r="W99" s="111"/>
      <c r="X99" s="111"/>
      <c r="Y99" s="111" t="str">
        <f t="shared" si="69"/>
        <v>-</v>
      </c>
      <c r="Z99" s="111"/>
      <c r="AA99" s="111"/>
      <c r="AB99" s="111"/>
      <c r="AC99" s="111"/>
      <c r="AD99" s="111"/>
      <c r="AE99" s="111"/>
      <c r="AF99" s="111"/>
      <c r="AG99" s="111"/>
      <c r="AH99" s="88" t="s">
        <v>296</v>
      </c>
      <c r="AI99" s="88"/>
      <c r="AJ99" s="88"/>
      <c r="AK99" s="88"/>
      <c r="AL99" s="88"/>
      <c r="AM99" s="88"/>
      <c r="AN99" s="88"/>
      <c r="AO99" s="88"/>
      <c r="AP99" s="88"/>
      <c r="AQ99" s="189">
        <v>1</v>
      </c>
      <c r="AR99" s="88" t="s">
        <v>736</v>
      </c>
      <c r="AS99" s="88"/>
      <c r="AT99" s="88"/>
      <c r="AU99" s="88"/>
      <c r="AV99" s="88" t="s">
        <v>897</v>
      </c>
      <c r="AW99" s="88"/>
      <c r="AX99" s="282" t="s">
        <v>356</v>
      </c>
      <c r="AY99" s="115"/>
      <c r="AZ99" s="110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6"/>
      <c r="BL99" s="248">
        <f t="shared" si="63"/>
        <v>11</v>
      </c>
      <c r="BM99" s="247">
        <f>+IF(ISERROR(ROUNDDOWN(VLOOKUP(J99,償却率!$B$4:$C$82,2,FALSE)*台帳シート!M99,0)*台帳シート!BL99),0,ROUNDDOWN(VLOOKUP(台帳シート!J99,償却率!$B$4:$C$82,2,FALSE)*台帳シート!M99,0)*台帳シート!BL99)</f>
        <v>7761600</v>
      </c>
      <c r="BN99" s="289">
        <f t="shared" si="70"/>
        <v>3527999</v>
      </c>
      <c r="BO99" s="292">
        <f t="shared" si="64"/>
        <v>1</v>
      </c>
      <c r="BP99" s="292">
        <f t="shared" si="65"/>
        <v>0</v>
      </c>
      <c r="BQ99" s="289">
        <f t="shared" si="66"/>
        <v>0</v>
      </c>
      <c r="BR99" s="289">
        <f>IF(ISERROR(IF(BP99=0,IF(F99="無形・ソフトウェア",IF(ROUNDDOWN(VLOOKUP(J99,償却率!$B$4:$C$77,2,FALSE)*台帳シート!M99,0)&gt;=台帳シート!BO99,台帳シート!BO99-0,ROUNDDOWN(VLOOKUP(台帳シート!J99,償却率!$B$4:$C$77,2,FALSE)*台帳シート!M99,0)),IF(H99="1：リース",IF(ROUNDDOWN(VLOOKUP(J99,償却率!$B$4:$C$77,2,FALSE)*台帳シート!M99,0)&gt;=台帳シート!BO99,台帳シート!BO99-0,ROUNDDOWN(VLOOKUP(台帳シート!J99,償却率!$B$4:$C$77,2,FALSE)*台帳シート!M99,0)),IF(ROUNDDOWN(VLOOKUP(J99,償却率!$B$4:$C$77,2,FALSE)*台帳シート!M99,0)&gt;=台帳シート!BO99,台帳シート!BO99-1,ROUNDDOWN(VLOOKUP(台帳シート!J99,償却率!$B$4:$C$77,2,FALSE)*台帳シート!M99,0)))),0)),0,(IF(BP99=0,IF(F99="無形・ソフトウェア",IF(ROUNDDOWN(VLOOKUP(J99,償却率!$B$4:$C$77,2,FALSE)*台帳シート!M99,0)&gt;=台帳シート!BO99,台帳シート!BO99-0,ROUNDDOWN(VLOOKUP(台帳シート!J99,償却率!$B$4:$C$77,2,FALSE)*台帳シート!M99,0)),IF(H99="1：リース",IF(ROUNDDOWN(VLOOKUP(J99,償却率!$B$4:$C$77,2,FALSE)*台帳シート!M99,0)&gt;=台帳シート!BO99,台帳シート!BO99-0,ROUNDDOWN(VLOOKUP(台帳シート!J99,償却率!$B$4:$C$77,2,FALSE)*台帳シート!M99,0)),IF(ROUNDDOWN(VLOOKUP(J99,償却率!$B$4:$C$77,2,FALSE)*台帳シート!M99,0)&gt;=台帳シート!BO99,台帳シート!BO99-1,ROUNDDOWN(VLOOKUP(台帳シート!J99,償却率!$B$4:$C$77,2,FALSE)*台帳シート!M99,0)))),0)))</f>
        <v>0</v>
      </c>
      <c r="BS99" s="290">
        <f t="shared" si="71"/>
        <v>3527999</v>
      </c>
      <c r="BT99" s="293">
        <f t="shared" si="67"/>
        <v>1</v>
      </c>
      <c r="BU99" s="183"/>
    </row>
    <row r="100" spans="2:73" s="109" customFormat="1" ht="30" customHeight="1" x14ac:dyDescent="0.15">
      <c r="B100" s="82" t="s">
        <v>917</v>
      </c>
      <c r="C100" s="111"/>
      <c r="D100" s="284" t="s">
        <v>852</v>
      </c>
      <c r="E100" s="103" t="s">
        <v>1100</v>
      </c>
      <c r="F100" s="108" t="s">
        <v>286</v>
      </c>
      <c r="G100" s="273" t="s">
        <v>747</v>
      </c>
      <c r="H100" s="88" t="s">
        <v>182</v>
      </c>
      <c r="I100" s="273"/>
      <c r="J100" s="108">
        <v>6</v>
      </c>
      <c r="K100" s="270">
        <v>36609</v>
      </c>
      <c r="L100" s="88"/>
      <c r="M100" s="276">
        <v>1415105</v>
      </c>
      <c r="N100" s="277"/>
      <c r="O100" s="56">
        <v>43190</v>
      </c>
      <c r="P100" s="111"/>
      <c r="Q100" s="111"/>
      <c r="R100" s="111" t="str">
        <f t="shared" si="68"/>
        <v>-</v>
      </c>
      <c r="S100" s="111"/>
      <c r="T100" s="111"/>
      <c r="U100" s="111"/>
      <c r="V100" s="111"/>
      <c r="W100" s="111"/>
      <c r="X100" s="111"/>
      <c r="Y100" s="111">
        <f t="shared" si="69"/>
        <v>-1</v>
      </c>
      <c r="Z100" s="111"/>
      <c r="AA100" s="111"/>
      <c r="AB100" s="111"/>
      <c r="AC100" s="111"/>
      <c r="AD100" s="111"/>
      <c r="AE100" s="111"/>
      <c r="AF100" s="111"/>
      <c r="AG100" s="111"/>
      <c r="AH100" s="88" t="s">
        <v>296</v>
      </c>
      <c r="AI100" s="88"/>
      <c r="AJ100" s="88"/>
      <c r="AK100" s="88"/>
      <c r="AL100" s="88"/>
      <c r="AM100" s="88"/>
      <c r="AN100" s="88"/>
      <c r="AO100" s="88"/>
      <c r="AP100" s="88"/>
      <c r="AQ100" s="189">
        <v>1</v>
      </c>
      <c r="AR100" s="88" t="s">
        <v>894</v>
      </c>
      <c r="AS100" s="88"/>
      <c r="AT100" s="88"/>
      <c r="AU100" s="88"/>
      <c r="AV100" s="88" t="s">
        <v>897</v>
      </c>
      <c r="AW100" s="88"/>
      <c r="AX100" s="282" t="s">
        <v>356</v>
      </c>
      <c r="AY100" s="115"/>
      <c r="AZ100" s="110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6"/>
      <c r="BL100" s="248">
        <f t="shared" si="63"/>
        <v>17</v>
      </c>
      <c r="BM100" s="247">
        <f>+IF(ISERROR(ROUNDDOWN(VLOOKUP(J100,償却率!$B$4:$C$82,2,FALSE)*台帳シート!M100,0)*台帳シート!BL100),0,ROUNDDOWN(VLOOKUP(台帳シート!J100,償却率!$B$4:$C$82,2,FALSE)*台帳シート!M100,0)*台帳シート!BL100)</f>
        <v>4017474</v>
      </c>
      <c r="BN100" s="289">
        <f t="shared" si="70"/>
        <v>1415104</v>
      </c>
      <c r="BO100" s="292">
        <f t="shared" si="64"/>
        <v>1</v>
      </c>
      <c r="BP100" s="292">
        <f t="shared" si="65"/>
        <v>-1</v>
      </c>
      <c r="BQ100" s="289">
        <f t="shared" si="66"/>
        <v>-1415105</v>
      </c>
      <c r="BR100" s="289">
        <f>IF(ISERROR(IF(BP100=0,IF(F100="無形・ソフトウェア",IF(ROUNDDOWN(VLOOKUP(J100,償却率!$B$4:$C$77,2,FALSE)*台帳シート!M100,0)&gt;=台帳シート!BO100,台帳シート!BO100-0,ROUNDDOWN(VLOOKUP(台帳シート!J100,償却率!$B$4:$C$77,2,FALSE)*台帳シート!M100,0)),IF(H100="1：リース",IF(ROUNDDOWN(VLOOKUP(J100,償却率!$B$4:$C$77,2,FALSE)*台帳シート!M100,0)&gt;=台帳シート!BO100,台帳シート!BO100-0,ROUNDDOWN(VLOOKUP(台帳シート!J100,償却率!$B$4:$C$77,2,FALSE)*台帳シート!M100,0)),IF(ROUNDDOWN(VLOOKUP(J100,償却率!$B$4:$C$77,2,FALSE)*台帳シート!M100,0)&gt;=台帳シート!BO100,台帳シート!BO100-1,ROUNDDOWN(VLOOKUP(台帳シート!J100,償却率!$B$4:$C$77,2,FALSE)*台帳シート!M100,0)))),0)),0,(IF(BP100=0,IF(F100="無形・ソフトウェア",IF(ROUNDDOWN(VLOOKUP(J100,償却率!$B$4:$C$77,2,FALSE)*台帳シート!M100,0)&gt;=台帳シート!BO100,台帳シート!BO100-0,ROUNDDOWN(VLOOKUP(台帳シート!J100,償却率!$B$4:$C$77,2,FALSE)*台帳シート!M100,0)),IF(H100="1：リース",IF(ROUNDDOWN(VLOOKUP(J100,償却率!$B$4:$C$77,2,FALSE)*台帳シート!M100,0)&gt;=台帳シート!BO100,台帳シート!BO100-0,ROUNDDOWN(VLOOKUP(台帳シート!J100,償却率!$B$4:$C$77,2,FALSE)*台帳シート!M100,0)),IF(ROUNDDOWN(VLOOKUP(J100,償却率!$B$4:$C$77,2,FALSE)*台帳シート!M100,0)&gt;=台帳シート!BO100,台帳シート!BO100-1,ROUNDDOWN(VLOOKUP(台帳シート!J100,償却率!$B$4:$C$77,2,FALSE)*台帳シート!M100,0)))),0)))</f>
        <v>0</v>
      </c>
      <c r="BS100" s="290">
        <f>BO100+BP100</f>
        <v>0</v>
      </c>
      <c r="BT100" s="293">
        <f>+BO100+BP100-BR100</f>
        <v>0</v>
      </c>
      <c r="BU100" s="183"/>
    </row>
    <row r="101" spans="2:73" s="109" customFormat="1" ht="30" customHeight="1" x14ac:dyDescent="0.15">
      <c r="B101" s="82" t="s">
        <v>918</v>
      </c>
      <c r="C101" s="111"/>
      <c r="D101" s="284" t="s">
        <v>853</v>
      </c>
      <c r="E101" s="103" t="s">
        <v>632</v>
      </c>
      <c r="F101" s="108" t="s">
        <v>286</v>
      </c>
      <c r="G101" s="273" t="s">
        <v>748</v>
      </c>
      <c r="H101" s="88" t="s">
        <v>182</v>
      </c>
      <c r="I101" s="273"/>
      <c r="J101" s="108">
        <v>6</v>
      </c>
      <c r="K101" s="270">
        <v>38114</v>
      </c>
      <c r="L101" s="88"/>
      <c r="M101" s="276">
        <v>1248512</v>
      </c>
      <c r="N101" s="277"/>
      <c r="O101" s="56"/>
      <c r="P101" s="111"/>
      <c r="Q101" s="111"/>
      <c r="R101" s="111" t="str">
        <f t="shared" ref="R101:R296" si="80">IF(BP101&gt;0,BP101,"-")</f>
        <v>-</v>
      </c>
      <c r="S101" s="111"/>
      <c r="T101" s="111"/>
      <c r="U101" s="111"/>
      <c r="V101" s="111"/>
      <c r="W101" s="111"/>
      <c r="X101" s="111"/>
      <c r="Y101" s="111" t="str">
        <f t="shared" ref="Y101:Y296" si="81">IF(BP101&lt;0,BP101,"-")</f>
        <v>-</v>
      </c>
      <c r="Z101" s="111"/>
      <c r="AA101" s="111"/>
      <c r="AB101" s="111"/>
      <c r="AC101" s="111"/>
      <c r="AD101" s="111"/>
      <c r="AE101" s="111"/>
      <c r="AF101" s="111"/>
      <c r="AG101" s="111"/>
      <c r="AH101" s="88" t="s">
        <v>296</v>
      </c>
      <c r="AI101" s="88"/>
      <c r="AJ101" s="88"/>
      <c r="AK101" s="88"/>
      <c r="AL101" s="88"/>
      <c r="AM101" s="88"/>
      <c r="AN101" s="88"/>
      <c r="AO101" s="88"/>
      <c r="AP101" s="88"/>
      <c r="AQ101" s="189">
        <v>1</v>
      </c>
      <c r="AR101" s="88" t="s">
        <v>894</v>
      </c>
      <c r="AS101" s="88"/>
      <c r="AT101" s="88"/>
      <c r="AU101" s="88"/>
      <c r="AV101" s="88" t="s">
        <v>898</v>
      </c>
      <c r="AW101" s="88"/>
      <c r="AX101" s="282" t="s">
        <v>356</v>
      </c>
      <c r="AY101" s="115"/>
      <c r="AZ101" s="110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6"/>
      <c r="BL101" s="248">
        <f t="shared" si="63"/>
        <v>12</v>
      </c>
      <c r="BM101" s="247">
        <f>+IF(ISERROR(ROUNDDOWN(VLOOKUP(J101,償却率!$B$4:$C$82,2,FALSE)*台帳シート!M101,0)*台帳シート!BL101),0,ROUNDDOWN(VLOOKUP(台帳シート!J101,償却率!$B$4:$C$82,2,FALSE)*台帳シート!M101,0)*台帳シート!BL101)</f>
        <v>2502012</v>
      </c>
      <c r="BN101" s="289">
        <f t="shared" si="70"/>
        <v>1248511</v>
      </c>
      <c r="BO101" s="292">
        <f t="shared" si="64"/>
        <v>1</v>
      </c>
      <c r="BP101" s="292">
        <f t="shared" si="65"/>
        <v>0</v>
      </c>
      <c r="BQ101" s="289">
        <f>IF(BP101&lt;0,-BN101+BP101,0)</f>
        <v>0</v>
      </c>
      <c r="BR101" s="289">
        <f>IF(ISERROR(IF(BP101=0,IF(F101="無形・ソフトウェア",IF(ROUNDDOWN(VLOOKUP(J101,償却率!$B$4:$C$77,2,FALSE)*台帳シート!M101,0)&gt;=台帳シート!BO101,台帳シート!BO101-0,ROUNDDOWN(VLOOKUP(台帳シート!J101,償却率!$B$4:$C$77,2,FALSE)*台帳シート!M101,0)),IF(H101="1：リース",IF(ROUNDDOWN(VLOOKUP(J101,償却率!$B$4:$C$77,2,FALSE)*台帳シート!M101,0)&gt;=台帳シート!BO101,台帳シート!BO101-0,ROUNDDOWN(VLOOKUP(台帳シート!J101,償却率!$B$4:$C$77,2,FALSE)*台帳シート!M101,0)),IF(ROUNDDOWN(VLOOKUP(J101,償却率!$B$4:$C$77,2,FALSE)*台帳シート!M101,0)&gt;=台帳シート!BO101,台帳シート!BO101-1,ROUNDDOWN(VLOOKUP(台帳シート!J101,償却率!$B$4:$C$77,2,FALSE)*台帳シート!M101,0)))),0)),0,(IF(BP101=0,IF(F101="無形・ソフトウェア",IF(ROUNDDOWN(VLOOKUP(J101,償却率!$B$4:$C$77,2,FALSE)*台帳シート!M101,0)&gt;=台帳シート!BO101,台帳シート!BO101-0,ROUNDDOWN(VLOOKUP(台帳シート!J101,償却率!$B$4:$C$77,2,FALSE)*台帳シート!M101,0)),IF(H101="1：リース",IF(ROUNDDOWN(VLOOKUP(J101,償却率!$B$4:$C$77,2,FALSE)*台帳シート!M101,0)&gt;=台帳シート!BO101,台帳シート!BO101-0,ROUNDDOWN(VLOOKUP(台帳シート!J101,償却率!$B$4:$C$77,2,FALSE)*台帳シート!M101,0)),IF(ROUNDDOWN(VLOOKUP(J101,償却率!$B$4:$C$77,2,FALSE)*台帳シート!M101,0)&gt;=台帳シート!BO101,台帳シート!BO101-1,ROUNDDOWN(VLOOKUP(台帳シート!J101,償却率!$B$4:$C$77,2,FALSE)*台帳シート!M101,0)))),0)))</f>
        <v>0</v>
      </c>
      <c r="BS101" s="290">
        <f t="shared" si="71"/>
        <v>1248511</v>
      </c>
      <c r="BT101" s="293">
        <f t="shared" si="67"/>
        <v>1</v>
      </c>
      <c r="BU101" s="183"/>
    </row>
    <row r="102" spans="2:73" s="109" customFormat="1" ht="30" customHeight="1" x14ac:dyDescent="0.15">
      <c r="B102" s="82" t="s">
        <v>919</v>
      </c>
      <c r="C102" s="111"/>
      <c r="D102" s="285" t="s">
        <v>853</v>
      </c>
      <c r="E102" s="103" t="s">
        <v>632</v>
      </c>
      <c r="F102" s="108" t="s">
        <v>286</v>
      </c>
      <c r="G102" s="273" t="s">
        <v>839</v>
      </c>
      <c r="H102" s="88" t="s">
        <v>182</v>
      </c>
      <c r="I102" s="273"/>
      <c r="J102" s="108">
        <v>4</v>
      </c>
      <c r="K102" s="270">
        <v>37649</v>
      </c>
      <c r="L102" s="88"/>
      <c r="M102" s="276">
        <v>1207500</v>
      </c>
      <c r="N102" s="277"/>
      <c r="O102" s="56"/>
      <c r="P102" s="111"/>
      <c r="Q102" s="111"/>
      <c r="R102" s="111" t="str">
        <f t="shared" si="80"/>
        <v>-</v>
      </c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88" t="s">
        <v>296</v>
      </c>
      <c r="AI102" s="88"/>
      <c r="AJ102" s="88"/>
      <c r="AK102" s="88"/>
      <c r="AL102" s="88"/>
      <c r="AM102" s="88"/>
      <c r="AN102" s="88"/>
      <c r="AO102" s="88"/>
      <c r="AP102" s="88"/>
      <c r="AQ102" s="189">
        <v>1</v>
      </c>
      <c r="AR102" s="88" t="s">
        <v>894</v>
      </c>
      <c r="AS102" s="88"/>
      <c r="AT102" s="88"/>
      <c r="AU102" s="88"/>
      <c r="AV102" s="88" t="s">
        <v>898</v>
      </c>
      <c r="AW102" s="88"/>
      <c r="AX102" s="282" t="s">
        <v>356</v>
      </c>
      <c r="AY102" s="115"/>
      <c r="AZ102" s="110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6"/>
      <c r="BL102" s="248">
        <f t="shared" ref="BL102:BL109" si="82">+IF($BM$2&lt;K102,0,DATEDIF(K102,$BM$2,"Y"))</f>
        <v>14</v>
      </c>
      <c r="BM102" s="247">
        <f>+IF(ISERROR(ROUNDDOWN(VLOOKUP(J102,償却率!$B$4:$C$82,2,FALSE)*台帳シート!M102,0)*台帳シート!BL102),0,ROUNDDOWN(VLOOKUP(台帳シート!J102,償却率!$B$4:$C$82,2,FALSE)*台帳シート!M102,0)*台帳シート!BL102)</f>
        <v>4226250</v>
      </c>
      <c r="BN102" s="289">
        <f t="shared" ref="BN102:BN109" si="83">IF(BM102=0,0,IF(F102="無形・ソフトウェア",IF(M102-BM102&gt;0,BM102,M102-0),IF(H102="1：リース",IF(M102-BM102&gt;0,BM102,M102-0),IF(M102-BM102&gt;1,BM102,M102-1))))</f>
        <v>1207499</v>
      </c>
      <c r="BO102" s="292">
        <f t="shared" ref="BO102:BO109" si="84">+IF(BP102&lt;=0,M102-BN102,0)</f>
        <v>1</v>
      </c>
      <c r="BP102" s="292">
        <f t="shared" ref="BP102:BP109" si="85">+IF($BM$2&lt;K102,M102,IF(O102&lt;&gt;"",-(M102-BN102),0))</f>
        <v>0</v>
      </c>
      <c r="BQ102" s="289">
        <f t="shared" ref="BQ102:BQ109" si="86">IF(BP102&lt;0,-BN102+BP102,0)</f>
        <v>0</v>
      </c>
      <c r="BR102" s="289">
        <f>IF(ISERROR(IF(BP102=0,IF(F102="無形・ソフトウェア",IF(ROUNDDOWN(VLOOKUP(J102,償却率!$B$4:$C$77,2,FALSE)*台帳シート!M102,0)&gt;=台帳シート!BO102,台帳シート!BO102-0,ROUNDDOWN(VLOOKUP(台帳シート!J102,償却率!$B$4:$C$77,2,FALSE)*台帳シート!M102,0)),IF(H102="1：リース",IF(ROUNDDOWN(VLOOKUP(J102,償却率!$B$4:$C$77,2,FALSE)*台帳シート!M102,0)&gt;=台帳シート!BO102,台帳シート!BO102-0,ROUNDDOWN(VLOOKUP(台帳シート!J102,償却率!$B$4:$C$77,2,FALSE)*台帳シート!M102,0)),IF(ROUNDDOWN(VLOOKUP(J102,償却率!$B$4:$C$77,2,FALSE)*台帳シート!M102,0)&gt;=台帳シート!BO102,台帳シート!BO102-1,ROUNDDOWN(VLOOKUP(台帳シート!J102,償却率!$B$4:$C$77,2,FALSE)*台帳シート!M102,0)))),0)),0,(IF(BP102=0,IF(F102="無形・ソフトウェア",IF(ROUNDDOWN(VLOOKUP(J102,償却率!$B$4:$C$77,2,FALSE)*台帳シート!M102,0)&gt;=台帳シート!BO102,台帳シート!BO102-0,ROUNDDOWN(VLOOKUP(台帳シート!J102,償却率!$B$4:$C$77,2,FALSE)*台帳シート!M102,0)),IF(H102="1：リース",IF(ROUNDDOWN(VLOOKUP(J102,償却率!$B$4:$C$77,2,FALSE)*台帳シート!M102,0)&gt;=台帳シート!BO102,台帳シート!BO102-0,ROUNDDOWN(VLOOKUP(台帳シート!J102,償却率!$B$4:$C$77,2,FALSE)*台帳シート!M102,0)),IF(ROUNDDOWN(VLOOKUP(J102,償却率!$B$4:$C$77,2,FALSE)*台帳シート!M102,0)&gt;=台帳シート!BO102,台帳シート!BO102-1,ROUNDDOWN(VLOOKUP(台帳シート!J102,償却率!$B$4:$C$77,2,FALSE)*台帳シート!M102,0)))),0)))</f>
        <v>0</v>
      </c>
      <c r="BS102" s="290">
        <f t="shared" si="71"/>
        <v>1207499</v>
      </c>
      <c r="BT102" s="293">
        <f t="shared" ref="BT102:BT109" si="87">+BO102+BP102-BR102</f>
        <v>1</v>
      </c>
      <c r="BU102" s="183"/>
    </row>
    <row r="103" spans="2:73" s="109" customFormat="1" ht="30" customHeight="1" x14ac:dyDescent="0.15">
      <c r="B103" s="82" t="s">
        <v>920</v>
      </c>
      <c r="C103" s="111"/>
      <c r="D103" s="285" t="s">
        <v>853</v>
      </c>
      <c r="E103" s="103" t="s">
        <v>632</v>
      </c>
      <c r="F103" s="108" t="s">
        <v>286</v>
      </c>
      <c r="G103" s="273" t="s">
        <v>840</v>
      </c>
      <c r="H103" s="88" t="s">
        <v>182</v>
      </c>
      <c r="I103" s="273"/>
      <c r="J103" s="108">
        <v>4</v>
      </c>
      <c r="K103" s="270">
        <v>38442</v>
      </c>
      <c r="L103" s="88"/>
      <c r="M103" s="276">
        <v>52500</v>
      </c>
      <c r="N103" s="277"/>
      <c r="O103" s="56"/>
      <c r="P103" s="111"/>
      <c r="Q103" s="111"/>
      <c r="R103" s="111" t="str">
        <f t="shared" si="80"/>
        <v>-</v>
      </c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88" t="s">
        <v>296</v>
      </c>
      <c r="AI103" s="88"/>
      <c r="AJ103" s="88"/>
      <c r="AK103" s="88"/>
      <c r="AL103" s="88"/>
      <c r="AM103" s="88"/>
      <c r="AN103" s="88"/>
      <c r="AO103" s="88"/>
      <c r="AP103" s="88"/>
      <c r="AQ103" s="189">
        <v>1</v>
      </c>
      <c r="AR103" s="88" t="s">
        <v>894</v>
      </c>
      <c r="AS103" s="88"/>
      <c r="AT103" s="88"/>
      <c r="AU103" s="88"/>
      <c r="AV103" s="88" t="s">
        <v>898</v>
      </c>
      <c r="AW103" s="88"/>
      <c r="AX103" s="282" t="s">
        <v>356</v>
      </c>
      <c r="AY103" s="115"/>
      <c r="AZ103" s="110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6"/>
      <c r="BL103" s="248">
        <f t="shared" si="82"/>
        <v>12</v>
      </c>
      <c r="BM103" s="247">
        <f>+IF(ISERROR(ROUNDDOWN(VLOOKUP(J103,償却率!$B$4:$C$82,2,FALSE)*台帳シート!M103,0)*台帳シート!BL103),0,ROUNDDOWN(VLOOKUP(台帳シート!J103,償却率!$B$4:$C$82,2,FALSE)*台帳シート!M103,0)*台帳シート!BL103)</f>
        <v>157500</v>
      </c>
      <c r="BN103" s="289">
        <f t="shared" si="83"/>
        <v>52499</v>
      </c>
      <c r="BO103" s="292">
        <f t="shared" si="84"/>
        <v>1</v>
      </c>
      <c r="BP103" s="292">
        <f t="shared" si="85"/>
        <v>0</v>
      </c>
      <c r="BQ103" s="289">
        <f t="shared" si="86"/>
        <v>0</v>
      </c>
      <c r="BR103" s="289">
        <f>IF(ISERROR(IF(BP103=0,IF(F103="無形・ソフトウェア",IF(ROUNDDOWN(VLOOKUP(J103,償却率!$B$4:$C$77,2,FALSE)*台帳シート!M103,0)&gt;=台帳シート!BO103,台帳シート!BO103-0,ROUNDDOWN(VLOOKUP(台帳シート!J103,償却率!$B$4:$C$77,2,FALSE)*台帳シート!M103,0)),IF(H103="1：リース",IF(ROUNDDOWN(VLOOKUP(J103,償却率!$B$4:$C$77,2,FALSE)*台帳シート!M103,0)&gt;=台帳シート!BO103,台帳シート!BO103-0,ROUNDDOWN(VLOOKUP(台帳シート!J103,償却率!$B$4:$C$77,2,FALSE)*台帳シート!M103,0)),IF(ROUNDDOWN(VLOOKUP(J103,償却率!$B$4:$C$77,2,FALSE)*台帳シート!M103,0)&gt;=台帳シート!BO103,台帳シート!BO103-1,ROUNDDOWN(VLOOKUP(台帳シート!J103,償却率!$B$4:$C$77,2,FALSE)*台帳シート!M103,0)))),0)),0,(IF(BP103=0,IF(F103="無形・ソフトウェア",IF(ROUNDDOWN(VLOOKUP(J103,償却率!$B$4:$C$77,2,FALSE)*台帳シート!M103,0)&gt;=台帳シート!BO103,台帳シート!BO103-0,ROUNDDOWN(VLOOKUP(台帳シート!J103,償却率!$B$4:$C$77,2,FALSE)*台帳シート!M103,0)),IF(H103="1：リース",IF(ROUNDDOWN(VLOOKUP(J103,償却率!$B$4:$C$77,2,FALSE)*台帳シート!M103,0)&gt;=台帳シート!BO103,台帳シート!BO103-0,ROUNDDOWN(VLOOKUP(台帳シート!J103,償却率!$B$4:$C$77,2,FALSE)*台帳シート!M103,0)),IF(ROUNDDOWN(VLOOKUP(J103,償却率!$B$4:$C$77,2,FALSE)*台帳シート!M103,0)&gt;=台帳シート!BO103,台帳シート!BO103-1,ROUNDDOWN(VLOOKUP(台帳シート!J103,償却率!$B$4:$C$77,2,FALSE)*台帳シート!M103,0)))),0)))</f>
        <v>0</v>
      </c>
      <c r="BS103" s="290">
        <f t="shared" si="71"/>
        <v>52499</v>
      </c>
      <c r="BT103" s="293">
        <f t="shared" si="87"/>
        <v>1</v>
      </c>
      <c r="BU103" s="183"/>
    </row>
    <row r="104" spans="2:73" s="109" customFormat="1" ht="30" customHeight="1" x14ac:dyDescent="0.15">
      <c r="B104" s="82" t="s">
        <v>921</v>
      </c>
      <c r="C104" s="111"/>
      <c r="D104" s="285" t="s">
        <v>853</v>
      </c>
      <c r="E104" s="103" t="s">
        <v>632</v>
      </c>
      <c r="F104" s="108" t="s">
        <v>286</v>
      </c>
      <c r="G104" s="273" t="s">
        <v>841</v>
      </c>
      <c r="H104" s="88" t="s">
        <v>182</v>
      </c>
      <c r="I104" s="273"/>
      <c r="J104" s="108">
        <v>4</v>
      </c>
      <c r="K104" s="270">
        <v>36600</v>
      </c>
      <c r="L104" s="88"/>
      <c r="M104" s="276">
        <v>1449000</v>
      </c>
      <c r="N104" s="277"/>
      <c r="O104" s="56"/>
      <c r="P104" s="111"/>
      <c r="Q104" s="111"/>
      <c r="R104" s="111" t="str">
        <f t="shared" si="80"/>
        <v>-</v>
      </c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88" t="s">
        <v>296</v>
      </c>
      <c r="AI104" s="88"/>
      <c r="AJ104" s="88"/>
      <c r="AK104" s="88"/>
      <c r="AL104" s="88"/>
      <c r="AM104" s="88"/>
      <c r="AN104" s="88"/>
      <c r="AO104" s="88"/>
      <c r="AP104" s="88"/>
      <c r="AQ104" s="189">
        <v>1</v>
      </c>
      <c r="AR104" s="88" t="s">
        <v>894</v>
      </c>
      <c r="AS104" s="88"/>
      <c r="AT104" s="88"/>
      <c r="AU104" s="88"/>
      <c r="AV104" s="88" t="s">
        <v>898</v>
      </c>
      <c r="AW104" s="88"/>
      <c r="AX104" s="282" t="s">
        <v>356</v>
      </c>
      <c r="AY104" s="115"/>
      <c r="AZ104" s="110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6"/>
      <c r="BL104" s="248">
        <f t="shared" si="82"/>
        <v>17</v>
      </c>
      <c r="BM104" s="247">
        <f>+IF(ISERROR(ROUNDDOWN(VLOOKUP(J104,償却率!$B$4:$C$82,2,FALSE)*台帳シート!M104,0)*台帳シート!BL104),0,ROUNDDOWN(VLOOKUP(台帳シート!J104,償却率!$B$4:$C$82,2,FALSE)*台帳シート!M104,0)*台帳シート!BL104)</f>
        <v>6158250</v>
      </c>
      <c r="BN104" s="289">
        <f t="shared" si="83"/>
        <v>1448999</v>
      </c>
      <c r="BO104" s="292">
        <f t="shared" si="84"/>
        <v>1</v>
      </c>
      <c r="BP104" s="292">
        <f t="shared" si="85"/>
        <v>0</v>
      </c>
      <c r="BQ104" s="289">
        <f t="shared" si="86"/>
        <v>0</v>
      </c>
      <c r="BR104" s="289">
        <f>IF(ISERROR(IF(BP104=0,IF(F104="無形・ソフトウェア",IF(ROUNDDOWN(VLOOKUP(J104,償却率!$B$4:$C$77,2,FALSE)*台帳シート!M104,0)&gt;=台帳シート!BO104,台帳シート!BO104-0,ROUNDDOWN(VLOOKUP(台帳シート!J104,償却率!$B$4:$C$77,2,FALSE)*台帳シート!M104,0)),IF(H104="1：リース",IF(ROUNDDOWN(VLOOKUP(J104,償却率!$B$4:$C$77,2,FALSE)*台帳シート!M104,0)&gt;=台帳シート!BO104,台帳シート!BO104-0,ROUNDDOWN(VLOOKUP(台帳シート!J104,償却率!$B$4:$C$77,2,FALSE)*台帳シート!M104,0)),IF(ROUNDDOWN(VLOOKUP(J104,償却率!$B$4:$C$77,2,FALSE)*台帳シート!M104,0)&gt;=台帳シート!BO104,台帳シート!BO104-1,ROUNDDOWN(VLOOKUP(台帳シート!J104,償却率!$B$4:$C$77,2,FALSE)*台帳シート!M104,0)))),0)),0,(IF(BP104=0,IF(F104="無形・ソフトウェア",IF(ROUNDDOWN(VLOOKUP(J104,償却率!$B$4:$C$77,2,FALSE)*台帳シート!M104,0)&gt;=台帳シート!BO104,台帳シート!BO104-0,ROUNDDOWN(VLOOKUP(台帳シート!J104,償却率!$B$4:$C$77,2,FALSE)*台帳シート!M104,0)),IF(H104="1：リース",IF(ROUNDDOWN(VLOOKUP(J104,償却率!$B$4:$C$77,2,FALSE)*台帳シート!M104,0)&gt;=台帳シート!BO104,台帳シート!BO104-0,ROUNDDOWN(VLOOKUP(台帳シート!J104,償却率!$B$4:$C$77,2,FALSE)*台帳シート!M104,0)),IF(ROUNDDOWN(VLOOKUP(J104,償却率!$B$4:$C$77,2,FALSE)*台帳シート!M104,0)&gt;=台帳シート!BO104,台帳シート!BO104-1,ROUNDDOWN(VLOOKUP(台帳シート!J104,償却率!$B$4:$C$77,2,FALSE)*台帳シート!M104,0)))),0)))</f>
        <v>0</v>
      </c>
      <c r="BS104" s="290">
        <f t="shared" si="71"/>
        <v>1448999</v>
      </c>
      <c r="BT104" s="293">
        <f t="shared" si="87"/>
        <v>1</v>
      </c>
      <c r="BU104" s="183"/>
    </row>
    <row r="105" spans="2:73" s="109" customFormat="1" ht="30" customHeight="1" x14ac:dyDescent="0.15">
      <c r="B105" s="82" t="s">
        <v>922</v>
      </c>
      <c r="C105" s="111"/>
      <c r="D105" s="285" t="s">
        <v>853</v>
      </c>
      <c r="E105" s="103" t="s">
        <v>632</v>
      </c>
      <c r="F105" s="108" t="s">
        <v>286</v>
      </c>
      <c r="G105" s="273" t="s">
        <v>842</v>
      </c>
      <c r="H105" s="88" t="s">
        <v>182</v>
      </c>
      <c r="I105" s="273"/>
      <c r="J105" s="108">
        <v>4</v>
      </c>
      <c r="K105" s="270">
        <v>37610</v>
      </c>
      <c r="L105" s="88"/>
      <c r="M105" s="276">
        <v>1207500</v>
      </c>
      <c r="N105" s="277"/>
      <c r="O105" s="56"/>
      <c r="P105" s="111"/>
      <c r="Q105" s="111"/>
      <c r="R105" s="111" t="str">
        <f t="shared" si="80"/>
        <v>-</v>
      </c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88" t="s">
        <v>296</v>
      </c>
      <c r="AI105" s="88"/>
      <c r="AJ105" s="88"/>
      <c r="AK105" s="88"/>
      <c r="AL105" s="88"/>
      <c r="AM105" s="88"/>
      <c r="AN105" s="88"/>
      <c r="AO105" s="88"/>
      <c r="AP105" s="88"/>
      <c r="AQ105" s="189">
        <v>1</v>
      </c>
      <c r="AR105" s="88" t="s">
        <v>894</v>
      </c>
      <c r="AS105" s="88"/>
      <c r="AT105" s="88"/>
      <c r="AU105" s="88"/>
      <c r="AV105" s="88" t="s">
        <v>898</v>
      </c>
      <c r="AW105" s="88"/>
      <c r="AX105" s="282" t="s">
        <v>356</v>
      </c>
      <c r="AY105" s="115"/>
      <c r="AZ105" s="110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6"/>
      <c r="BL105" s="248">
        <f t="shared" si="82"/>
        <v>14</v>
      </c>
      <c r="BM105" s="247">
        <f>+IF(ISERROR(ROUNDDOWN(VLOOKUP(J105,償却率!$B$4:$C$82,2,FALSE)*台帳シート!M105,0)*台帳シート!BL105),0,ROUNDDOWN(VLOOKUP(台帳シート!J105,償却率!$B$4:$C$82,2,FALSE)*台帳シート!M105,0)*台帳シート!BL105)</f>
        <v>4226250</v>
      </c>
      <c r="BN105" s="289">
        <f t="shared" si="83"/>
        <v>1207499</v>
      </c>
      <c r="BO105" s="292">
        <f t="shared" si="84"/>
        <v>1</v>
      </c>
      <c r="BP105" s="292">
        <f t="shared" si="85"/>
        <v>0</v>
      </c>
      <c r="BQ105" s="289">
        <f t="shared" si="86"/>
        <v>0</v>
      </c>
      <c r="BR105" s="289">
        <f>IF(ISERROR(IF(BP105=0,IF(F105="無形・ソフトウェア",IF(ROUNDDOWN(VLOOKUP(J105,償却率!$B$4:$C$77,2,FALSE)*台帳シート!M105,0)&gt;=台帳シート!BO105,台帳シート!BO105-0,ROUNDDOWN(VLOOKUP(台帳シート!J105,償却率!$B$4:$C$77,2,FALSE)*台帳シート!M105,0)),IF(H105="1：リース",IF(ROUNDDOWN(VLOOKUP(J105,償却率!$B$4:$C$77,2,FALSE)*台帳シート!M105,0)&gt;=台帳シート!BO105,台帳シート!BO105-0,ROUNDDOWN(VLOOKUP(台帳シート!J105,償却率!$B$4:$C$77,2,FALSE)*台帳シート!M105,0)),IF(ROUNDDOWN(VLOOKUP(J105,償却率!$B$4:$C$77,2,FALSE)*台帳シート!M105,0)&gt;=台帳シート!BO105,台帳シート!BO105-1,ROUNDDOWN(VLOOKUP(台帳シート!J105,償却率!$B$4:$C$77,2,FALSE)*台帳シート!M105,0)))),0)),0,(IF(BP105=0,IF(F105="無形・ソフトウェア",IF(ROUNDDOWN(VLOOKUP(J105,償却率!$B$4:$C$77,2,FALSE)*台帳シート!M105,0)&gt;=台帳シート!BO105,台帳シート!BO105-0,ROUNDDOWN(VLOOKUP(台帳シート!J105,償却率!$B$4:$C$77,2,FALSE)*台帳シート!M105,0)),IF(H105="1：リース",IF(ROUNDDOWN(VLOOKUP(J105,償却率!$B$4:$C$77,2,FALSE)*台帳シート!M105,0)&gt;=台帳シート!BO105,台帳シート!BO105-0,ROUNDDOWN(VLOOKUP(台帳シート!J105,償却率!$B$4:$C$77,2,FALSE)*台帳シート!M105,0)),IF(ROUNDDOWN(VLOOKUP(J105,償却率!$B$4:$C$77,2,FALSE)*台帳シート!M105,0)&gt;=台帳シート!BO105,台帳シート!BO105-1,ROUNDDOWN(VLOOKUP(台帳シート!J105,償却率!$B$4:$C$77,2,FALSE)*台帳シート!M105,0)))),0)))</f>
        <v>0</v>
      </c>
      <c r="BS105" s="290">
        <f t="shared" si="71"/>
        <v>1207499</v>
      </c>
      <c r="BT105" s="293">
        <f t="shared" si="87"/>
        <v>1</v>
      </c>
      <c r="BU105" s="183"/>
    </row>
    <row r="106" spans="2:73" s="109" customFormat="1" ht="30" customHeight="1" x14ac:dyDescent="0.15">
      <c r="B106" s="82" t="s">
        <v>923</v>
      </c>
      <c r="C106" s="111"/>
      <c r="D106" s="285" t="s">
        <v>853</v>
      </c>
      <c r="E106" s="103" t="s">
        <v>632</v>
      </c>
      <c r="F106" s="108" t="s">
        <v>286</v>
      </c>
      <c r="G106" s="273" t="s">
        <v>843</v>
      </c>
      <c r="H106" s="88" t="s">
        <v>182</v>
      </c>
      <c r="I106" s="273"/>
      <c r="J106" s="108">
        <v>6</v>
      </c>
      <c r="K106" s="270">
        <v>38443</v>
      </c>
      <c r="L106" s="88"/>
      <c r="M106" s="276">
        <v>52500</v>
      </c>
      <c r="N106" s="277"/>
      <c r="O106" s="56"/>
      <c r="P106" s="111"/>
      <c r="Q106" s="111"/>
      <c r="R106" s="111" t="str">
        <f t="shared" si="80"/>
        <v>-</v>
      </c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88" t="s">
        <v>296</v>
      </c>
      <c r="AI106" s="88"/>
      <c r="AJ106" s="88"/>
      <c r="AK106" s="88"/>
      <c r="AL106" s="88"/>
      <c r="AM106" s="88"/>
      <c r="AN106" s="88"/>
      <c r="AO106" s="88"/>
      <c r="AP106" s="88"/>
      <c r="AQ106" s="189">
        <v>1</v>
      </c>
      <c r="AR106" s="88" t="s">
        <v>894</v>
      </c>
      <c r="AS106" s="88"/>
      <c r="AT106" s="88"/>
      <c r="AU106" s="88"/>
      <c r="AV106" s="88" t="s">
        <v>898</v>
      </c>
      <c r="AW106" s="88"/>
      <c r="AX106" s="282" t="s">
        <v>356</v>
      </c>
      <c r="AY106" s="115"/>
      <c r="AZ106" s="110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6"/>
      <c r="BL106" s="248">
        <f t="shared" si="82"/>
        <v>11</v>
      </c>
      <c r="BM106" s="247">
        <f>+IF(ISERROR(ROUNDDOWN(VLOOKUP(J106,償却率!$B$4:$C$82,2,FALSE)*台帳シート!M106,0)*台帳シート!BL106),0,ROUNDDOWN(VLOOKUP(台帳シート!J106,償却率!$B$4:$C$82,2,FALSE)*台帳シート!M106,0)*台帳シート!BL106)</f>
        <v>96437</v>
      </c>
      <c r="BN106" s="289">
        <f t="shared" si="83"/>
        <v>52499</v>
      </c>
      <c r="BO106" s="292">
        <f t="shared" si="84"/>
        <v>1</v>
      </c>
      <c r="BP106" s="292">
        <f t="shared" si="85"/>
        <v>0</v>
      </c>
      <c r="BQ106" s="289">
        <f t="shared" si="86"/>
        <v>0</v>
      </c>
      <c r="BR106" s="289">
        <f>IF(ISERROR(IF(BP106=0,IF(F106="無形・ソフトウェア",IF(ROUNDDOWN(VLOOKUP(J106,償却率!$B$4:$C$77,2,FALSE)*台帳シート!M106,0)&gt;=台帳シート!BO106,台帳シート!BO106-0,ROUNDDOWN(VLOOKUP(台帳シート!J106,償却率!$B$4:$C$77,2,FALSE)*台帳シート!M106,0)),IF(H106="1：リース",IF(ROUNDDOWN(VLOOKUP(J106,償却率!$B$4:$C$77,2,FALSE)*台帳シート!M106,0)&gt;=台帳シート!BO106,台帳シート!BO106-0,ROUNDDOWN(VLOOKUP(台帳シート!J106,償却率!$B$4:$C$77,2,FALSE)*台帳シート!M106,0)),IF(ROUNDDOWN(VLOOKUP(J106,償却率!$B$4:$C$77,2,FALSE)*台帳シート!M106,0)&gt;=台帳シート!BO106,台帳シート!BO106-1,ROUNDDOWN(VLOOKUP(台帳シート!J106,償却率!$B$4:$C$77,2,FALSE)*台帳シート!M106,0)))),0)),0,(IF(BP106=0,IF(F106="無形・ソフトウェア",IF(ROUNDDOWN(VLOOKUP(J106,償却率!$B$4:$C$77,2,FALSE)*台帳シート!M106,0)&gt;=台帳シート!BO106,台帳シート!BO106-0,ROUNDDOWN(VLOOKUP(台帳シート!J106,償却率!$B$4:$C$77,2,FALSE)*台帳シート!M106,0)),IF(H106="1：リース",IF(ROUNDDOWN(VLOOKUP(J106,償却率!$B$4:$C$77,2,FALSE)*台帳シート!M106,0)&gt;=台帳シート!BO106,台帳シート!BO106-0,ROUNDDOWN(VLOOKUP(台帳シート!J106,償却率!$B$4:$C$77,2,FALSE)*台帳シート!M106,0)),IF(ROUNDDOWN(VLOOKUP(J106,償却率!$B$4:$C$77,2,FALSE)*台帳シート!M106,0)&gt;=台帳シート!BO106,台帳シート!BO106-1,ROUNDDOWN(VLOOKUP(台帳シート!J106,償却率!$B$4:$C$77,2,FALSE)*台帳シート!M106,0)))),0)))</f>
        <v>0</v>
      </c>
      <c r="BS106" s="290">
        <f t="shared" si="71"/>
        <v>52499</v>
      </c>
      <c r="BT106" s="293">
        <f t="shared" si="87"/>
        <v>1</v>
      </c>
      <c r="BU106" s="183"/>
    </row>
    <row r="107" spans="2:73" s="109" customFormat="1" ht="30" customHeight="1" x14ac:dyDescent="0.15">
      <c r="B107" s="82" t="s">
        <v>924</v>
      </c>
      <c r="C107" s="111"/>
      <c r="D107" s="285" t="s">
        <v>853</v>
      </c>
      <c r="E107" s="103" t="s">
        <v>632</v>
      </c>
      <c r="F107" s="108" t="s">
        <v>286</v>
      </c>
      <c r="G107" s="273" t="s">
        <v>844</v>
      </c>
      <c r="H107" s="88" t="s">
        <v>182</v>
      </c>
      <c r="I107" s="273"/>
      <c r="J107" s="108">
        <v>6</v>
      </c>
      <c r="K107" s="270">
        <v>38443</v>
      </c>
      <c r="L107" s="88"/>
      <c r="M107" s="276">
        <v>36750</v>
      </c>
      <c r="N107" s="277"/>
      <c r="O107" s="56"/>
      <c r="P107" s="111"/>
      <c r="Q107" s="111"/>
      <c r="R107" s="111" t="str">
        <f t="shared" si="80"/>
        <v>-</v>
      </c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88" t="s">
        <v>296</v>
      </c>
      <c r="AI107" s="88"/>
      <c r="AJ107" s="88"/>
      <c r="AK107" s="88"/>
      <c r="AL107" s="88"/>
      <c r="AM107" s="88"/>
      <c r="AN107" s="88"/>
      <c r="AO107" s="88"/>
      <c r="AP107" s="88"/>
      <c r="AQ107" s="189">
        <v>1</v>
      </c>
      <c r="AR107" s="88" t="s">
        <v>894</v>
      </c>
      <c r="AS107" s="88"/>
      <c r="AT107" s="88"/>
      <c r="AU107" s="88"/>
      <c r="AV107" s="88" t="s">
        <v>898</v>
      </c>
      <c r="AW107" s="88"/>
      <c r="AX107" s="282" t="s">
        <v>356</v>
      </c>
      <c r="AY107" s="115"/>
      <c r="AZ107" s="110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6"/>
      <c r="BL107" s="248">
        <f t="shared" si="82"/>
        <v>11</v>
      </c>
      <c r="BM107" s="247">
        <f>+IF(ISERROR(ROUNDDOWN(VLOOKUP(J107,償却率!$B$4:$C$82,2,FALSE)*台帳シート!M107,0)*台帳シート!BL107),0,ROUNDDOWN(VLOOKUP(台帳シート!J107,償却率!$B$4:$C$82,2,FALSE)*台帳シート!M107,0)*台帳シート!BL107)</f>
        <v>67507</v>
      </c>
      <c r="BN107" s="289">
        <f t="shared" si="83"/>
        <v>36749</v>
      </c>
      <c r="BO107" s="292">
        <f t="shared" si="84"/>
        <v>1</v>
      </c>
      <c r="BP107" s="292">
        <f t="shared" si="85"/>
        <v>0</v>
      </c>
      <c r="BQ107" s="289">
        <f t="shared" si="86"/>
        <v>0</v>
      </c>
      <c r="BR107" s="289">
        <f>IF(ISERROR(IF(BP107=0,IF(F107="無形・ソフトウェア",IF(ROUNDDOWN(VLOOKUP(J107,償却率!$B$4:$C$77,2,FALSE)*台帳シート!M107,0)&gt;=台帳シート!BO107,台帳シート!BO107-0,ROUNDDOWN(VLOOKUP(台帳シート!J107,償却率!$B$4:$C$77,2,FALSE)*台帳シート!M107,0)),IF(H107="1：リース",IF(ROUNDDOWN(VLOOKUP(J107,償却率!$B$4:$C$77,2,FALSE)*台帳シート!M107,0)&gt;=台帳シート!BO107,台帳シート!BO107-0,ROUNDDOWN(VLOOKUP(台帳シート!J107,償却率!$B$4:$C$77,2,FALSE)*台帳シート!M107,0)),IF(ROUNDDOWN(VLOOKUP(J107,償却率!$B$4:$C$77,2,FALSE)*台帳シート!M107,0)&gt;=台帳シート!BO107,台帳シート!BO107-1,ROUNDDOWN(VLOOKUP(台帳シート!J107,償却率!$B$4:$C$77,2,FALSE)*台帳シート!M107,0)))),0)),0,(IF(BP107=0,IF(F107="無形・ソフトウェア",IF(ROUNDDOWN(VLOOKUP(J107,償却率!$B$4:$C$77,2,FALSE)*台帳シート!M107,0)&gt;=台帳シート!BO107,台帳シート!BO107-0,ROUNDDOWN(VLOOKUP(台帳シート!J107,償却率!$B$4:$C$77,2,FALSE)*台帳シート!M107,0)),IF(H107="1：リース",IF(ROUNDDOWN(VLOOKUP(J107,償却率!$B$4:$C$77,2,FALSE)*台帳シート!M107,0)&gt;=台帳シート!BO107,台帳シート!BO107-0,ROUNDDOWN(VLOOKUP(台帳シート!J107,償却率!$B$4:$C$77,2,FALSE)*台帳シート!M107,0)),IF(ROUNDDOWN(VLOOKUP(J107,償却率!$B$4:$C$77,2,FALSE)*台帳シート!M107,0)&gt;=台帳シート!BO107,台帳シート!BO107-1,ROUNDDOWN(VLOOKUP(台帳シート!J107,償却率!$B$4:$C$77,2,FALSE)*台帳シート!M107,0)))),0)))</f>
        <v>0</v>
      </c>
      <c r="BS107" s="290">
        <f t="shared" si="71"/>
        <v>36749</v>
      </c>
      <c r="BT107" s="293">
        <f t="shared" si="87"/>
        <v>1</v>
      </c>
      <c r="BU107" s="183"/>
    </row>
    <row r="108" spans="2:73" s="109" customFormat="1" ht="30" customHeight="1" x14ac:dyDescent="0.15">
      <c r="B108" s="82" t="s">
        <v>925</v>
      </c>
      <c r="C108" s="111"/>
      <c r="D108" s="285" t="s">
        <v>853</v>
      </c>
      <c r="E108" s="103" t="s">
        <v>632</v>
      </c>
      <c r="F108" s="108" t="s">
        <v>286</v>
      </c>
      <c r="G108" s="273" t="s">
        <v>844</v>
      </c>
      <c r="H108" s="88" t="s">
        <v>182</v>
      </c>
      <c r="I108" s="273"/>
      <c r="J108" s="108">
        <v>6</v>
      </c>
      <c r="K108" s="270">
        <v>38443</v>
      </c>
      <c r="L108" s="88"/>
      <c r="M108" s="276">
        <v>36750</v>
      </c>
      <c r="N108" s="277"/>
      <c r="O108" s="56"/>
      <c r="P108" s="111"/>
      <c r="Q108" s="111"/>
      <c r="R108" s="111" t="str">
        <f t="shared" si="80"/>
        <v>-</v>
      </c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88" t="s">
        <v>296</v>
      </c>
      <c r="AI108" s="88"/>
      <c r="AJ108" s="88"/>
      <c r="AK108" s="88"/>
      <c r="AL108" s="88"/>
      <c r="AM108" s="88"/>
      <c r="AN108" s="88"/>
      <c r="AO108" s="88"/>
      <c r="AP108" s="88"/>
      <c r="AQ108" s="189">
        <v>1</v>
      </c>
      <c r="AR108" s="88" t="s">
        <v>894</v>
      </c>
      <c r="AS108" s="88"/>
      <c r="AT108" s="88"/>
      <c r="AU108" s="88"/>
      <c r="AV108" s="88" t="s">
        <v>898</v>
      </c>
      <c r="AW108" s="88"/>
      <c r="AX108" s="282" t="s">
        <v>356</v>
      </c>
      <c r="AY108" s="115"/>
      <c r="AZ108" s="110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6"/>
      <c r="BL108" s="248">
        <f t="shared" si="82"/>
        <v>11</v>
      </c>
      <c r="BM108" s="247">
        <f>+IF(ISERROR(ROUNDDOWN(VLOOKUP(J108,償却率!$B$4:$C$82,2,FALSE)*台帳シート!M108,0)*台帳シート!BL108),0,ROUNDDOWN(VLOOKUP(台帳シート!J108,償却率!$B$4:$C$82,2,FALSE)*台帳シート!M108,0)*台帳シート!BL108)</f>
        <v>67507</v>
      </c>
      <c r="BN108" s="289">
        <f t="shared" si="83"/>
        <v>36749</v>
      </c>
      <c r="BO108" s="292">
        <f t="shared" si="84"/>
        <v>1</v>
      </c>
      <c r="BP108" s="292">
        <f t="shared" si="85"/>
        <v>0</v>
      </c>
      <c r="BQ108" s="289">
        <f t="shared" si="86"/>
        <v>0</v>
      </c>
      <c r="BR108" s="289">
        <f>IF(ISERROR(IF(BP108=0,IF(F108="無形・ソフトウェア",IF(ROUNDDOWN(VLOOKUP(J108,償却率!$B$4:$C$77,2,FALSE)*台帳シート!M108,0)&gt;=台帳シート!BO108,台帳シート!BO108-0,ROUNDDOWN(VLOOKUP(台帳シート!J108,償却率!$B$4:$C$77,2,FALSE)*台帳シート!M108,0)),IF(H108="1：リース",IF(ROUNDDOWN(VLOOKUP(J108,償却率!$B$4:$C$77,2,FALSE)*台帳シート!M108,0)&gt;=台帳シート!BO108,台帳シート!BO108-0,ROUNDDOWN(VLOOKUP(台帳シート!J108,償却率!$B$4:$C$77,2,FALSE)*台帳シート!M108,0)),IF(ROUNDDOWN(VLOOKUP(J108,償却率!$B$4:$C$77,2,FALSE)*台帳シート!M108,0)&gt;=台帳シート!BO108,台帳シート!BO108-1,ROUNDDOWN(VLOOKUP(台帳シート!J108,償却率!$B$4:$C$77,2,FALSE)*台帳シート!M108,0)))),0)),0,(IF(BP108=0,IF(F108="無形・ソフトウェア",IF(ROUNDDOWN(VLOOKUP(J108,償却率!$B$4:$C$77,2,FALSE)*台帳シート!M108,0)&gt;=台帳シート!BO108,台帳シート!BO108-0,ROUNDDOWN(VLOOKUP(台帳シート!J108,償却率!$B$4:$C$77,2,FALSE)*台帳シート!M108,0)),IF(H108="1：リース",IF(ROUNDDOWN(VLOOKUP(J108,償却率!$B$4:$C$77,2,FALSE)*台帳シート!M108,0)&gt;=台帳シート!BO108,台帳シート!BO108-0,ROUNDDOWN(VLOOKUP(台帳シート!J108,償却率!$B$4:$C$77,2,FALSE)*台帳シート!M108,0)),IF(ROUNDDOWN(VLOOKUP(J108,償却率!$B$4:$C$77,2,FALSE)*台帳シート!M108,0)&gt;=台帳シート!BO108,台帳シート!BO108-1,ROUNDDOWN(VLOOKUP(台帳シート!J108,償却率!$B$4:$C$77,2,FALSE)*台帳シート!M108,0)))),0)))</f>
        <v>0</v>
      </c>
      <c r="BS108" s="290">
        <f t="shared" si="71"/>
        <v>36749</v>
      </c>
      <c r="BT108" s="293">
        <f t="shared" si="87"/>
        <v>1</v>
      </c>
      <c r="BU108" s="183"/>
    </row>
    <row r="109" spans="2:73" s="109" customFormat="1" ht="30" customHeight="1" x14ac:dyDescent="0.15">
      <c r="B109" s="82" t="s">
        <v>926</v>
      </c>
      <c r="C109" s="111"/>
      <c r="D109" s="285" t="s">
        <v>853</v>
      </c>
      <c r="E109" s="103" t="s">
        <v>632</v>
      </c>
      <c r="F109" s="108" t="s">
        <v>286</v>
      </c>
      <c r="G109" s="273" t="s">
        <v>749</v>
      </c>
      <c r="H109" s="88" t="s">
        <v>182</v>
      </c>
      <c r="I109" s="273"/>
      <c r="J109" s="108">
        <v>4</v>
      </c>
      <c r="K109" s="270">
        <v>40329</v>
      </c>
      <c r="L109" s="88"/>
      <c r="M109" s="276">
        <v>846720</v>
      </c>
      <c r="N109" s="277"/>
      <c r="O109" s="111"/>
      <c r="P109" s="111"/>
      <c r="Q109" s="111"/>
      <c r="R109" s="111" t="str">
        <f t="shared" si="80"/>
        <v>-</v>
      </c>
      <c r="S109" s="111"/>
      <c r="T109" s="111"/>
      <c r="U109" s="111"/>
      <c r="V109" s="111"/>
      <c r="W109" s="111"/>
      <c r="X109" s="111"/>
      <c r="Y109" s="111" t="str">
        <f t="shared" si="81"/>
        <v>-</v>
      </c>
      <c r="Z109" s="111"/>
      <c r="AA109" s="111"/>
      <c r="AB109" s="111"/>
      <c r="AC109" s="111"/>
      <c r="AD109" s="111"/>
      <c r="AE109" s="111"/>
      <c r="AF109" s="111"/>
      <c r="AG109" s="111"/>
      <c r="AH109" s="88" t="s">
        <v>296</v>
      </c>
      <c r="AI109" s="88"/>
      <c r="AJ109" s="88"/>
      <c r="AK109" s="88"/>
      <c r="AL109" s="88"/>
      <c r="AM109" s="88"/>
      <c r="AN109" s="88"/>
      <c r="AO109" s="88"/>
      <c r="AP109" s="88"/>
      <c r="AQ109" s="189">
        <v>1</v>
      </c>
      <c r="AR109" s="88" t="s">
        <v>894</v>
      </c>
      <c r="AS109" s="88"/>
      <c r="AT109" s="88"/>
      <c r="AU109" s="88"/>
      <c r="AV109" s="88" t="s">
        <v>898</v>
      </c>
      <c r="AW109" s="88"/>
      <c r="AX109" s="282" t="s">
        <v>356</v>
      </c>
      <c r="AY109" s="115"/>
      <c r="AZ109" s="110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6"/>
      <c r="BL109" s="248">
        <f t="shared" si="82"/>
        <v>6</v>
      </c>
      <c r="BM109" s="247">
        <f>+IF(ISERROR(ROUNDDOWN(VLOOKUP(J109,償却率!$B$4:$C$82,2,FALSE)*台帳シート!M109,0)*台帳シート!BL109),0,ROUNDDOWN(VLOOKUP(台帳シート!J109,償却率!$B$4:$C$82,2,FALSE)*台帳シート!M109,0)*台帳シート!BL109)</f>
        <v>1270080</v>
      </c>
      <c r="BN109" s="289">
        <f t="shared" si="83"/>
        <v>846719</v>
      </c>
      <c r="BO109" s="292">
        <f t="shared" si="84"/>
        <v>1</v>
      </c>
      <c r="BP109" s="292">
        <f t="shared" si="85"/>
        <v>0</v>
      </c>
      <c r="BQ109" s="289">
        <f t="shared" si="86"/>
        <v>0</v>
      </c>
      <c r="BR109" s="289">
        <f>IF(ISERROR(IF(BP109=0,IF(F109="無形・ソフトウェア",IF(ROUNDDOWN(VLOOKUP(J109,償却率!$B$4:$C$77,2,FALSE)*台帳シート!M109,0)&gt;=台帳シート!BO109,台帳シート!BO109-0,ROUNDDOWN(VLOOKUP(台帳シート!J109,償却率!$B$4:$C$77,2,FALSE)*台帳シート!M109,0)),IF(H109="1：リース",IF(ROUNDDOWN(VLOOKUP(J109,償却率!$B$4:$C$77,2,FALSE)*台帳シート!M109,0)&gt;=台帳シート!BO109,台帳シート!BO109-0,ROUNDDOWN(VLOOKUP(台帳シート!J109,償却率!$B$4:$C$77,2,FALSE)*台帳シート!M109,0)),IF(ROUNDDOWN(VLOOKUP(J109,償却率!$B$4:$C$77,2,FALSE)*台帳シート!M109,0)&gt;=台帳シート!BO109,台帳シート!BO109-1,ROUNDDOWN(VLOOKUP(台帳シート!J109,償却率!$B$4:$C$77,2,FALSE)*台帳シート!M109,0)))),0)),0,(IF(BP109=0,IF(F109="無形・ソフトウェア",IF(ROUNDDOWN(VLOOKUP(J109,償却率!$B$4:$C$77,2,FALSE)*台帳シート!M109,0)&gt;=台帳シート!BO109,台帳シート!BO109-0,ROUNDDOWN(VLOOKUP(台帳シート!J109,償却率!$B$4:$C$77,2,FALSE)*台帳シート!M109,0)),IF(H109="1：リース",IF(ROUNDDOWN(VLOOKUP(J109,償却率!$B$4:$C$77,2,FALSE)*台帳シート!M109,0)&gt;=台帳シート!BO109,台帳シート!BO109-0,ROUNDDOWN(VLOOKUP(台帳シート!J109,償却率!$B$4:$C$77,2,FALSE)*台帳シート!M109,0)),IF(ROUNDDOWN(VLOOKUP(J109,償却率!$B$4:$C$77,2,FALSE)*台帳シート!M109,0)&gt;=台帳シート!BO109,台帳シート!BO109-1,ROUNDDOWN(VLOOKUP(台帳シート!J109,償却率!$B$4:$C$77,2,FALSE)*台帳シート!M109,0)))),0)))</f>
        <v>0</v>
      </c>
      <c r="BS109" s="290">
        <f t="shared" si="71"/>
        <v>846719</v>
      </c>
      <c r="BT109" s="293">
        <f t="shared" si="87"/>
        <v>1</v>
      </c>
      <c r="BU109" s="183"/>
    </row>
    <row r="110" spans="2:73" s="109" customFormat="1" ht="30" customHeight="1" x14ac:dyDescent="0.15">
      <c r="B110" s="82" t="s">
        <v>927</v>
      </c>
      <c r="C110" s="111"/>
      <c r="D110" s="285" t="s">
        <v>853</v>
      </c>
      <c r="E110" s="103" t="s">
        <v>632</v>
      </c>
      <c r="F110" s="108" t="s">
        <v>286</v>
      </c>
      <c r="G110" s="273" t="s">
        <v>845</v>
      </c>
      <c r="H110" s="88" t="s">
        <v>182</v>
      </c>
      <c r="I110" s="273"/>
      <c r="J110" s="108">
        <v>7</v>
      </c>
      <c r="K110" s="270">
        <v>40380</v>
      </c>
      <c r="L110" s="88"/>
      <c r="M110" s="276">
        <v>777000</v>
      </c>
      <c r="N110" s="277"/>
      <c r="O110" s="111"/>
      <c r="P110" s="111"/>
      <c r="Q110" s="111"/>
      <c r="R110" s="111" t="str">
        <f t="shared" si="80"/>
        <v>-</v>
      </c>
      <c r="S110" s="111"/>
      <c r="T110" s="111"/>
      <c r="U110" s="111"/>
      <c r="V110" s="111"/>
      <c r="W110" s="111"/>
      <c r="X110" s="111"/>
      <c r="Y110" s="111" t="str">
        <f t="shared" ref="Y110" si="88">IF(BP110&lt;0,BP110,"-")</f>
        <v>-</v>
      </c>
      <c r="Z110" s="111"/>
      <c r="AA110" s="111"/>
      <c r="AB110" s="111"/>
      <c r="AC110" s="111"/>
      <c r="AD110" s="111"/>
      <c r="AE110" s="111"/>
      <c r="AF110" s="111"/>
      <c r="AG110" s="111"/>
      <c r="AH110" s="88" t="s">
        <v>296</v>
      </c>
      <c r="AI110" s="88"/>
      <c r="AJ110" s="88"/>
      <c r="AK110" s="88"/>
      <c r="AL110" s="88"/>
      <c r="AM110" s="88"/>
      <c r="AN110" s="88"/>
      <c r="AO110" s="88"/>
      <c r="AP110" s="88"/>
      <c r="AQ110" s="189">
        <v>1</v>
      </c>
      <c r="AR110" s="88" t="s">
        <v>894</v>
      </c>
      <c r="AS110" s="88"/>
      <c r="AT110" s="88"/>
      <c r="AU110" s="88"/>
      <c r="AV110" s="88" t="s">
        <v>898</v>
      </c>
      <c r="AW110" s="88"/>
      <c r="AX110" s="282" t="s">
        <v>356</v>
      </c>
      <c r="AY110" s="115"/>
      <c r="AZ110" s="110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6"/>
      <c r="BL110" s="248">
        <f>+IF($BM$2&lt;K110,0,DATEDIF(K110,$BM$2,"Y"))</f>
        <v>6</v>
      </c>
      <c r="BM110" s="247">
        <f>+IF(ISERROR(ROUNDDOWN(VLOOKUP(J110,償却率!$B$4:$C$82,2,FALSE)*台帳シート!M110,0)*台帳シート!BL110),0,ROUNDDOWN(VLOOKUP(台帳シート!J110,償却率!$B$4:$C$82,2,FALSE)*台帳シート!M110,0)*台帳シート!BL110)</f>
        <v>666666</v>
      </c>
      <c r="BN110" s="289">
        <f>IF(BM110=0,0,IF(F110="無形・ソフトウェア",IF(M110-BM110&gt;0,BM110,M110-0),IF(H110="1：リース",IF(M110-BM110&gt;0,BM110,M110-0),IF(M110-BM110&gt;1,BM110,M110-1))))</f>
        <v>666666</v>
      </c>
      <c r="BO110" s="292">
        <f t="shared" si="64"/>
        <v>110334</v>
      </c>
      <c r="BP110" s="292">
        <f>+IF($BM$2&lt;K110,M110,IF(O110&lt;&gt;"",-(M110-BN110),0))</f>
        <v>0</v>
      </c>
      <c r="BQ110" s="289">
        <f t="shared" ref="BQ110:BQ134" si="89">IF(BP110&lt;0,-BN110+BP110,0)</f>
        <v>0</v>
      </c>
      <c r="BR110" s="289">
        <f>IF(ISERROR(IF(BP110=0,IF(F110="無形・ソフトウェア",IF(ROUNDDOWN(VLOOKUP(J110,償却率!$B$4:$C$77,2,FALSE)*台帳シート!M110,0)&gt;=台帳シート!BO110,台帳シート!BO110-0,ROUNDDOWN(VLOOKUP(台帳シート!J110,償却率!$B$4:$C$77,2,FALSE)*台帳シート!M110,0)),IF(H110="1：リース",IF(ROUNDDOWN(VLOOKUP(J110,償却率!$B$4:$C$77,2,FALSE)*台帳シート!M110,0)&gt;=台帳シート!BO110,台帳シート!BO110-0,ROUNDDOWN(VLOOKUP(台帳シート!J110,償却率!$B$4:$C$77,2,FALSE)*台帳シート!M110,0)),IF(ROUNDDOWN(VLOOKUP(J110,償却率!$B$4:$C$77,2,FALSE)*台帳シート!M110,0)&gt;=台帳シート!BO110,台帳シート!BO110-1,ROUNDDOWN(VLOOKUP(台帳シート!J110,償却率!$B$4:$C$77,2,FALSE)*台帳シート!M110,0)))),0)),0,(IF(BP110=0,IF(F110="無形・ソフトウェア",IF(ROUNDDOWN(VLOOKUP(J110,償却率!$B$4:$C$77,2,FALSE)*台帳シート!M110,0)&gt;=台帳シート!BO110,台帳シート!BO110-0,ROUNDDOWN(VLOOKUP(台帳シート!J110,償却率!$B$4:$C$77,2,FALSE)*台帳シート!M110,0)),IF(H110="1：リース",IF(ROUNDDOWN(VLOOKUP(J110,償却率!$B$4:$C$77,2,FALSE)*台帳シート!M110,0)&gt;=台帳シート!BO110,台帳シート!BO110-0,ROUNDDOWN(VLOOKUP(台帳シート!J110,償却率!$B$4:$C$77,2,FALSE)*台帳シート!M110,0)),IF(ROUNDDOWN(VLOOKUP(J110,償却率!$B$4:$C$77,2,FALSE)*台帳シート!M110,0)&gt;=台帳シート!BO110,台帳シート!BO110-1,ROUNDDOWN(VLOOKUP(台帳シート!J110,償却率!$B$4:$C$77,2,FALSE)*台帳シート!M110,0)))),0)))</f>
        <v>110333</v>
      </c>
      <c r="BS110" s="290">
        <f t="shared" si="71"/>
        <v>776999</v>
      </c>
      <c r="BT110" s="293">
        <f t="shared" si="67"/>
        <v>1</v>
      </c>
      <c r="BU110" s="183"/>
    </row>
    <row r="111" spans="2:73" s="109" customFormat="1" ht="30" customHeight="1" x14ac:dyDescent="0.15">
      <c r="B111" s="82" t="s">
        <v>928</v>
      </c>
      <c r="C111" s="111"/>
      <c r="D111" s="285" t="s">
        <v>854</v>
      </c>
      <c r="E111" s="103" t="s">
        <v>1098</v>
      </c>
      <c r="F111" s="108" t="s">
        <v>286</v>
      </c>
      <c r="G111" s="273" t="s">
        <v>846</v>
      </c>
      <c r="H111" s="88" t="s">
        <v>182</v>
      </c>
      <c r="I111" s="273"/>
      <c r="J111" s="108">
        <v>5</v>
      </c>
      <c r="K111" s="270">
        <v>36950</v>
      </c>
      <c r="L111" s="88"/>
      <c r="M111" s="276">
        <v>522480</v>
      </c>
      <c r="N111" s="277"/>
      <c r="O111" s="111"/>
      <c r="P111" s="111"/>
      <c r="Q111" s="111"/>
      <c r="R111" s="111" t="str">
        <f t="shared" si="80"/>
        <v>-</v>
      </c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88" t="s">
        <v>296</v>
      </c>
      <c r="AI111" s="88"/>
      <c r="AJ111" s="88"/>
      <c r="AK111" s="88"/>
      <c r="AL111" s="88"/>
      <c r="AM111" s="88"/>
      <c r="AN111" s="88"/>
      <c r="AO111" s="88"/>
      <c r="AP111" s="88"/>
      <c r="AQ111" s="189">
        <v>1</v>
      </c>
      <c r="AR111" s="88" t="s">
        <v>736</v>
      </c>
      <c r="AS111" s="88"/>
      <c r="AT111" s="88"/>
      <c r="AU111" s="88"/>
      <c r="AV111" s="88" t="s">
        <v>899</v>
      </c>
      <c r="AW111" s="88"/>
      <c r="AX111" s="282" t="s">
        <v>356</v>
      </c>
      <c r="AY111" s="115"/>
      <c r="AZ111" s="110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6"/>
      <c r="BL111" s="248">
        <f t="shared" ref="BL111:BL125" si="90">+IF($BM$2&lt;K111,0,DATEDIF(K111,$BM$2,"Y"))</f>
        <v>16</v>
      </c>
      <c r="BM111" s="247">
        <f>+IF(ISERROR(ROUNDDOWN(VLOOKUP(J111,償却率!$B$4:$C$82,2,FALSE)*台帳シート!M111,0)*台帳シート!BL111),0,ROUNDDOWN(VLOOKUP(台帳シート!J111,償却率!$B$4:$C$82,2,FALSE)*台帳シート!M111,0)*台帳シート!BL111)</f>
        <v>1671936</v>
      </c>
      <c r="BN111" s="289">
        <f t="shared" ref="BN111:BN125" si="91">IF(BM111=0,0,IF(F111="無形・ソフトウェア",IF(M111-BM111&gt;0,BM111,M111-0),IF(H111="1：リース",IF(M111-BM111&gt;0,BM111,M111-0),IF(M111-BM111&gt;1,BM111,M111-1))))</f>
        <v>522479</v>
      </c>
      <c r="BO111" s="292">
        <f t="shared" ref="BO111:BO125" si="92">+IF(BP111&lt;=0,M111-BN111,0)</f>
        <v>1</v>
      </c>
      <c r="BP111" s="292">
        <f t="shared" ref="BP111:BP125" si="93">+IF($BM$2&lt;K111,M111,IF(O111&lt;&gt;"",-(M111-BN111),0))</f>
        <v>0</v>
      </c>
      <c r="BQ111" s="289">
        <f t="shared" ref="BQ111:BQ125" si="94">IF(BP111&lt;0,-BN111+BP111,0)</f>
        <v>0</v>
      </c>
      <c r="BR111" s="289">
        <f>IF(ISERROR(IF(BP111=0,IF(F111="無形・ソフトウェア",IF(ROUNDDOWN(VLOOKUP(J111,償却率!$B$4:$C$77,2,FALSE)*台帳シート!M111,0)&gt;=台帳シート!BO111,台帳シート!BO111-0,ROUNDDOWN(VLOOKUP(台帳シート!J111,償却率!$B$4:$C$77,2,FALSE)*台帳シート!M111,0)),IF(H111="1：リース",IF(ROUNDDOWN(VLOOKUP(J111,償却率!$B$4:$C$77,2,FALSE)*台帳シート!M111,0)&gt;=台帳シート!BO111,台帳シート!BO111-0,ROUNDDOWN(VLOOKUP(台帳シート!J111,償却率!$B$4:$C$77,2,FALSE)*台帳シート!M111,0)),IF(ROUNDDOWN(VLOOKUP(J111,償却率!$B$4:$C$77,2,FALSE)*台帳シート!M111,0)&gt;=台帳シート!BO111,台帳シート!BO111-1,ROUNDDOWN(VLOOKUP(台帳シート!J111,償却率!$B$4:$C$77,2,FALSE)*台帳シート!M111,0)))),0)),0,(IF(BP111=0,IF(F111="無形・ソフトウェア",IF(ROUNDDOWN(VLOOKUP(J111,償却率!$B$4:$C$77,2,FALSE)*台帳シート!M111,0)&gt;=台帳シート!BO111,台帳シート!BO111-0,ROUNDDOWN(VLOOKUP(台帳シート!J111,償却率!$B$4:$C$77,2,FALSE)*台帳シート!M111,0)),IF(H111="1：リース",IF(ROUNDDOWN(VLOOKUP(J111,償却率!$B$4:$C$77,2,FALSE)*台帳シート!M111,0)&gt;=台帳シート!BO111,台帳シート!BO111-0,ROUNDDOWN(VLOOKUP(台帳シート!J111,償却率!$B$4:$C$77,2,FALSE)*台帳シート!M111,0)),IF(ROUNDDOWN(VLOOKUP(J111,償却率!$B$4:$C$77,2,FALSE)*台帳シート!M111,0)&gt;=台帳シート!BO111,台帳シート!BO111-1,ROUNDDOWN(VLOOKUP(台帳シート!J111,償却率!$B$4:$C$77,2,FALSE)*台帳シート!M111,0)))),0)))</f>
        <v>0</v>
      </c>
      <c r="BS111" s="290">
        <f t="shared" si="71"/>
        <v>522479</v>
      </c>
      <c r="BT111" s="293">
        <f t="shared" ref="BT111:BT125" si="95">+BO111+BP111-BR111</f>
        <v>1</v>
      </c>
      <c r="BU111" s="183"/>
    </row>
    <row r="112" spans="2:73" s="109" customFormat="1" ht="30" customHeight="1" x14ac:dyDescent="0.15">
      <c r="B112" s="82" t="s">
        <v>929</v>
      </c>
      <c r="C112" s="111"/>
      <c r="D112" s="285" t="s">
        <v>854</v>
      </c>
      <c r="E112" s="103" t="s">
        <v>1098</v>
      </c>
      <c r="F112" s="108" t="s">
        <v>286</v>
      </c>
      <c r="G112" s="273" t="s">
        <v>847</v>
      </c>
      <c r="H112" s="88" t="s">
        <v>182</v>
      </c>
      <c r="I112" s="273"/>
      <c r="J112" s="108">
        <v>5</v>
      </c>
      <c r="K112" s="270">
        <v>37781</v>
      </c>
      <c r="L112" s="88"/>
      <c r="M112" s="276">
        <v>500000</v>
      </c>
      <c r="N112" s="277"/>
      <c r="O112" s="111"/>
      <c r="P112" s="111"/>
      <c r="Q112" s="111"/>
      <c r="R112" s="111" t="str">
        <f t="shared" si="80"/>
        <v>-</v>
      </c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88" t="s">
        <v>296</v>
      </c>
      <c r="AI112" s="88"/>
      <c r="AJ112" s="88"/>
      <c r="AK112" s="88"/>
      <c r="AL112" s="88"/>
      <c r="AM112" s="88"/>
      <c r="AN112" s="88"/>
      <c r="AO112" s="88"/>
      <c r="AP112" s="88"/>
      <c r="AQ112" s="189">
        <v>1</v>
      </c>
      <c r="AR112" s="88" t="s">
        <v>894</v>
      </c>
      <c r="AS112" s="88"/>
      <c r="AT112" s="88"/>
      <c r="AU112" s="88"/>
      <c r="AV112" s="88" t="s">
        <v>899</v>
      </c>
      <c r="AW112" s="88"/>
      <c r="AX112" s="282" t="s">
        <v>356</v>
      </c>
      <c r="AY112" s="115"/>
      <c r="AZ112" s="110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6"/>
      <c r="BL112" s="248">
        <f t="shared" si="90"/>
        <v>13</v>
      </c>
      <c r="BM112" s="247">
        <f>+IF(ISERROR(ROUNDDOWN(VLOOKUP(J112,償却率!$B$4:$C$82,2,FALSE)*台帳シート!M112,0)*台帳シート!BL112),0,ROUNDDOWN(VLOOKUP(台帳シート!J112,償却率!$B$4:$C$82,2,FALSE)*台帳シート!M112,0)*台帳シート!BL112)</f>
        <v>1300000</v>
      </c>
      <c r="BN112" s="289">
        <f t="shared" si="91"/>
        <v>499999</v>
      </c>
      <c r="BO112" s="292">
        <f t="shared" si="92"/>
        <v>1</v>
      </c>
      <c r="BP112" s="292">
        <f t="shared" si="93"/>
        <v>0</v>
      </c>
      <c r="BQ112" s="289">
        <f t="shared" si="94"/>
        <v>0</v>
      </c>
      <c r="BR112" s="289">
        <f>IF(ISERROR(IF(BP112=0,IF(F112="無形・ソフトウェア",IF(ROUNDDOWN(VLOOKUP(J112,償却率!$B$4:$C$77,2,FALSE)*台帳シート!M112,0)&gt;=台帳シート!BO112,台帳シート!BO112-0,ROUNDDOWN(VLOOKUP(台帳シート!J112,償却率!$B$4:$C$77,2,FALSE)*台帳シート!M112,0)),IF(H112="1：リース",IF(ROUNDDOWN(VLOOKUP(J112,償却率!$B$4:$C$77,2,FALSE)*台帳シート!M112,0)&gt;=台帳シート!BO112,台帳シート!BO112-0,ROUNDDOWN(VLOOKUP(台帳シート!J112,償却率!$B$4:$C$77,2,FALSE)*台帳シート!M112,0)),IF(ROUNDDOWN(VLOOKUP(J112,償却率!$B$4:$C$77,2,FALSE)*台帳シート!M112,0)&gt;=台帳シート!BO112,台帳シート!BO112-1,ROUNDDOWN(VLOOKUP(台帳シート!J112,償却率!$B$4:$C$77,2,FALSE)*台帳シート!M112,0)))),0)),0,(IF(BP112=0,IF(F112="無形・ソフトウェア",IF(ROUNDDOWN(VLOOKUP(J112,償却率!$B$4:$C$77,2,FALSE)*台帳シート!M112,0)&gt;=台帳シート!BO112,台帳シート!BO112-0,ROUNDDOWN(VLOOKUP(台帳シート!J112,償却率!$B$4:$C$77,2,FALSE)*台帳シート!M112,0)),IF(H112="1：リース",IF(ROUNDDOWN(VLOOKUP(J112,償却率!$B$4:$C$77,2,FALSE)*台帳シート!M112,0)&gt;=台帳シート!BO112,台帳シート!BO112-0,ROUNDDOWN(VLOOKUP(台帳シート!J112,償却率!$B$4:$C$77,2,FALSE)*台帳シート!M112,0)),IF(ROUNDDOWN(VLOOKUP(J112,償却率!$B$4:$C$77,2,FALSE)*台帳シート!M112,0)&gt;=台帳シート!BO112,台帳シート!BO112-1,ROUNDDOWN(VLOOKUP(台帳シート!J112,償却率!$B$4:$C$77,2,FALSE)*台帳シート!M112,0)))),0)))</f>
        <v>0</v>
      </c>
      <c r="BS112" s="290">
        <f t="shared" si="71"/>
        <v>499999</v>
      </c>
      <c r="BT112" s="293">
        <f t="shared" si="95"/>
        <v>1</v>
      </c>
      <c r="BU112" s="183"/>
    </row>
    <row r="113" spans="2:73" s="109" customFormat="1" ht="30" customHeight="1" x14ac:dyDescent="0.15">
      <c r="B113" s="82" t="s">
        <v>930</v>
      </c>
      <c r="C113" s="111"/>
      <c r="D113" s="285" t="s">
        <v>854</v>
      </c>
      <c r="E113" s="103" t="s">
        <v>1098</v>
      </c>
      <c r="F113" s="108" t="s">
        <v>286</v>
      </c>
      <c r="G113" s="273" t="s">
        <v>750</v>
      </c>
      <c r="H113" s="88" t="s">
        <v>182</v>
      </c>
      <c r="I113" s="273"/>
      <c r="J113" s="108">
        <v>5</v>
      </c>
      <c r="K113" s="270">
        <v>37477</v>
      </c>
      <c r="L113" s="88"/>
      <c r="M113" s="276">
        <v>2475900</v>
      </c>
      <c r="N113" s="277"/>
      <c r="O113" s="111"/>
      <c r="P113" s="111"/>
      <c r="Q113" s="111"/>
      <c r="R113" s="111" t="str">
        <f t="shared" si="80"/>
        <v>-</v>
      </c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88" t="s">
        <v>296</v>
      </c>
      <c r="AI113" s="88"/>
      <c r="AJ113" s="88"/>
      <c r="AK113" s="88"/>
      <c r="AL113" s="88"/>
      <c r="AM113" s="88"/>
      <c r="AN113" s="88"/>
      <c r="AO113" s="88"/>
      <c r="AP113" s="88"/>
      <c r="AQ113" s="189">
        <v>1</v>
      </c>
      <c r="AR113" s="88" t="s">
        <v>736</v>
      </c>
      <c r="AS113" s="88"/>
      <c r="AT113" s="88"/>
      <c r="AU113" s="88"/>
      <c r="AV113" s="88" t="s">
        <v>899</v>
      </c>
      <c r="AW113" s="88"/>
      <c r="AX113" s="282" t="s">
        <v>356</v>
      </c>
      <c r="AY113" s="115"/>
      <c r="AZ113" s="110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6"/>
      <c r="BL113" s="248">
        <f t="shared" si="90"/>
        <v>14</v>
      </c>
      <c r="BM113" s="247">
        <f>+IF(ISERROR(ROUNDDOWN(VLOOKUP(J113,償却率!$B$4:$C$82,2,FALSE)*台帳シート!M113,0)*台帳シート!BL113),0,ROUNDDOWN(VLOOKUP(台帳シート!J113,償却率!$B$4:$C$82,2,FALSE)*台帳シート!M113,0)*台帳シート!BL113)</f>
        <v>6932520</v>
      </c>
      <c r="BN113" s="289">
        <f t="shared" si="91"/>
        <v>2475899</v>
      </c>
      <c r="BO113" s="292">
        <f t="shared" si="92"/>
        <v>1</v>
      </c>
      <c r="BP113" s="292">
        <f t="shared" si="93"/>
        <v>0</v>
      </c>
      <c r="BQ113" s="289">
        <f t="shared" si="94"/>
        <v>0</v>
      </c>
      <c r="BR113" s="289">
        <f>IF(ISERROR(IF(BP113=0,IF(F113="無形・ソフトウェア",IF(ROUNDDOWN(VLOOKUP(J113,償却率!$B$4:$C$77,2,FALSE)*台帳シート!M113,0)&gt;=台帳シート!BO113,台帳シート!BO113-0,ROUNDDOWN(VLOOKUP(台帳シート!J113,償却率!$B$4:$C$77,2,FALSE)*台帳シート!M113,0)),IF(H113="1：リース",IF(ROUNDDOWN(VLOOKUP(J113,償却率!$B$4:$C$77,2,FALSE)*台帳シート!M113,0)&gt;=台帳シート!BO113,台帳シート!BO113-0,ROUNDDOWN(VLOOKUP(台帳シート!J113,償却率!$B$4:$C$77,2,FALSE)*台帳シート!M113,0)),IF(ROUNDDOWN(VLOOKUP(J113,償却率!$B$4:$C$77,2,FALSE)*台帳シート!M113,0)&gt;=台帳シート!BO113,台帳シート!BO113-1,ROUNDDOWN(VLOOKUP(台帳シート!J113,償却率!$B$4:$C$77,2,FALSE)*台帳シート!M113,0)))),0)),0,(IF(BP113=0,IF(F113="無形・ソフトウェア",IF(ROUNDDOWN(VLOOKUP(J113,償却率!$B$4:$C$77,2,FALSE)*台帳シート!M113,0)&gt;=台帳シート!BO113,台帳シート!BO113-0,ROUNDDOWN(VLOOKUP(台帳シート!J113,償却率!$B$4:$C$77,2,FALSE)*台帳シート!M113,0)),IF(H113="1：リース",IF(ROUNDDOWN(VLOOKUP(J113,償却率!$B$4:$C$77,2,FALSE)*台帳シート!M113,0)&gt;=台帳シート!BO113,台帳シート!BO113-0,ROUNDDOWN(VLOOKUP(台帳シート!J113,償却率!$B$4:$C$77,2,FALSE)*台帳シート!M113,0)),IF(ROUNDDOWN(VLOOKUP(J113,償却率!$B$4:$C$77,2,FALSE)*台帳シート!M113,0)&gt;=台帳シート!BO113,台帳シート!BO113-1,ROUNDDOWN(VLOOKUP(台帳シート!J113,償却率!$B$4:$C$77,2,FALSE)*台帳シート!M113,0)))),0)))</f>
        <v>0</v>
      </c>
      <c r="BS113" s="290">
        <f t="shared" si="71"/>
        <v>2475899</v>
      </c>
      <c r="BT113" s="293">
        <f t="shared" si="95"/>
        <v>1</v>
      </c>
      <c r="BU113" s="183"/>
    </row>
    <row r="114" spans="2:73" s="109" customFormat="1" ht="30" customHeight="1" x14ac:dyDescent="0.15">
      <c r="B114" s="82" t="s">
        <v>931</v>
      </c>
      <c r="C114" s="111"/>
      <c r="D114" s="285" t="s">
        <v>854</v>
      </c>
      <c r="E114" s="103" t="s">
        <v>1098</v>
      </c>
      <c r="F114" s="108" t="s">
        <v>286</v>
      </c>
      <c r="G114" s="273" t="s">
        <v>751</v>
      </c>
      <c r="H114" s="88" t="s">
        <v>182</v>
      </c>
      <c r="I114" s="273"/>
      <c r="J114" s="108">
        <v>5</v>
      </c>
      <c r="K114" s="270">
        <v>38230</v>
      </c>
      <c r="L114" s="88"/>
      <c r="M114" s="276">
        <v>1165500</v>
      </c>
      <c r="N114" s="277"/>
      <c r="O114" s="111"/>
      <c r="P114" s="111"/>
      <c r="Q114" s="111"/>
      <c r="R114" s="111" t="str">
        <f t="shared" si="80"/>
        <v>-</v>
      </c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88" t="s">
        <v>296</v>
      </c>
      <c r="AI114" s="88"/>
      <c r="AJ114" s="88"/>
      <c r="AK114" s="88"/>
      <c r="AL114" s="88"/>
      <c r="AM114" s="88"/>
      <c r="AN114" s="88"/>
      <c r="AO114" s="88"/>
      <c r="AP114" s="88"/>
      <c r="AQ114" s="189">
        <v>1</v>
      </c>
      <c r="AR114" s="88" t="s">
        <v>736</v>
      </c>
      <c r="AS114" s="88"/>
      <c r="AT114" s="88"/>
      <c r="AU114" s="88"/>
      <c r="AV114" s="88" t="s">
        <v>899</v>
      </c>
      <c r="AW114" s="88"/>
      <c r="AX114" s="282" t="s">
        <v>356</v>
      </c>
      <c r="AY114" s="115"/>
      <c r="AZ114" s="110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6"/>
      <c r="BL114" s="248">
        <f t="shared" si="90"/>
        <v>12</v>
      </c>
      <c r="BM114" s="247">
        <f>+IF(ISERROR(ROUNDDOWN(VLOOKUP(J114,償却率!$B$4:$C$82,2,FALSE)*台帳シート!M114,0)*台帳シート!BL114),0,ROUNDDOWN(VLOOKUP(台帳シート!J114,償却率!$B$4:$C$82,2,FALSE)*台帳シート!M114,0)*台帳シート!BL114)</f>
        <v>2797200</v>
      </c>
      <c r="BN114" s="289">
        <f t="shared" si="91"/>
        <v>1165499</v>
      </c>
      <c r="BO114" s="292">
        <f t="shared" si="92"/>
        <v>1</v>
      </c>
      <c r="BP114" s="292">
        <f t="shared" si="93"/>
        <v>0</v>
      </c>
      <c r="BQ114" s="289">
        <f t="shared" si="94"/>
        <v>0</v>
      </c>
      <c r="BR114" s="289">
        <f>IF(ISERROR(IF(BP114=0,IF(F114="無形・ソフトウェア",IF(ROUNDDOWN(VLOOKUP(J114,償却率!$B$4:$C$77,2,FALSE)*台帳シート!M114,0)&gt;=台帳シート!BO114,台帳シート!BO114-0,ROUNDDOWN(VLOOKUP(台帳シート!J114,償却率!$B$4:$C$77,2,FALSE)*台帳シート!M114,0)),IF(H114="1：リース",IF(ROUNDDOWN(VLOOKUP(J114,償却率!$B$4:$C$77,2,FALSE)*台帳シート!M114,0)&gt;=台帳シート!BO114,台帳シート!BO114-0,ROUNDDOWN(VLOOKUP(台帳シート!J114,償却率!$B$4:$C$77,2,FALSE)*台帳シート!M114,0)),IF(ROUNDDOWN(VLOOKUP(J114,償却率!$B$4:$C$77,2,FALSE)*台帳シート!M114,0)&gt;=台帳シート!BO114,台帳シート!BO114-1,ROUNDDOWN(VLOOKUP(台帳シート!J114,償却率!$B$4:$C$77,2,FALSE)*台帳シート!M114,0)))),0)),0,(IF(BP114=0,IF(F114="無形・ソフトウェア",IF(ROUNDDOWN(VLOOKUP(J114,償却率!$B$4:$C$77,2,FALSE)*台帳シート!M114,0)&gt;=台帳シート!BO114,台帳シート!BO114-0,ROUNDDOWN(VLOOKUP(台帳シート!J114,償却率!$B$4:$C$77,2,FALSE)*台帳シート!M114,0)),IF(H114="1：リース",IF(ROUNDDOWN(VLOOKUP(J114,償却率!$B$4:$C$77,2,FALSE)*台帳シート!M114,0)&gt;=台帳シート!BO114,台帳シート!BO114-0,ROUNDDOWN(VLOOKUP(台帳シート!J114,償却率!$B$4:$C$77,2,FALSE)*台帳シート!M114,0)),IF(ROUNDDOWN(VLOOKUP(J114,償却率!$B$4:$C$77,2,FALSE)*台帳シート!M114,0)&gt;=台帳シート!BO114,台帳シート!BO114-1,ROUNDDOWN(VLOOKUP(台帳シート!J114,償却率!$B$4:$C$77,2,FALSE)*台帳シート!M114,0)))),0)))</f>
        <v>0</v>
      </c>
      <c r="BS114" s="290">
        <f t="shared" si="71"/>
        <v>1165499</v>
      </c>
      <c r="BT114" s="293">
        <f t="shared" si="95"/>
        <v>1</v>
      </c>
      <c r="BU114" s="183"/>
    </row>
    <row r="115" spans="2:73" s="109" customFormat="1" ht="30" customHeight="1" x14ac:dyDescent="0.15">
      <c r="B115" s="82" t="s">
        <v>932</v>
      </c>
      <c r="C115" s="111"/>
      <c r="D115" s="285" t="s">
        <v>854</v>
      </c>
      <c r="E115" s="103" t="s">
        <v>1098</v>
      </c>
      <c r="F115" s="108" t="s">
        <v>286</v>
      </c>
      <c r="G115" s="273" t="s">
        <v>751</v>
      </c>
      <c r="H115" s="88" t="s">
        <v>182</v>
      </c>
      <c r="I115" s="273"/>
      <c r="J115" s="108">
        <v>5</v>
      </c>
      <c r="K115" s="270">
        <v>39895</v>
      </c>
      <c r="L115" s="88"/>
      <c r="M115" s="276">
        <v>1244250</v>
      </c>
      <c r="N115" s="277"/>
      <c r="O115" s="111"/>
      <c r="P115" s="111"/>
      <c r="Q115" s="111"/>
      <c r="R115" s="111" t="str">
        <f t="shared" si="80"/>
        <v>-</v>
      </c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88" t="s">
        <v>296</v>
      </c>
      <c r="AI115" s="88"/>
      <c r="AJ115" s="88"/>
      <c r="AK115" s="88"/>
      <c r="AL115" s="88"/>
      <c r="AM115" s="88"/>
      <c r="AN115" s="88"/>
      <c r="AO115" s="88"/>
      <c r="AP115" s="88"/>
      <c r="AQ115" s="189">
        <v>1</v>
      </c>
      <c r="AR115" s="88" t="s">
        <v>736</v>
      </c>
      <c r="AS115" s="88"/>
      <c r="AT115" s="88"/>
      <c r="AU115" s="88"/>
      <c r="AV115" s="88" t="s">
        <v>899</v>
      </c>
      <c r="AW115" s="88"/>
      <c r="AX115" s="282" t="s">
        <v>356</v>
      </c>
      <c r="AY115" s="115"/>
      <c r="AZ115" s="110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6"/>
      <c r="BL115" s="248">
        <f t="shared" si="90"/>
        <v>8</v>
      </c>
      <c r="BM115" s="247">
        <f>+IF(ISERROR(ROUNDDOWN(VLOOKUP(J115,償却率!$B$4:$C$82,2,FALSE)*台帳シート!M115,0)*台帳シート!BL115),0,ROUNDDOWN(VLOOKUP(台帳シート!J115,償却率!$B$4:$C$82,2,FALSE)*台帳シート!M115,0)*台帳シート!BL115)</f>
        <v>1990800</v>
      </c>
      <c r="BN115" s="289">
        <f t="shared" si="91"/>
        <v>1244249</v>
      </c>
      <c r="BO115" s="292">
        <f t="shared" si="92"/>
        <v>1</v>
      </c>
      <c r="BP115" s="292">
        <f t="shared" si="93"/>
        <v>0</v>
      </c>
      <c r="BQ115" s="289">
        <f t="shared" si="94"/>
        <v>0</v>
      </c>
      <c r="BR115" s="289">
        <f>IF(ISERROR(IF(BP115=0,IF(F115="無形・ソフトウェア",IF(ROUNDDOWN(VLOOKUP(J115,償却率!$B$4:$C$77,2,FALSE)*台帳シート!M115,0)&gt;=台帳シート!BO115,台帳シート!BO115-0,ROUNDDOWN(VLOOKUP(台帳シート!J115,償却率!$B$4:$C$77,2,FALSE)*台帳シート!M115,0)),IF(H115="1：リース",IF(ROUNDDOWN(VLOOKUP(J115,償却率!$B$4:$C$77,2,FALSE)*台帳シート!M115,0)&gt;=台帳シート!BO115,台帳シート!BO115-0,ROUNDDOWN(VLOOKUP(台帳シート!J115,償却率!$B$4:$C$77,2,FALSE)*台帳シート!M115,0)),IF(ROUNDDOWN(VLOOKUP(J115,償却率!$B$4:$C$77,2,FALSE)*台帳シート!M115,0)&gt;=台帳シート!BO115,台帳シート!BO115-1,ROUNDDOWN(VLOOKUP(台帳シート!J115,償却率!$B$4:$C$77,2,FALSE)*台帳シート!M115,0)))),0)),0,(IF(BP115=0,IF(F115="無形・ソフトウェア",IF(ROUNDDOWN(VLOOKUP(J115,償却率!$B$4:$C$77,2,FALSE)*台帳シート!M115,0)&gt;=台帳シート!BO115,台帳シート!BO115-0,ROUNDDOWN(VLOOKUP(台帳シート!J115,償却率!$B$4:$C$77,2,FALSE)*台帳シート!M115,0)),IF(H115="1：リース",IF(ROUNDDOWN(VLOOKUP(J115,償却率!$B$4:$C$77,2,FALSE)*台帳シート!M115,0)&gt;=台帳シート!BO115,台帳シート!BO115-0,ROUNDDOWN(VLOOKUP(台帳シート!J115,償却率!$B$4:$C$77,2,FALSE)*台帳シート!M115,0)),IF(ROUNDDOWN(VLOOKUP(J115,償却率!$B$4:$C$77,2,FALSE)*台帳シート!M115,0)&gt;=台帳シート!BO115,台帳シート!BO115-1,ROUNDDOWN(VLOOKUP(台帳シート!J115,償却率!$B$4:$C$77,2,FALSE)*台帳シート!M115,0)))),0)))</f>
        <v>0</v>
      </c>
      <c r="BS115" s="290">
        <f t="shared" si="71"/>
        <v>1244249</v>
      </c>
      <c r="BT115" s="293">
        <f t="shared" si="95"/>
        <v>1</v>
      </c>
      <c r="BU115" s="183"/>
    </row>
    <row r="116" spans="2:73" s="109" customFormat="1" ht="30" customHeight="1" x14ac:dyDescent="0.15">
      <c r="B116" s="82" t="s">
        <v>933</v>
      </c>
      <c r="C116" s="111"/>
      <c r="D116" s="285" t="s">
        <v>854</v>
      </c>
      <c r="E116" s="103" t="s">
        <v>1098</v>
      </c>
      <c r="F116" s="108" t="s">
        <v>286</v>
      </c>
      <c r="G116" s="273" t="s">
        <v>848</v>
      </c>
      <c r="H116" s="88" t="s">
        <v>182</v>
      </c>
      <c r="I116" s="273"/>
      <c r="J116" s="108">
        <v>6</v>
      </c>
      <c r="K116" s="270">
        <v>39843</v>
      </c>
      <c r="L116" s="88"/>
      <c r="M116" s="276">
        <v>777000</v>
      </c>
      <c r="N116" s="277"/>
      <c r="O116" s="56"/>
      <c r="P116" s="111"/>
      <c r="Q116" s="111"/>
      <c r="R116" s="111" t="str">
        <f t="shared" si="80"/>
        <v>-</v>
      </c>
      <c r="S116" s="111"/>
      <c r="T116" s="111"/>
      <c r="U116" s="111"/>
      <c r="V116" s="111"/>
      <c r="W116" s="111"/>
      <c r="X116" s="111"/>
      <c r="Y116" s="111" t="str">
        <f t="shared" si="81"/>
        <v>-</v>
      </c>
      <c r="Z116" s="111"/>
      <c r="AA116" s="111"/>
      <c r="AB116" s="111"/>
      <c r="AC116" s="111"/>
      <c r="AD116" s="111"/>
      <c r="AE116" s="111"/>
      <c r="AF116" s="111"/>
      <c r="AG116" s="111"/>
      <c r="AH116" s="88" t="s">
        <v>296</v>
      </c>
      <c r="AI116" s="88"/>
      <c r="AJ116" s="88"/>
      <c r="AK116" s="88"/>
      <c r="AL116" s="88"/>
      <c r="AM116" s="88"/>
      <c r="AN116" s="88"/>
      <c r="AO116" s="88"/>
      <c r="AP116" s="88"/>
      <c r="AQ116" s="189">
        <v>1</v>
      </c>
      <c r="AR116" s="88" t="s">
        <v>894</v>
      </c>
      <c r="AS116" s="88"/>
      <c r="AT116" s="88"/>
      <c r="AU116" s="88"/>
      <c r="AV116" s="88" t="s">
        <v>899</v>
      </c>
      <c r="AW116" s="88"/>
      <c r="AX116" s="282" t="s">
        <v>356</v>
      </c>
      <c r="AY116" s="115"/>
      <c r="AZ116" s="110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6"/>
      <c r="BL116" s="248">
        <f t="shared" si="90"/>
        <v>8</v>
      </c>
      <c r="BM116" s="247">
        <f>+IF(ISERROR(ROUNDDOWN(VLOOKUP(J116,償却率!$B$4:$C$82,2,FALSE)*台帳シート!M116,0)*台帳シート!BL116),0,ROUNDDOWN(VLOOKUP(台帳シート!J116,償却率!$B$4:$C$82,2,FALSE)*台帳シート!M116,0)*台帳シート!BL116)</f>
        <v>1038072</v>
      </c>
      <c r="BN116" s="289">
        <f t="shared" si="91"/>
        <v>776999</v>
      </c>
      <c r="BO116" s="292">
        <f t="shared" si="92"/>
        <v>1</v>
      </c>
      <c r="BP116" s="292">
        <f t="shared" si="93"/>
        <v>0</v>
      </c>
      <c r="BQ116" s="289">
        <f t="shared" si="94"/>
        <v>0</v>
      </c>
      <c r="BR116" s="289">
        <f>IF(ISERROR(IF(BP116=0,IF(F116="無形・ソフトウェア",IF(ROUNDDOWN(VLOOKUP(J116,償却率!$B$4:$C$77,2,FALSE)*台帳シート!M116,0)&gt;=台帳シート!BO116,台帳シート!BO116-0,ROUNDDOWN(VLOOKUP(台帳シート!J116,償却率!$B$4:$C$77,2,FALSE)*台帳シート!M116,0)),IF(H116="1：リース",IF(ROUNDDOWN(VLOOKUP(J116,償却率!$B$4:$C$77,2,FALSE)*台帳シート!M116,0)&gt;=台帳シート!BO116,台帳シート!BO116-0,ROUNDDOWN(VLOOKUP(台帳シート!J116,償却率!$B$4:$C$77,2,FALSE)*台帳シート!M116,0)),IF(ROUNDDOWN(VLOOKUP(J116,償却率!$B$4:$C$77,2,FALSE)*台帳シート!M116,0)&gt;=台帳シート!BO116,台帳シート!BO116-1,ROUNDDOWN(VLOOKUP(台帳シート!J116,償却率!$B$4:$C$77,2,FALSE)*台帳シート!M116,0)))),0)),0,(IF(BP116=0,IF(F116="無形・ソフトウェア",IF(ROUNDDOWN(VLOOKUP(J116,償却率!$B$4:$C$77,2,FALSE)*台帳シート!M116,0)&gt;=台帳シート!BO116,台帳シート!BO116-0,ROUNDDOWN(VLOOKUP(台帳シート!J116,償却率!$B$4:$C$77,2,FALSE)*台帳シート!M116,0)),IF(H116="1：リース",IF(ROUNDDOWN(VLOOKUP(J116,償却率!$B$4:$C$77,2,FALSE)*台帳シート!M116,0)&gt;=台帳シート!BO116,台帳シート!BO116-0,ROUNDDOWN(VLOOKUP(台帳シート!J116,償却率!$B$4:$C$77,2,FALSE)*台帳シート!M116,0)),IF(ROUNDDOWN(VLOOKUP(J116,償却率!$B$4:$C$77,2,FALSE)*台帳シート!M116,0)&gt;=台帳シート!BO116,台帳シート!BO116-1,ROUNDDOWN(VLOOKUP(台帳シート!J116,償却率!$B$4:$C$77,2,FALSE)*台帳シート!M116,0)))),0)))</f>
        <v>0</v>
      </c>
      <c r="BS116" s="290">
        <f t="shared" si="71"/>
        <v>776999</v>
      </c>
      <c r="BT116" s="293">
        <f t="shared" si="95"/>
        <v>1</v>
      </c>
      <c r="BU116" s="183"/>
    </row>
    <row r="117" spans="2:73" s="109" customFormat="1" ht="30" customHeight="1" x14ac:dyDescent="0.15">
      <c r="B117" s="82" t="s">
        <v>934</v>
      </c>
      <c r="C117" s="111"/>
      <c r="D117" s="285" t="s">
        <v>854</v>
      </c>
      <c r="E117" s="103" t="s">
        <v>1098</v>
      </c>
      <c r="F117" s="108" t="s">
        <v>286</v>
      </c>
      <c r="G117" s="273" t="s">
        <v>752</v>
      </c>
      <c r="H117" s="88" t="s">
        <v>182</v>
      </c>
      <c r="I117" s="273"/>
      <c r="J117" s="108">
        <v>6</v>
      </c>
      <c r="K117" s="270">
        <v>37965</v>
      </c>
      <c r="L117" s="88"/>
      <c r="M117" s="276">
        <v>1995000</v>
      </c>
      <c r="N117" s="277"/>
      <c r="O117" s="111"/>
      <c r="P117" s="111"/>
      <c r="Q117" s="111"/>
      <c r="R117" s="111" t="str">
        <f t="shared" si="80"/>
        <v>-</v>
      </c>
      <c r="S117" s="111"/>
      <c r="T117" s="111"/>
      <c r="U117" s="111"/>
      <c r="V117" s="111"/>
      <c r="W117" s="111"/>
      <c r="X117" s="111"/>
      <c r="Y117" s="111" t="str">
        <f t="shared" si="81"/>
        <v>-</v>
      </c>
      <c r="Z117" s="111"/>
      <c r="AA117" s="111"/>
      <c r="AB117" s="111"/>
      <c r="AC117" s="111"/>
      <c r="AD117" s="111"/>
      <c r="AE117" s="111"/>
      <c r="AF117" s="111"/>
      <c r="AG117" s="111"/>
      <c r="AH117" s="88" t="s">
        <v>296</v>
      </c>
      <c r="AI117" s="88"/>
      <c r="AJ117" s="88"/>
      <c r="AK117" s="88"/>
      <c r="AL117" s="88"/>
      <c r="AM117" s="88"/>
      <c r="AN117" s="88"/>
      <c r="AO117" s="88"/>
      <c r="AP117" s="88"/>
      <c r="AQ117" s="189">
        <v>1</v>
      </c>
      <c r="AR117" s="88" t="s">
        <v>736</v>
      </c>
      <c r="AS117" s="88"/>
      <c r="AT117" s="88"/>
      <c r="AU117" s="88"/>
      <c r="AV117" s="88" t="s">
        <v>899</v>
      </c>
      <c r="AW117" s="88"/>
      <c r="AX117" s="282" t="s">
        <v>356</v>
      </c>
      <c r="AY117" s="115"/>
      <c r="AZ117" s="110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6"/>
      <c r="BL117" s="248">
        <f t="shared" si="90"/>
        <v>13</v>
      </c>
      <c r="BM117" s="247">
        <f>+IF(ISERROR(ROUNDDOWN(VLOOKUP(J117,償却率!$B$4:$C$82,2,FALSE)*台帳シート!M117,0)*台帳シート!BL117),0,ROUNDDOWN(VLOOKUP(台帳シート!J117,償却率!$B$4:$C$82,2,FALSE)*台帳シート!M117,0)*台帳シート!BL117)</f>
        <v>4331145</v>
      </c>
      <c r="BN117" s="289">
        <f t="shared" si="91"/>
        <v>1994999</v>
      </c>
      <c r="BO117" s="292">
        <f t="shared" si="92"/>
        <v>1</v>
      </c>
      <c r="BP117" s="292">
        <f t="shared" si="93"/>
        <v>0</v>
      </c>
      <c r="BQ117" s="289">
        <f t="shared" si="94"/>
        <v>0</v>
      </c>
      <c r="BR117" s="289">
        <f>IF(ISERROR(IF(BP117=0,IF(F117="無形・ソフトウェア",IF(ROUNDDOWN(VLOOKUP(J117,償却率!$B$4:$C$77,2,FALSE)*台帳シート!M117,0)&gt;=台帳シート!BO117,台帳シート!BO117-0,ROUNDDOWN(VLOOKUP(台帳シート!J117,償却率!$B$4:$C$77,2,FALSE)*台帳シート!M117,0)),IF(H117="1：リース",IF(ROUNDDOWN(VLOOKUP(J117,償却率!$B$4:$C$77,2,FALSE)*台帳シート!M117,0)&gt;=台帳シート!BO117,台帳シート!BO117-0,ROUNDDOWN(VLOOKUP(台帳シート!J117,償却率!$B$4:$C$77,2,FALSE)*台帳シート!M117,0)),IF(ROUNDDOWN(VLOOKUP(J117,償却率!$B$4:$C$77,2,FALSE)*台帳シート!M117,0)&gt;=台帳シート!BO117,台帳シート!BO117-1,ROUNDDOWN(VLOOKUP(台帳シート!J117,償却率!$B$4:$C$77,2,FALSE)*台帳シート!M117,0)))),0)),0,(IF(BP117=0,IF(F117="無形・ソフトウェア",IF(ROUNDDOWN(VLOOKUP(J117,償却率!$B$4:$C$77,2,FALSE)*台帳シート!M117,0)&gt;=台帳シート!BO117,台帳シート!BO117-0,ROUNDDOWN(VLOOKUP(台帳シート!J117,償却率!$B$4:$C$77,2,FALSE)*台帳シート!M117,0)),IF(H117="1：リース",IF(ROUNDDOWN(VLOOKUP(J117,償却率!$B$4:$C$77,2,FALSE)*台帳シート!M117,0)&gt;=台帳シート!BO117,台帳シート!BO117-0,ROUNDDOWN(VLOOKUP(台帳シート!J117,償却率!$B$4:$C$77,2,FALSE)*台帳シート!M117,0)),IF(ROUNDDOWN(VLOOKUP(J117,償却率!$B$4:$C$77,2,FALSE)*台帳シート!M117,0)&gt;=台帳シート!BO117,台帳シート!BO117-1,ROUNDDOWN(VLOOKUP(台帳シート!J117,償却率!$B$4:$C$77,2,FALSE)*台帳シート!M117,0)))),0)))</f>
        <v>0</v>
      </c>
      <c r="BS117" s="290">
        <f t="shared" si="71"/>
        <v>1994999</v>
      </c>
      <c r="BT117" s="293">
        <f t="shared" si="95"/>
        <v>1</v>
      </c>
      <c r="BU117" s="183"/>
    </row>
    <row r="118" spans="2:73" s="109" customFormat="1" ht="30" customHeight="1" x14ac:dyDescent="0.15">
      <c r="B118" s="82" t="s">
        <v>935</v>
      </c>
      <c r="C118" s="111"/>
      <c r="D118" s="285" t="s">
        <v>854</v>
      </c>
      <c r="E118" s="103" t="s">
        <v>1098</v>
      </c>
      <c r="F118" s="108" t="s">
        <v>286</v>
      </c>
      <c r="G118" s="273" t="s">
        <v>753</v>
      </c>
      <c r="H118" s="88" t="s">
        <v>182</v>
      </c>
      <c r="I118" s="273"/>
      <c r="J118" s="108">
        <v>5</v>
      </c>
      <c r="K118" s="270">
        <v>32071</v>
      </c>
      <c r="L118" s="88"/>
      <c r="M118" s="276">
        <v>872000</v>
      </c>
      <c r="N118" s="277"/>
      <c r="O118" s="56"/>
      <c r="P118" s="111"/>
      <c r="Q118" s="111"/>
      <c r="R118" s="111" t="str">
        <f t="shared" si="80"/>
        <v>-</v>
      </c>
      <c r="S118" s="111"/>
      <c r="T118" s="111"/>
      <c r="U118" s="111"/>
      <c r="V118" s="111"/>
      <c r="W118" s="111"/>
      <c r="X118" s="111"/>
      <c r="Y118" s="111" t="str">
        <f t="shared" ref="Y118:Y132" si="96">IF(BP118&lt;0,BP118,"-")</f>
        <v>-</v>
      </c>
      <c r="Z118" s="111"/>
      <c r="AA118" s="111"/>
      <c r="AB118" s="111"/>
      <c r="AC118" s="111"/>
      <c r="AD118" s="111"/>
      <c r="AE118" s="111"/>
      <c r="AF118" s="111"/>
      <c r="AG118" s="111"/>
      <c r="AH118" s="88" t="s">
        <v>296</v>
      </c>
      <c r="AI118" s="88"/>
      <c r="AJ118" s="88"/>
      <c r="AK118" s="88"/>
      <c r="AL118" s="88"/>
      <c r="AM118" s="88"/>
      <c r="AN118" s="88"/>
      <c r="AO118" s="88"/>
      <c r="AP118" s="88"/>
      <c r="AQ118" s="189">
        <v>1</v>
      </c>
      <c r="AR118" s="88" t="s">
        <v>895</v>
      </c>
      <c r="AS118" s="88"/>
      <c r="AT118" s="88"/>
      <c r="AU118" s="88"/>
      <c r="AV118" s="88" t="s">
        <v>899</v>
      </c>
      <c r="AW118" s="88"/>
      <c r="AX118" s="282" t="s">
        <v>356</v>
      </c>
      <c r="AY118" s="115"/>
      <c r="AZ118" s="110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6"/>
      <c r="BL118" s="248">
        <f t="shared" si="90"/>
        <v>29</v>
      </c>
      <c r="BM118" s="247">
        <f>+IF(ISERROR(ROUNDDOWN(VLOOKUP(J118,償却率!$B$4:$C$82,2,FALSE)*台帳シート!M118,0)*台帳シート!BL118),0,ROUNDDOWN(VLOOKUP(台帳シート!J118,償却率!$B$4:$C$82,2,FALSE)*台帳シート!M118,0)*台帳シート!BL118)</f>
        <v>5057600</v>
      </c>
      <c r="BN118" s="289">
        <f t="shared" si="91"/>
        <v>871999</v>
      </c>
      <c r="BO118" s="292">
        <f t="shared" si="92"/>
        <v>1</v>
      </c>
      <c r="BP118" s="292">
        <f t="shared" si="93"/>
        <v>0</v>
      </c>
      <c r="BQ118" s="289">
        <f t="shared" si="94"/>
        <v>0</v>
      </c>
      <c r="BR118" s="289">
        <f>IF(ISERROR(IF(BP118=0,IF(F118="無形・ソフトウェア",IF(ROUNDDOWN(VLOOKUP(J118,償却率!$B$4:$C$77,2,FALSE)*台帳シート!M118,0)&gt;=台帳シート!BO118,台帳シート!BO118-0,ROUNDDOWN(VLOOKUP(台帳シート!J118,償却率!$B$4:$C$77,2,FALSE)*台帳シート!M118,0)),IF(H118="1：リース",IF(ROUNDDOWN(VLOOKUP(J118,償却率!$B$4:$C$77,2,FALSE)*台帳シート!M118,0)&gt;=台帳シート!BO118,台帳シート!BO118-0,ROUNDDOWN(VLOOKUP(台帳シート!J118,償却率!$B$4:$C$77,2,FALSE)*台帳シート!M118,0)),IF(ROUNDDOWN(VLOOKUP(J118,償却率!$B$4:$C$77,2,FALSE)*台帳シート!M118,0)&gt;=台帳シート!BO118,台帳シート!BO118-1,ROUNDDOWN(VLOOKUP(台帳シート!J118,償却率!$B$4:$C$77,2,FALSE)*台帳シート!M118,0)))),0)),0,(IF(BP118=0,IF(F118="無形・ソフトウェア",IF(ROUNDDOWN(VLOOKUP(J118,償却率!$B$4:$C$77,2,FALSE)*台帳シート!M118,0)&gt;=台帳シート!BO118,台帳シート!BO118-0,ROUNDDOWN(VLOOKUP(台帳シート!J118,償却率!$B$4:$C$77,2,FALSE)*台帳シート!M118,0)),IF(H118="1：リース",IF(ROUNDDOWN(VLOOKUP(J118,償却率!$B$4:$C$77,2,FALSE)*台帳シート!M118,0)&gt;=台帳シート!BO118,台帳シート!BO118-0,ROUNDDOWN(VLOOKUP(台帳シート!J118,償却率!$B$4:$C$77,2,FALSE)*台帳シート!M118,0)),IF(ROUNDDOWN(VLOOKUP(J118,償却率!$B$4:$C$77,2,FALSE)*台帳シート!M118,0)&gt;=台帳シート!BO118,台帳シート!BO118-1,ROUNDDOWN(VLOOKUP(台帳シート!J118,償却率!$B$4:$C$77,2,FALSE)*台帳シート!M118,0)))),0)))</f>
        <v>0</v>
      </c>
      <c r="BS118" s="290">
        <f t="shared" si="71"/>
        <v>871999</v>
      </c>
      <c r="BT118" s="293">
        <f t="shared" si="95"/>
        <v>1</v>
      </c>
      <c r="BU118" s="183"/>
    </row>
    <row r="119" spans="2:73" s="109" customFormat="1" ht="30" customHeight="1" x14ac:dyDescent="0.15">
      <c r="B119" s="82" t="s">
        <v>936</v>
      </c>
      <c r="C119" s="111"/>
      <c r="D119" s="285" t="s">
        <v>854</v>
      </c>
      <c r="E119" s="103" t="s">
        <v>1098</v>
      </c>
      <c r="F119" s="108" t="s">
        <v>286</v>
      </c>
      <c r="G119" s="273" t="s">
        <v>849</v>
      </c>
      <c r="H119" s="88" t="s">
        <v>182</v>
      </c>
      <c r="I119" s="273"/>
      <c r="J119" s="108">
        <v>5</v>
      </c>
      <c r="K119" s="270">
        <v>37469</v>
      </c>
      <c r="L119" s="88"/>
      <c r="M119" s="276">
        <v>666750</v>
      </c>
      <c r="N119" s="277"/>
      <c r="O119" s="111"/>
      <c r="P119" s="111"/>
      <c r="Q119" s="111"/>
      <c r="R119" s="111" t="str">
        <f t="shared" si="80"/>
        <v>-</v>
      </c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88" t="s">
        <v>296</v>
      </c>
      <c r="AI119" s="88"/>
      <c r="AJ119" s="88"/>
      <c r="AK119" s="88"/>
      <c r="AL119" s="88"/>
      <c r="AM119" s="88"/>
      <c r="AN119" s="88"/>
      <c r="AO119" s="88"/>
      <c r="AP119" s="88"/>
      <c r="AQ119" s="189">
        <v>1</v>
      </c>
      <c r="AR119" s="88" t="s">
        <v>895</v>
      </c>
      <c r="AS119" s="88"/>
      <c r="AT119" s="88"/>
      <c r="AU119" s="88"/>
      <c r="AV119" s="88" t="s">
        <v>899</v>
      </c>
      <c r="AW119" s="88"/>
      <c r="AX119" s="282" t="s">
        <v>356</v>
      </c>
      <c r="AY119" s="115"/>
      <c r="AZ119" s="110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6"/>
      <c r="BL119" s="248">
        <f t="shared" si="90"/>
        <v>14</v>
      </c>
      <c r="BM119" s="247">
        <f>+IF(ISERROR(ROUNDDOWN(VLOOKUP(J119,償却率!$B$4:$C$82,2,FALSE)*台帳シート!M119,0)*台帳シート!BL119),0,ROUNDDOWN(VLOOKUP(台帳シート!J119,償却率!$B$4:$C$82,2,FALSE)*台帳シート!M119,0)*台帳シート!BL119)</f>
        <v>1866900</v>
      </c>
      <c r="BN119" s="289">
        <f t="shared" si="91"/>
        <v>666749</v>
      </c>
      <c r="BO119" s="292">
        <f t="shared" si="92"/>
        <v>1</v>
      </c>
      <c r="BP119" s="292">
        <f t="shared" si="93"/>
        <v>0</v>
      </c>
      <c r="BQ119" s="289">
        <f t="shared" si="94"/>
        <v>0</v>
      </c>
      <c r="BR119" s="289">
        <f>IF(ISERROR(IF(BP119=0,IF(F119="無形・ソフトウェア",IF(ROUNDDOWN(VLOOKUP(J119,償却率!$B$4:$C$77,2,FALSE)*台帳シート!M119,0)&gt;=台帳シート!BO119,台帳シート!BO119-0,ROUNDDOWN(VLOOKUP(台帳シート!J119,償却率!$B$4:$C$77,2,FALSE)*台帳シート!M119,0)),IF(H119="1：リース",IF(ROUNDDOWN(VLOOKUP(J119,償却率!$B$4:$C$77,2,FALSE)*台帳シート!M119,0)&gt;=台帳シート!BO119,台帳シート!BO119-0,ROUNDDOWN(VLOOKUP(台帳シート!J119,償却率!$B$4:$C$77,2,FALSE)*台帳シート!M119,0)),IF(ROUNDDOWN(VLOOKUP(J119,償却率!$B$4:$C$77,2,FALSE)*台帳シート!M119,0)&gt;=台帳シート!BO119,台帳シート!BO119-1,ROUNDDOWN(VLOOKUP(台帳シート!J119,償却率!$B$4:$C$77,2,FALSE)*台帳シート!M119,0)))),0)),0,(IF(BP119=0,IF(F119="無形・ソフトウェア",IF(ROUNDDOWN(VLOOKUP(J119,償却率!$B$4:$C$77,2,FALSE)*台帳シート!M119,0)&gt;=台帳シート!BO119,台帳シート!BO119-0,ROUNDDOWN(VLOOKUP(台帳シート!J119,償却率!$B$4:$C$77,2,FALSE)*台帳シート!M119,0)),IF(H119="1：リース",IF(ROUNDDOWN(VLOOKUP(J119,償却率!$B$4:$C$77,2,FALSE)*台帳シート!M119,0)&gt;=台帳シート!BO119,台帳シート!BO119-0,ROUNDDOWN(VLOOKUP(台帳シート!J119,償却率!$B$4:$C$77,2,FALSE)*台帳シート!M119,0)),IF(ROUNDDOWN(VLOOKUP(J119,償却率!$B$4:$C$77,2,FALSE)*台帳シート!M119,0)&gt;=台帳シート!BO119,台帳シート!BO119-1,ROUNDDOWN(VLOOKUP(台帳シート!J119,償却率!$B$4:$C$77,2,FALSE)*台帳シート!M119,0)))),0)))</f>
        <v>0</v>
      </c>
      <c r="BS119" s="290">
        <f t="shared" si="71"/>
        <v>666749</v>
      </c>
      <c r="BT119" s="293">
        <f t="shared" si="95"/>
        <v>1</v>
      </c>
      <c r="BU119" s="183"/>
    </row>
    <row r="120" spans="2:73" s="109" customFormat="1" ht="30" customHeight="1" x14ac:dyDescent="0.15">
      <c r="B120" s="82" t="s">
        <v>937</v>
      </c>
      <c r="C120" s="111"/>
      <c r="D120" s="285" t="s">
        <v>854</v>
      </c>
      <c r="E120" s="103" t="s">
        <v>1098</v>
      </c>
      <c r="F120" s="108" t="s">
        <v>286</v>
      </c>
      <c r="G120" s="273" t="s">
        <v>754</v>
      </c>
      <c r="H120" s="88" t="s">
        <v>182</v>
      </c>
      <c r="I120" s="273"/>
      <c r="J120" s="108">
        <v>6</v>
      </c>
      <c r="K120" s="270">
        <v>35520</v>
      </c>
      <c r="L120" s="88"/>
      <c r="M120" s="276">
        <v>554346</v>
      </c>
      <c r="N120" s="277"/>
      <c r="O120" s="111"/>
      <c r="P120" s="111"/>
      <c r="Q120" s="111"/>
      <c r="R120" s="111" t="str">
        <f t="shared" si="80"/>
        <v>-</v>
      </c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88" t="s">
        <v>296</v>
      </c>
      <c r="AI120" s="88"/>
      <c r="AJ120" s="88"/>
      <c r="AK120" s="88"/>
      <c r="AL120" s="88"/>
      <c r="AM120" s="88"/>
      <c r="AN120" s="88"/>
      <c r="AO120" s="88"/>
      <c r="AP120" s="88"/>
      <c r="AQ120" s="189">
        <v>1</v>
      </c>
      <c r="AR120" s="88" t="s">
        <v>894</v>
      </c>
      <c r="AS120" s="88"/>
      <c r="AT120" s="88"/>
      <c r="AU120" s="88"/>
      <c r="AV120" s="88" t="s">
        <v>899</v>
      </c>
      <c r="AW120" s="88"/>
      <c r="AX120" s="282" t="s">
        <v>356</v>
      </c>
      <c r="AY120" s="115"/>
      <c r="AZ120" s="110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6"/>
      <c r="BL120" s="248">
        <f t="shared" si="90"/>
        <v>20</v>
      </c>
      <c r="BM120" s="247">
        <f>+IF(ISERROR(ROUNDDOWN(VLOOKUP(J120,償却率!$B$4:$C$82,2,FALSE)*台帳シート!M120,0)*台帳シート!BL120),0,ROUNDDOWN(VLOOKUP(台帳シート!J120,償却率!$B$4:$C$82,2,FALSE)*台帳シート!M120,0)*台帳シート!BL120)</f>
        <v>1851500</v>
      </c>
      <c r="BN120" s="289">
        <f t="shared" si="91"/>
        <v>554345</v>
      </c>
      <c r="BO120" s="292">
        <f t="shared" si="92"/>
        <v>1</v>
      </c>
      <c r="BP120" s="292">
        <f t="shared" si="93"/>
        <v>0</v>
      </c>
      <c r="BQ120" s="289">
        <f t="shared" si="94"/>
        <v>0</v>
      </c>
      <c r="BR120" s="289">
        <f>IF(ISERROR(IF(BP120=0,IF(F120="無形・ソフトウェア",IF(ROUNDDOWN(VLOOKUP(J120,償却率!$B$4:$C$77,2,FALSE)*台帳シート!M120,0)&gt;=台帳シート!BO120,台帳シート!BO120-0,ROUNDDOWN(VLOOKUP(台帳シート!J120,償却率!$B$4:$C$77,2,FALSE)*台帳シート!M120,0)),IF(H120="1：リース",IF(ROUNDDOWN(VLOOKUP(J120,償却率!$B$4:$C$77,2,FALSE)*台帳シート!M120,0)&gt;=台帳シート!BO120,台帳シート!BO120-0,ROUNDDOWN(VLOOKUP(台帳シート!J120,償却率!$B$4:$C$77,2,FALSE)*台帳シート!M120,0)),IF(ROUNDDOWN(VLOOKUP(J120,償却率!$B$4:$C$77,2,FALSE)*台帳シート!M120,0)&gt;=台帳シート!BO120,台帳シート!BO120-1,ROUNDDOWN(VLOOKUP(台帳シート!J120,償却率!$B$4:$C$77,2,FALSE)*台帳シート!M120,0)))),0)),0,(IF(BP120=0,IF(F120="無形・ソフトウェア",IF(ROUNDDOWN(VLOOKUP(J120,償却率!$B$4:$C$77,2,FALSE)*台帳シート!M120,0)&gt;=台帳シート!BO120,台帳シート!BO120-0,ROUNDDOWN(VLOOKUP(台帳シート!J120,償却率!$B$4:$C$77,2,FALSE)*台帳シート!M120,0)),IF(H120="1：リース",IF(ROUNDDOWN(VLOOKUP(J120,償却率!$B$4:$C$77,2,FALSE)*台帳シート!M120,0)&gt;=台帳シート!BO120,台帳シート!BO120-0,ROUNDDOWN(VLOOKUP(台帳シート!J120,償却率!$B$4:$C$77,2,FALSE)*台帳シート!M120,0)),IF(ROUNDDOWN(VLOOKUP(J120,償却率!$B$4:$C$77,2,FALSE)*台帳シート!M120,0)&gt;=台帳シート!BO120,台帳シート!BO120-1,ROUNDDOWN(VLOOKUP(台帳シート!J120,償却率!$B$4:$C$77,2,FALSE)*台帳シート!M120,0)))),0)))</f>
        <v>0</v>
      </c>
      <c r="BS120" s="290">
        <f t="shared" si="71"/>
        <v>554345</v>
      </c>
      <c r="BT120" s="293">
        <f t="shared" si="95"/>
        <v>1</v>
      </c>
      <c r="BU120" s="183"/>
    </row>
    <row r="121" spans="2:73" s="109" customFormat="1" ht="30" customHeight="1" x14ac:dyDescent="0.15">
      <c r="B121" s="82" t="s">
        <v>938</v>
      </c>
      <c r="C121" s="111"/>
      <c r="D121" s="285" t="s">
        <v>854</v>
      </c>
      <c r="E121" s="103" t="s">
        <v>1098</v>
      </c>
      <c r="F121" s="108" t="s">
        <v>286</v>
      </c>
      <c r="G121" s="273" t="s">
        <v>755</v>
      </c>
      <c r="H121" s="88" t="s">
        <v>182</v>
      </c>
      <c r="I121" s="273"/>
      <c r="J121" s="108">
        <v>6</v>
      </c>
      <c r="K121" s="270">
        <v>30030</v>
      </c>
      <c r="L121" s="88"/>
      <c r="M121" s="276">
        <v>880000</v>
      </c>
      <c r="N121" s="277"/>
      <c r="O121" s="111"/>
      <c r="P121" s="111"/>
      <c r="Q121" s="111"/>
      <c r="R121" s="111" t="str">
        <f t="shared" si="80"/>
        <v>-</v>
      </c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88" t="s">
        <v>296</v>
      </c>
      <c r="AI121" s="88"/>
      <c r="AJ121" s="88"/>
      <c r="AK121" s="88"/>
      <c r="AL121" s="88"/>
      <c r="AM121" s="88"/>
      <c r="AN121" s="88"/>
      <c r="AO121" s="88"/>
      <c r="AP121" s="88"/>
      <c r="AQ121" s="189">
        <v>1</v>
      </c>
      <c r="AR121" s="88" t="s">
        <v>894</v>
      </c>
      <c r="AS121" s="88"/>
      <c r="AT121" s="88"/>
      <c r="AU121" s="88"/>
      <c r="AV121" s="88" t="s">
        <v>899</v>
      </c>
      <c r="AW121" s="88"/>
      <c r="AX121" s="282" t="s">
        <v>356</v>
      </c>
      <c r="AY121" s="115"/>
      <c r="AZ121" s="110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6"/>
      <c r="BL121" s="248">
        <f t="shared" si="90"/>
        <v>35</v>
      </c>
      <c r="BM121" s="247">
        <f>+IF(ISERROR(ROUNDDOWN(VLOOKUP(J121,償却率!$B$4:$C$82,2,FALSE)*台帳シート!M121,0)*台帳シート!BL121),0,ROUNDDOWN(VLOOKUP(台帳シート!J121,償却率!$B$4:$C$82,2,FALSE)*台帳シート!M121,0)*台帳シート!BL121)</f>
        <v>5143600</v>
      </c>
      <c r="BN121" s="289">
        <f t="shared" si="91"/>
        <v>879999</v>
      </c>
      <c r="BO121" s="292">
        <f t="shared" si="92"/>
        <v>1</v>
      </c>
      <c r="BP121" s="292">
        <f t="shared" si="93"/>
        <v>0</v>
      </c>
      <c r="BQ121" s="289">
        <f t="shared" si="94"/>
        <v>0</v>
      </c>
      <c r="BR121" s="289">
        <f>IF(ISERROR(IF(BP121=0,IF(F121="無形・ソフトウェア",IF(ROUNDDOWN(VLOOKUP(J121,償却率!$B$4:$C$77,2,FALSE)*台帳シート!M121,0)&gt;=台帳シート!BO121,台帳シート!BO121-0,ROUNDDOWN(VLOOKUP(台帳シート!J121,償却率!$B$4:$C$77,2,FALSE)*台帳シート!M121,0)),IF(H121="1：リース",IF(ROUNDDOWN(VLOOKUP(J121,償却率!$B$4:$C$77,2,FALSE)*台帳シート!M121,0)&gt;=台帳シート!BO121,台帳シート!BO121-0,ROUNDDOWN(VLOOKUP(台帳シート!J121,償却率!$B$4:$C$77,2,FALSE)*台帳シート!M121,0)),IF(ROUNDDOWN(VLOOKUP(J121,償却率!$B$4:$C$77,2,FALSE)*台帳シート!M121,0)&gt;=台帳シート!BO121,台帳シート!BO121-1,ROUNDDOWN(VLOOKUP(台帳シート!J121,償却率!$B$4:$C$77,2,FALSE)*台帳シート!M121,0)))),0)),0,(IF(BP121=0,IF(F121="無形・ソフトウェア",IF(ROUNDDOWN(VLOOKUP(J121,償却率!$B$4:$C$77,2,FALSE)*台帳シート!M121,0)&gt;=台帳シート!BO121,台帳シート!BO121-0,ROUNDDOWN(VLOOKUP(台帳シート!J121,償却率!$B$4:$C$77,2,FALSE)*台帳シート!M121,0)),IF(H121="1：リース",IF(ROUNDDOWN(VLOOKUP(J121,償却率!$B$4:$C$77,2,FALSE)*台帳シート!M121,0)&gt;=台帳シート!BO121,台帳シート!BO121-0,ROUNDDOWN(VLOOKUP(台帳シート!J121,償却率!$B$4:$C$77,2,FALSE)*台帳シート!M121,0)),IF(ROUNDDOWN(VLOOKUP(J121,償却率!$B$4:$C$77,2,FALSE)*台帳シート!M121,0)&gt;=台帳シート!BO121,台帳シート!BO121-1,ROUNDDOWN(VLOOKUP(台帳シート!J121,償却率!$B$4:$C$77,2,FALSE)*台帳シート!M121,0)))),0)))</f>
        <v>0</v>
      </c>
      <c r="BS121" s="290">
        <f t="shared" si="71"/>
        <v>879999</v>
      </c>
      <c r="BT121" s="293">
        <f t="shared" si="95"/>
        <v>1</v>
      </c>
      <c r="BU121" s="183"/>
    </row>
    <row r="122" spans="2:73" s="109" customFormat="1" ht="30" customHeight="1" x14ac:dyDescent="0.15">
      <c r="B122" s="82" t="s">
        <v>939</v>
      </c>
      <c r="C122" s="111"/>
      <c r="D122" s="285" t="s">
        <v>854</v>
      </c>
      <c r="E122" s="103" t="s">
        <v>1098</v>
      </c>
      <c r="F122" s="108" t="s">
        <v>286</v>
      </c>
      <c r="G122" s="273" t="s">
        <v>756</v>
      </c>
      <c r="H122" s="88" t="s">
        <v>182</v>
      </c>
      <c r="I122" s="273"/>
      <c r="J122" s="108">
        <v>5</v>
      </c>
      <c r="K122" s="270">
        <v>40371</v>
      </c>
      <c r="L122" s="88"/>
      <c r="M122" s="276">
        <v>2187982</v>
      </c>
      <c r="N122" s="277"/>
      <c r="O122" s="111"/>
      <c r="P122" s="111"/>
      <c r="Q122" s="111"/>
      <c r="R122" s="111" t="str">
        <f t="shared" si="80"/>
        <v>-</v>
      </c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88" t="s">
        <v>296</v>
      </c>
      <c r="AI122" s="88"/>
      <c r="AJ122" s="88"/>
      <c r="AK122" s="88"/>
      <c r="AL122" s="88"/>
      <c r="AM122" s="88"/>
      <c r="AN122" s="88"/>
      <c r="AO122" s="88"/>
      <c r="AP122" s="88"/>
      <c r="AQ122" s="189">
        <v>1</v>
      </c>
      <c r="AR122" s="88" t="s">
        <v>894</v>
      </c>
      <c r="AS122" s="88"/>
      <c r="AT122" s="88"/>
      <c r="AU122" s="88"/>
      <c r="AV122" s="88" t="s">
        <v>899</v>
      </c>
      <c r="AW122" s="88"/>
      <c r="AX122" s="282" t="s">
        <v>356</v>
      </c>
      <c r="AY122" s="115"/>
      <c r="AZ122" s="110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6"/>
      <c r="BL122" s="248">
        <f t="shared" si="90"/>
        <v>6</v>
      </c>
      <c r="BM122" s="247">
        <f>+IF(ISERROR(ROUNDDOWN(VLOOKUP(J122,償却率!$B$4:$C$82,2,FALSE)*台帳シート!M122,0)*台帳シート!BL122),0,ROUNDDOWN(VLOOKUP(台帳シート!J122,償却率!$B$4:$C$82,2,FALSE)*台帳シート!M122,0)*台帳シート!BL122)</f>
        <v>2625576</v>
      </c>
      <c r="BN122" s="289">
        <f t="shared" si="91"/>
        <v>2187981</v>
      </c>
      <c r="BO122" s="292">
        <f t="shared" si="92"/>
        <v>1</v>
      </c>
      <c r="BP122" s="292">
        <f t="shared" si="93"/>
        <v>0</v>
      </c>
      <c r="BQ122" s="289">
        <f t="shared" si="94"/>
        <v>0</v>
      </c>
      <c r="BR122" s="289">
        <f>IF(ISERROR(IF(BP122=0,IF(F122="無形・ソフトウェア",IF(ROUNDDOWN(VLOOKUP(J122,償却率!$B$4:$C$77,2,FALSE)*台帳シート!M122,0)&gt;=台帳シート!BO122,台帳シート!BO122-0,ROUNDDOWN(VLOOKUP(台帳シート!J122,償却率!$B$4:$C$77,2,FALSE)*台帳シート!M122,0)),IF(H122="1：リース",IF(ROUNDDOWN(VLOOKUP(J122,償却率!$B$4:$C$77,2,FALSE)*台帳シート!M122,0)&gt;=台帳シート!BO122,台帳シート!BO122-0,ROUNDDOWN(VLOOKUP(台帳シート!J122,償却率!$B$4:$C$77,2,FALSE)*台帳シート!M122,0)),IF(ROUNDDOWN(VLOOKUP(J122,償却率!$B$4:$C$77,2,FALSE)*台帳シート!M122,0)&gt;=台帳シート!BO122,台帳シート!BO122-1,ROUNDDOWN(VLOOKUP(台帳シート!J122,償却率!$B$4:$C$77,2,FALSE)*台帳シート!M122,0)))),0)),0,(IF(BP122=0,IF(F122="無形・ソフトウェア",IF(ROUNDDOWN(VLOOKUP(J122,償却率!$B$4:$C$77,2,FALSE)*台帳シート!M122,0)&gt;=台帳シート!BO122,台帳シート!BO122-0,ROUNDDOWN(VLOOKUP(台帳シート!J122,償却率!$B$4:$C$77,2,FALSE)*台帳シート!M122,0)),IF(H122="1：リース",IF(ROUNDDOWN(VLOOKUP(J122,償却率!$B$4:$C$77,2,FALSE)*台帳シート!M122,0)&gt;=台帳シート!BO122,台帳シート!BO122-0,ROUNDDOWN(VLOOKUP(台帳シート!J122,償却率!$B$4:$C$77,2,FALSE)*台帳シート!M122,0)),IF(ROUNDDOWN(VLOOKUP(J122,償却率!$B$4:$C$77,2,FALSE)*台帳シート!M122,0)&gt;=台帳シート!BO122,台帳シート!BO122-1,ROUNDDOWN(VLOOKUP(台帳シート!J122,償却率!$B$4:$C$77,2,FALSE)*台帳シート!M122,0)))),0)))</f>
        <v>0</v>
      </c>
      <c r="BS122" s="290">
        <f t="shared" si="71"/>
        <v>2187981</v>
      </c>
      <c r="BT122" s="293">
        <f>+BO122+BP122-BR122</f>
        <v>1</v>
      </c>
      <c r="BU122" s="183"/>
    </row>
    <row r="123" spans="2:73" s="109" customFormat="1" ht="30" customHeight="1" x14ac:dyDescent="0.15">
      <c r="B123" s="82" t="s">
        <v>940</v>
      </c>
      <c r="C123" s="111"/>
      <c r="D123" s="285" t="s">
        <v>854</v>
      </c>
      <c r="E123" s="103" t="s">
        <v>1098</v>
      </c>
      <c r="F123" s="108" t="s">
        <v>286</v>
      </c>
      <c r="G123" s="273" t="s">
        <v>757</v>
      </c>
      <c r="H123" s="88" t="s">
        <v>182</v>
      </c>
      <c r="I123" s="273"/>
      <c r="J123" s="108">
        <v>5</v>
      </c>
      <c r="K123" s="270">
        <v>40232</v>
      </c>
      <c r="L123" s="88"/>
      <c r="M123" s="276">
        <v>945000</v>
      </c>
      <c r="N123" s="277"/>
      <c r="O123" s="111"/>
      <c r="P123" s="111"/>
      <c r="Q123" s="111"/>
      <c r="R123" s="111" t="str">
        <f t="shared" si="80"/>
        <v>-</v>
      </c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88" t="s">
        <v>296</v>
      </c>
      <c r="AI123" s="88"/>
      <c r="AJ123" s="88"/>
      <c r="AK123" s="88"/>
      <c r="AL123" s="88"/>
      <c r="AM123" s="88"/>
      <c r="AN123" s="88"/>
      <c r="AO123" s="88"/>
      <c r="AP123" s="88"/>
      <c r="AQ123" s="189">
        <v>1</v>
      </c>
      <c r="AR123" s="88" t="s">
        <v>894</v>
      </c>
      <c r="AS123" s="88"/>
      <c r="AT123" s="88"/>
      <c r="AU123" s="88"/>
      <c r="AV123" s="88" t="s">
        <v>899</v>
      </c>
      <c r="AW123" s="88"/>
      <c r="AX123" s="282" t="s">
        <v>356</v>
      </c>
      <c r="AY123" s="115"/>
      <c r="AZ123" s="110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6"/>
      <c r="BL123" s="248">
        <f t="shared" si="90"/>
        <v>7</v>
      </c>
      <c r="BM123" s="247">
        <f>+IF(ISERROR(ROUNDDOWN(VLOOKUP(J123,償却率!$B$4:$C$82,2,FALSE)*台帳シート!M123,0)*台帳シート!BL123),0,ROUNDDOWN(VLOOKUP(台帳シート!J123,償却率!$B$4:$C$82,2,FALSE)*台帳シート!M123,0)*台帳シート!BL123)</f>
        <v>1323000</v>
      </c>
      <c r="BN123" s="289">
        <f t="shared" si="91"/>
        <v>944999</v>
      </c>
      <c r="BO123" s="292">
        <f t="shared" si="92"/>
        <v>1</v>
      </c>
      <c r="BP123" s="292">
        <f t="shared" si="93"/>
        <v>0</v>
      </c>
      <c r="BQ123" s="289">
        <f t="shared" si="94"/>
        <v>0</v>
      </c>
      <c r="BR123" s="289">
        <f>IF(ISERROR(IF(BP123=0,IF(F123="無形・ソフトウェア",IF(ROUNDDOWN(VLOOKUP(J123,償却率!$B$4:$C$77,2,FALSE)*台帳シート!M123,0)&gt;=台帳シート!BO123,台帳シート!BO123-0,ROUNDDOWN(VLOOKUP(台帳シート!J123,償却率!$B$4:$C$77,2,FALSE)*台帳シート!M123,0)),IF(H123="1：リース",IF(ROUNDDOWN(VLOOKUP(J123,償却率!$B$4:$C$77,2,FALSE)*台帳シート!M123,0)&gt;=台帳シート!BO123,台帳シート!BO123-0,ROUNDDOWN(VLOOKUP(台帳シート!J123,償却率!$B$4:$C$77,2,FALSE)*台帳シート!M123,0)),IF(ROUNDDOWN(VLOOKUP(J123,償却率!$B$4:$C$77,2,FALSE)*台帳シート!M123,0)&gt;=台帳シート!BO123,台帳シート!BO123-1,ROUNDDOWN(VLOOKUP(台帳シート!J123,償却率!$B$4:$C$77,2,FALSE)*台帳シート!M123,0)))),0)),0,(IF(BP123=0,IF(F123="無形・ソフトウェア",IF(ROUNDDOWN(VLOOKUP(J123,償却率!$B$4:$C$77,2,FALSE)*台帳シート!M123,0)&gt;=台帳シート!BO123,台帳シート!BO123-0,ROUNDDOWN(VLOOKUP(台帳シート!J123,償却率!$B$4:$C$77,2,FALSE)*台帳シート!M123,0)),IF(H123="1：リース",IF(ROUNDDOWN(VLOOKUP(J123,償却率!$B$4:$C$77,2,FALSE)*台帳シート!M123,0)&gt;=台帳シート!BO123,台帳シート!BO123-0,ROUNDDOWN(VLOOKUP(台帳シート!J123,償却率!$B$4:$C$77,2,FALSE)*台帳シート!M123,0)),IF(ROUNDDOWN(VLOOKUP(J123,償却率!$B$4:$C$77,2,FALSE)*台帳シート!M123,0)&gt;=台帳シート!BO123,台帳シート!BO123-1,ROUNDDOWN(VLOOKUP(台帳シート!J123,償却率!$B$4:$C$77,2,FALSE)*台帳シート!M123,0)))),0)))</f>
        <v>0</v>
      </c>
      <c r="BS123" s="290">
        <f t="shared" si="71"/>
        <v>944999</v>
      </c>
      <c r="BT123" s="293">
        <f t="shared" si="95"/>
        <v>1</v>
      </c>
      <c r="BU123" s="183"/>
    </row>
    <row r="124" spans="2:73" s="109" customFormat="1" ht="30" customHeight="1" x14ac:dyDescent="0.15">
      <c r="B124" s="82" t="s">
        <v>941</v>
      </c>
      <c r="C124" s="111"/>
      <c r="D124" s="285" t="s">
        <v>855</v>
      </c>
      <c r="E124" s="103" t="s">
        <v>1098</v>
      </c>
      <c r="F124" s="108" t="s">
        <v>286</v>
      </c>
      <c r="G124" s="273" t="s">
        <v>758</v>
      </c>
      <c r="H124" s="88" t="s">
        <v>182</v>
      </c>
      <c r="I124" s="273"/>
      <c r="J124" s="108">
        <v>4</v>
      </c>
      <c r="K124" s="270">
        <v>40085</v>
      </c>
      <c r="L124" s="88"/>
      <c r="M124" s="276">
        <v>853797</v>
      </c>
      <c r="N124" s="277"/>
      <c r="O124" s="111"/>
      <c r="P124" s="111"/>
      <c r="Q124" s="111"/>
      <c r="R124" s="111" t="str">
        <f t="shared" si="80"/>
        <v>-</v>
      </c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88" t="s">
        <v>296</v>
      </c>
      <c r="AI124" s="88"/>
      <c r="AJ124" s="88"/>
      <c r="AK124" s="88"/>
      <c r="AL124" s="88"/>
      <c r="AM124" s="88"/>
      <c r="AN124" s="88"/>
      <c r="AO124" s="88"/>
      <c r="AP124" s="88"/>
      <c r="AQ124" s="189">
        <v>1</v>
      </c>
      <c r="AR124" s="88" t="s">
        <v>894</v>
      </c>
      <c r="AS124" s="88"/>
      <c r="AT124" s="88"/>
      <c r="AU124" s="88"/>
      <c r="AV124" s="88" t="s">
        <v>899</v>
      </c>
      <c r="AW124" s="88"/>
      <c r="AX124" s="282" t="s">
        <v>356</v>
      </c>
      <c r="AY124" s="115"/>
      <c r="AZ124" s="110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6"/>
      <c r="BL124" s="248">
        <f t="shared" si="90"/>
        <v>7</v>
      </c>
      <c r="BM124" s="247">
        <f>+IF(ISERROR(ROUNDDOWN(VLOOKUP(J124,償却率!$B$4:$C$82,2,FALSE)*台帳シート!M124,0)*台帳シート!BL124),0,ROUNDDOWN(VLOOKUP(台帳シート!J124,償却率!$B$4:$C$82,2,FALSE)*台帳シート!M124,0)*台帳シート!BL124)</f>
        <v>1494143</v>
      </c>
      <c r="BN124" s="289">
        <f t="shared" si="91"/>
        <v>853796</v>
      </c>
      <c r="BO124" s="292">
        <f t="shared" si="92"/>
        <v>1</v>
      </c>
      <c r="BP124" s="292">
        <f t="shared" si="93"/>
        <v>0</v>
      </c>
      <c r="BQ124" s="289">
        <f t="shared" si="94"/>
        <v>0</v>
      </c>
      <c r="BR124" s="289">
        <f>IF(ISERROR(IF(BP124=0,IF(F124="無形・ソフトウェア",IF(ROUNDDOWN(VLOOKUP(J124,償却率!$B$4:$C$77,2,FALSE)*台帳シート!M124,0)&gt;=台帳シート!BO124,台帳シート!BO124-0,ROUNDDOWN(VLOOKUP(台帳シート!J124,償却率!$B$4:$C$77,2,FALSE)*台帳シート!M124,0)),IF(H124="1：リース",IF(ROUNDDOWN(VLOOKUP(J124,償却率!$B$4:$C$77,2,FALSE)*台帳シート!M124,0)&gt;=台帳シート!BO124,台帳シート!BO124-0,ROUNDDOWN(VLOOKUP(台帳シート!J124,償却率!$B$4:$C$77,2,FALSE)*台帳シート!M124,0)),IF(ROUNDDOWN(VLOOKUP(J124,償却率!$B$4:$C$77,2,FALSE)*台帳シート!M124,0)&gt;=台帳シート!BO124,台帳シート!BO124-1,ROUNDDOWN(VLOOKUP(台帳シート!J124,償却率!$B$4:$C$77,2,FALSE)*台帳シート!M124,0)))),0)),0,(IF(BP124=0,IF(F124="無形・ソフトウェア",IF(ROUNDDOWN(VLOOKUP(J124,償却率!$B$4:$C$77,2,FALSE)*台帳シート!M124,0)&gt;=台帳シート!BO124,台帳シート!BO124-0,ROUNDDOWN(VLOOKUP(台帳シート!J124,償却率!$B$4:$C$77,2,FALSE)*台帳シート!M124,0)),IF(H124="1：リース",IF(ROUNDDOWN(VLOOKUP(J124,償却率!$B$4:$C$77,2,FALSE)*台帳シート!M124,0)&gt;=台帳シート!BO124,台帳シート!BO124-0,ROUNDDOWN(VLOOKUP(台帳シート!J124,償却率!$B$4:$C$77,2,FALSE)*台帳シート!M124,0)),IF(ROUNDDOWN(VLOOKUP(J124,償却率!$B$4:$C$77,2,FALSE)*台帳シート!M124,0)&gt;=台帳シート!BO124,台帳シート!BO124-1,ROUNDDOWN(VLOOKUP(台帳シート!J124,償却率!$B$4:$C$77,2,FALSE)*台帳シート!M124,0)))),0)))</f>
        <v>0</v>
      </c>
      <c r="BS124" s="290">
        <f t="shared" si="71"/>
        <v>853796</v>
      </c>
      <c r="BT124" s="293">
        <f t="shared" si="95"/>
        <v>1</v>
      </c>
      <c r="BU124" s="183"/>
    </row>
    <row r="125" spans="2:73" s="109" customFormat="1" ht="30" customHeight="1" x14ac:dyDescent="0.15">
      <c r="B125" s="82" t="s">
        <v>942</v>
      </c>
      <c r="C125" s="111"/>
      <c r="D125" s="285" t="s">
        <v>856</v>
      </c>
      <c r="E125" s="103" t="s">
        <v>1098</v>
      </c>
      <c r="F125" s="108" t="s">
        <v>286</v>
      </c>
      <c r="G125" s="273" t="s">
        <v>759</v>
      </c>
      <c r="H125" s="88" t="s">
        <v>182</v>
      </c>
      <c r="I125" s="273"/>
      <c r="J125" s="108">
        <v>4</v>
      </c>
      <c r="K125" s="270">
        <v>40085</v>
      </c>
      <c r="L125" s="88"/>
      <c r="M125" s="276">
        <v>853797</v>
      </c>
      <c r="N125" s="277"/>
      <c r="O125" s="56"/>
      <c r="P125" s="111"/>
      <c r="Q125" s="111"/>
      <c r="R125" s="111" t="str">
        <f t="shared" si="80"/>
        <v>-</v>
      </c>
      <c r="S125" s="111"/>
      <c r="T125" s="111"/>
      <c r="U125" s="111"/>
      <c r="V125" s="111"/>
      <c r="W125" s="111"/>
      <c r="X125" s="111"/>
      <c r="Y125" s="111" t="str">
        <f t="shared" ref="Y125:Y131" si="97">IF(BP125&lt;0,BP125,"-")</f>
        <v>-</v>
      </c>
      <c r="Z125" s="111"/>
      <c r="AA125" s="111"/>
      <c r="AB125" s="111"/>
      <c r="AC125" s="111"/>
      <c r="AD125" s="111"/>
      <c r="AE125" s="111"/>
      <c r="AF125" s="111"/>
      <c r="AG125" s="111"/>
      <c r="AH125" s="88" t="s">
        <v>296</v>
      </c>
      <c r="AI125" s="88"/>
      <c r="AJ125" s="88"/>
      <c r="AK125" s="88"/>
      <c r="AL125" s="88"/>
      <c r="AM125" s="88"/>
      <c r="AN125" s="88"/>
      <c r="AO125" s="88"/>
      <c r="AP125" s="88"/>
      <c r="AQ125" s="189">
        <v>1</v>
      </c>
      <c r="AR125" s="88" t="s">
        <v>894</v>
      </c>
      <c r="AS125" s="88"/>
      <c r="AT125" s="88"/>
      <c r="AU125" s="88"/>
      <c r="AV125" s="88" t="s">
        <v>899</v>
      </c>
      <c r="AW125" s="88"/>
      <c r="AX125" s="282" t="s">
        <v>356</v>
      </c>
      <c r="AY125" s="115"/>
      <c r="AZ125" s="110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6"/>
      <c r="BL125" s="248">
        <f t="shared" si="90"/>
        <v>7</v>
      </c>
      <c r="BM125" s="247">
        <f>+IF(ISERROR(ROUNDDOWN(VLOOKUP(J125,償却率!$B$4:$C$82,2,FALSE)*台帳シート!M125,0)*台帳シート!BL125),0,ROUNDDOWN(VLOOKUP(台帳シート!J125,償却率!$B$4:$C$82,2,FALSE)*台帳シート!M125,0)*台帳シート!BL125)</f>
        <v>1494143</v>
      </c>
      <c r="BN125" s="289">
        <f t="shared" si="91"/>
        <v>853796</v>
      </c>
      <c r="BO125" s="292">
        <f t="shared" si="92"/>
        <v>1</v>
      </c>
      <c r="BP125" s="292">
        <f t="shared" si="93"/>
        <v>0</v>
      </c>
      <c r="BQ125" s="289">
        <f t="shared" si="94"/>
        <v>0</v>
      </c>
      <c r="BR125" s="289">
        <f>IF(ISERROR(IF(BP125=0,IF(F125="無形・ソフトウェア",IF(ROUNDDOWN(VLOOKUP(J125,償却率!$B$4:$C$77,2,FALSE)*台帳シート!M125,0)&gt;=台帳シート!BO125,台帳シート!BO125-0,ROUNDDOWN(VLOOKUP(台帳シート!J125,償却率!$B$4:$C$77,2,FALSE)*台帳シート!M125,0)),IF(H125="1：リース",IF(ROUNDDOWN(VLOOKUP(J125,償却率!$B$4:$C$77,2,FALSE)*台帳シート!M125,0)&gt;=台帳シート!BO125,台帳シート!BO125-0,ROUNDDOWN(VLOOKUP(台帳シート!J125,償却率!$B$4:$C$77,2,FALSE)*台帳シート!M125,0)),IF(ROUNDDOWN(VLOOKUP(J125,償却率!$B$4:$C$77,2,FALSE)*台帳シート!M125,0)&gt;=台帳シート!BO125,台帳シート!BO125-1,ROUNDDOWN(VLOOKUP(台帳シート!J125,償却率!$B$4:$C$77,2,FALSE)*台帳シート!M125,0)))),0)),0,(IF(BP125=0,IF(F125="無形・ソフトウェア",IF(ROUNDDOWN(VLOOKUP(J125,償却率!$B$4:$C$77,2,FALSE)*台帳シート!M125,0)&gt;=台帳シート!BO125,台帳シート!BO125-0,ROUNDDOWN(VLOOKUP(台帳シート!J125,償却率!$B$4:$C$77,2,FALSE)*台帳シート!M125,0)),IF(H125="1：リース",IF(ROUNDDOWN(VLOOKUP(J125,償却率!$B$4:$C$77,2,FALSE)*台帳シート!M125,0)&gt;=台帳シート!BO125,台帳シート!BO125-0,ROUNDDOWN(VLOOKUP(台帳シート!J125,償却率!$B$4:$C$77,2,FALSE)*台帳シート!M125,0)),IF(ROUNDDOWN(VLOOKUP(J125,償却率!$B$4:$C$77,2,FALSE)*台帳シート!M125,0)&gt;=台帳シート!BO125,台帳シート!BO125-1,ROUNDDOWN(VLOOKUP(台帳シート!J125,償却率!$B$4:$C$77,2,FALSE)*台帳シート!M125,0)))),0)))</f>
        <v>0</v>
      </c>
      <c r="BS125" s="290">
        <f t="shared" si="71"/>
        <v>853796</v>
      </c>
      <c r="BT125" s="293">
        <f t="shared" si="95"/>
        <v>1</v>
      </c>
      <c r="BU125" s="183"/>
    </row>
    <row r="126" spans="2:73" s="109" customFormat="1" ht="30" customHeight="1" x14ac:dyDescent="0.15">
      <c r="B126" s="82" t="s">
        <v>943</v>
      </c>
      <c r="C126" s="111"/>
      <c r="D126" s="285" t="s">
        <v>856</v>
      </c>
      <c r="E126" s="103" t="s">
        <v>1098</v>
      </c>
      <c r="F126" s="108" t="s">
        <v>286</v>
      </c>
      <c r="G126" s="273" t="s">
        <v>760</v>
      </c>
      <c r="H126" s="88" t="s">
        <v>182</v>
      </c>
      <c r="I126" s="273"/>
      <c r="J126" s="108">
        <v>5</v>
      </c>
      <c r="K126" s="270">
        <v>40141</v>
      </c>
      <c r="L126" s="88"/>
      <c r="M126" s="276">
        <v>19929000</v>
      </c>
      <c r="N126" s="277"/>
      <c r="O126" s="111"/>
      <c r="P126" s="111"/>
      <c r="Q126" s="111"/>
      <c r="R126" s="111" t="str">
        <f t="shared" si="80"/>
        <v>-</v>
      </c>
      <c r="S126" s="111"/>
      <c r="T126" s="111"/>
      <c r="U126" s="111"/>
      <c r="V126" s="111"/>
      <c r="W126" s="111"/>
      <c r="X126" s="111"/>
      <c r="Y126" s="111" t="str">
        <f t="shared" si="97"/>
        <v>-</v>
      </c>
      <c r="Z126" s="111"/>
      <c r="AA126" s="111"/>
      <c r="AB126" s="111"/>
      <c r="AC126" s="111"/>
      <c r="AD126" s="111"/>
      <c r="AE126" s="111"/>
      <c r="AF126" s="111"/>
      <c r="AG126" s="111"/>
      <c r="AH126" s="88" t="s">
        <v>296</v>
      </c>
      <c r="AI126" s="88"/>
      <c r="AJ126" s="88"/>
      <c r="AK126" s="88"/>
      <c r="AL126" s="88"/>
      <c r="AM126" s="88"/>
      <c r="AN126" s="88"/>
      <c r="AO126" s="88"/>
      <c r="AP126" s="88"/>
      <c r="AQ126" s="189">
        <v>1</v>
      </c>
      <c r="AR126" s="88" t="s">
        <v>894</v>
      </c>
      <c r="AS126" s="88"/>
      <c r="AT126" s="88"/>
      <c r="AU126" s="88"/>
      <c r="AV126" s="88" t="s">
        <v>899</v>
      </c>
      <c r="AW126" s="88"/>
      <c r="AX126" s="282" t="s">
        <v>356</v>
      </c>
      <c r="AY126" s="115"/>
      <c r="AZ126" s="110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6"/>
      <c r="BL126" s="248">
        <f t="shared" ref="BL126:BL134" si="98">+IF($BM$2&lt;K126,0,DATEDIF(K126,$BM$2,"Y"))</f>
        <v>7</v>
      </c>
      <c r="BM126" s="247">
        <f>+IF(ISERROR(ROUNDDOWN(VLOOKUP(J126,償却率!$B$4:$C$82,2,FALSE)*台帳シート!M126,0)*台帳シート!BL126),0,ROUNDDOWN(VLOOKUP(台帳シート!J126,償却率!$B$4:$C$82,2,FALSE)*台帳シート!M126,0)*台帳シート!BL126)</f>
        <v>27900600</v>
      </c>
      <c r="BN126" s="289">
        <f t="shared" ref="BN126:BN134" si="99">IF(BM126=0,0,IF(F126="無形・ソフトウェア",IF(M126-BM126&gt;0,BM126,M126-0),IF(H126="1：リース",IF(M126-BM126&gt;0,BM126,M126-0),IF(M126-BM126&gt;1,BM126,M126-1))))</f>
        <v>19928999</v>
      </c>
      <c r="BO126" s="292">
        <f t="shared" ref="BO126:BO131" si="100">+IF(BP126&lt;=0,M126-BN126,0)</f>
        <v>1</v>
      </c>
      <c r="BP126" s="292">
        <f t="shared" ref="BP126:BP134" si="101">+IF($BM$2&lt;K126,M126,IF(O126&lt;&gt;"",-(M126-BN126),0))</f>
        <v>0</v>
      </c>
      <c r="BQ126" s="289">
        <f t="shared" ref="BQ126:BQ131" si="102">IF(BP126&lt;0,-BN126+BP126,0)</f>
        <v>0</v>
      </c>
      <c r="BR126" s="289">
        <f>IF(ISERROR(IF(BP126=0,IF(F126="無形・ソフトウェア",IF(ROUNDDOWN(VLOOKUP(J126,償却率!$B$4:$C$77,2,FALSE)*台帳シート!M126,0)&gt;=台帳シート!BO126,台帳シート!BO126-0,ROUNDDOWN(VLOOKUP(台帳シート!J126,償却率!$B$4:$C$77,2,FALSE)*台帳シート!M126,0)),IF(H126="1：リース",IF(ROUNDDOWN(VLOOKUP(J126,償却率!$B$4:$C$77,2,FALSE)*台帳シート!M126,0)&gt;=台帳シート!BO126,台帳シート!BO126-0,ROUNDDOWN(VLOOKUP(台帳シート!J126,償却率!$B$4:$C$77,2,FALSE)*台帳シート!M126,0)),IF(ROUNDDOWN(VLOOKUP(J126,償却率!$B$4:$C$77,2,FALSE)*台帳シート!M126,0)&gt;=台帳シート!BO126,台帳シート!BO126-1,ROUNDDOWN(VLOOKUP(台帳シート!J126,償却率!$B$4:$C$77,2,FALSE)*台帳シート!M126,0)))),0)),0,(IF(BP126=0,IF(F126="無形・ソフトウェア",IF(ROUNDDOWN(VLOOKUP(J126,償却率!$B$4:$C$77,2,FALSE)*台帳シート!M126,0)&gt;=台帳シート!BO126,台帳シート!BO126-0,ROUNDDOWN(VLOOKUP(台帳シート!J126,償却率!$B$4:$C$77,2,FALSE)*台帳シート!M126,0)),IF(H126="1：リース",IF(ROUNDDOWN(VLOOKUP(J126,償却率!$B$4:$C$77,2,FALSE)*台帳シート!M126,0)&gt;=台帳シート!BO126,台帳シート!BO126-0,ROUNDDOWN(VLOOKUP(台帳シート!J126,償却率!$B$4:$C$77,2,FALSE)*台帳シート!M126,0)),IF(ROUNDDOWN(VLOOKUP(J126,償却率!$B$4:$C$77,2,FALSE)*台帳シート!M126,0)&gt;=台帳シート!BO126,台帳シート!BO126-1,ROUNDDOWN(VLOOKUP(台帳シート!J126,償却率!$B$4:$C$77,2,FALSE)*台帳シート!M126,0)))),0)))</f>
        <v>0</v>
      </c>
      <c r="BS126" s="290">
        <f t="shared" si="71"/>
        <v>19928999</v>
      </c>
      <c r="BT126" s="293">
        <f t="shared" ref="BT126:BT131" si="103">+BO126+BP126-BR126</f>
        <v>1</v>
      </c>
      <c r="BU126" s="183"/>
    </row>
    <row r="127" spans="2:73" s="109" customFormat="1" ht="30" customHeight="1" x14ac:dyDescent="0.15">
      <c r="B127" s="82" t="s">
        <v>944</v>
      </c>
      <c r="C127" s="111"/>
      <c r="D127" s="285" t="s">
        <v>856</v>
      </c>
      <c r="E127" s="103" t="s">
        <v>1098</v>
      </c>
      <c r="F127" s="108" t="s">
        <v>286</v>
      </c>
      <c r="G127" s="273" t="s">
        <v>761</v>
      </c>
      <c r="H127" s="88" t="s">
        <v>182</v>
      </c>
      <c r="I127" s="273"/>
      <c r="J127" s="108">
        <v>5</v>
      </c>
      <c r="K127" s="270">
        <v>40141</v>
      </c>
      <c r="L127" s="88"/>
      <c r="M127" s="276">
        <v>4656750</v>
      </c>
      <c r="N127" s="277"/>
      <c r="O127" s="56"/>
      <c r="P127" s="111"/>
      <c r="Q127" s="111"/>
      <c r="R127" s="111" t="str">
        <f t="shared" si="80"/>
        <v>-</v>
      </c>
      <c r="S127" s="111"/>
      <c r="T127" s="111"/>
      <c r="U127" s="111"/>
      <c r="V127" s="111"/>
      <c r="W127" s="111"/>
      <c r="X127" s="111"/>
      <c r="Y127" s="111" t="str">
        <f t="shared" si="97"/>
        <v>-</v>
      </c>
      <c r="Z127" s="111"/>
      <c r="AA127" s="111"/>
      <c r="AB127" s="111"/>
      <c r="AC127" s="111"/>
      <c r="AD127" s="111"/>
      <c r="AE127" s="111"/>
      <c r="AF127" s="111"/>
      <c r="AG127" s="111"/>
      <c r="AH127" s="88" t="s">
        <v>296</v>
      </c>
      <c r="AI127" s="88"/>
      <c r="AJ127" s="88"/>
      <c r="AK127" s="88"/>
      <c r="AL127" s="88"/>
      <c r="AM127" s="88"/>
      <c r="AN127" s="88"/>
      <c r="AO127" s="88"/>
      <c r="AP127" s="88"/>
      <c r="AQ127" s="189">
        <v>1</v>
      </c>
      <c r="AR127" s="88" t="s">
        <v>894</v>
      </c>
      <c r="AS127" s="88"/>
      <c r="AT127" s="88"/>
      <c r="AU127" s="88"/>
      <c r="AV127" s="88" t="s">
        <v>899</v>
      </c>
      <c r="AW127" s="88"/>
      <c r="AX127" s="282" t="s">
        <v>356</v>
      </c>
      <c r="AY127" s="115"/>
      <c r="AZ127" s="110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6"/>
      <c r="BL127" s="248">
        <f t="shared" si="98"/>
        <v>7</v>
      </c>
      <c r="BM127" s="247">
        <f>+IF(ISERROR(ROUNDDOWN(VLOOKUP(J127,償却率!$B$4:$C$82,2,FALSE)*台帳シート!M127,0)*台帳シート!BL127),0,ROUNDDOWN(VLOOKUP(台帳シート!J127,償却率!$B$4:$C$82,2,FALSE)*台帳シート!M127,0)*台帳シート!BL127)</f>
        <v>6519450</v>
      </c>
      <c r="BN127" s="289">
        <f t="shared" si="99"/>
        <v>4656749</v>
      </c>
      <c r="BO127" s="292">
        <f t="shared" si="100"/>
        <v>1</v>
      </c>
      <c r="BP127" s="292">
        <f t="shared" si="101"/>
        <v>0</v>
      </c>
      <c r="BQ127" s="289">
        <f t="shared" si="102"/>
        <v>0</v>
      </c>
      <c r="BR127" s="289">
        <f>IF(ISERROR(IF(BP127=0,IF(F127="無形・ソフトウェア",IF(ROUNDDOWN(VLOOKUP(J127,償却率!$B$4:$C$77,2,FALSE)*台帳シート!M127,0)&gt;=台帳シート!BO127,台帳シート!BO127-0,ROUNDDOWN(VLOOKUP(台帳シート!J127,償却率!$B$4:$C$77,2,FALSE)*台帳シート!M127,0)),IF(H127="1：リース",IF(ROUNDDOWN(VLOOKUP(J127,償却率!$B$4:$C$77,2,FALSE)*台帳シート!M127,0)&gt;=台帳シート!BO127,台帳シート!BO127-0,ROUNDDOWN(VLOOKUP(台帳シート!J127,償却率!$B$4:$C$77,2,FALSE)*台帳シート!M127,0)),IF(ROUNDDOWN(VLOOKUP(J127,償却率!$B$4:$C$77,2,FALSE)*台帳シート!M127,0)&gt;=台帳シート!BO127,台帳シート!BO127-1,ROUNDDOWN(VLOOKUP(台帳シート!J127,償却率!$B$4:$C$77,2,FALSE)*台帳シート!M127,0)))),0)),0,(IF(BP127=0,IF(F127="無形・ソフトウェア",IF(ROUNDDOWN(VLOOKUP(J127,償却率!$B$4:$C$77,2,FALSE)*台帳シート!M127,0)&gt;=台帳シート!BO127,台帳シート!BO127-0,ROUNDDOWN(VLOOKUP(台帳シート!J127,償却率!$B$4:$C$77,2,FALSE)*台帳シート!M127,0)),IF(H127="1：リース",IF(ROUNDDOWN(VLOOKUP(J127,償却率!$B$4:$C$77,2,FALSE)*台帳シート!M127,0)&gt;=台帳シート!BO127,台帳シート!BO127-0,ROUNDDOWN(VLOOKUP(台帳シート!J127,償却率!$B$4:$C$77,2,FALSE)*台帳シート!M127,0)),IF(ROUNDDOWN(VLOOKUP(J127,償却率!$B$4:$C$77,2,FALSE)*台帳シート!M127,0)&gt;=台帳シート!BO127,台帳シート!BO127-1,ROUNDDOWN(VLOOKUP(台帳シート!J127,償却率!$B$4:$C$77,2,FALSE)*台帳シート!M127,0)))),0)))</f>
        <v>0</v>
      </c>
      <c r="BS127" s="290">
        <f t="shared" si="71"/>
        <v>4656749</v>
      </c>
      <c r="BT127" s="293">
        <f t="shared" si="103"/>
        <v>1</v>
      </c>
      <c r="BU127" s="183"/>
    </row>
    <row r="128" spans="2:73" s="109" customFormat="1" ht="30" customHeight="1" x14ac:dyDescent="0.15">
      <c r="B128" s="82" t="s">
        <v>945</v>
      </c>
      <c r="C128" s="111"/>
      <c r="D128" s="285" t="s">
        <v>857</v>
      </c>
      <c r="E128" s="103" t="s">
        <v>1098</v>
      </c>
      <c r="F128" s="108" t="s">
        <v>286</v>
      </c>
      <c r="G128" s="273" t="s">
        <v>762</v>
      </c>
      <c r="H128" s="88" t="s">
        <v>182</v>
      </c>
      <c r="I128" s="273"/>
      <c r="J128" s="108">
        <v>5</v>
      </c>
      <c r="K128" s="270">
        <v>40266</v>
      </c>
      <c r="L128" s="88"/>
      <c r="M128" s="276">
        <v>18060000</v>
      </c>
      <c r="N128" s="277"/>
      <c r="O128" s="111"/>
      <c r="P128" s="111"/>
      <c r="Q128" s="111"/>
      <c r="R128" s="111" t="str">
        <f t="shared" si="80"/>
        <v>-</v>
      </c>
      <c r="S128" s="111"/>
      <c r="T128" s="111"/>
      <c r="U128" s="111"/>
      <c r="V128" s="111"/>
      <c r="W128" s="111"/>
      <c r="X128" s="111"/>
      <c r="Y128" s="111" t="str">
        <f t="shared" si="97"/>
        <v>-</v>
      </c>
      <c r="Z128" s="111"/>
      <c r="AA128" s="111"/>
      <c r="AB128" s="111"/>
      <c r="AC128" s="111"/>
      <c r="AD128" s="111"/>
      <c r="AE128" s="111"/>
      <c r="AF128" s="111"/>
      <c r="AG128" s="111"/>
      <c r="AH128" s="88" t="s">
        <v>296</v>
      </c>
      <c r="AI128" s="88"/>
      <c r="AJ128" s="88"/>
      <c r="AK128" s="88"/>
      <c r="AL128" s="88"/>
      <c r="AM128" s="88"/>
      <c r="AN128" s="88"/>
      <c r="AO128" s="88"/>
      <c r="AP128" s="88"/>
      <c r="AQ128" s="189">
        <v>1</v>
      </c>
      <c r="AR128" s="88" t="s">
        <v>894</v>
      </c>
      <c r="AS128" s="88"/>
      <c r="AT128" s="88"/>
      <c r="AU128" s="88"/>
      <c r="AV128" s="88" t="s">
        <v>899</v>
      </c>
      <c r="AW128" s="88"/>
      <c r="AX128" s="282" t="s">
        <v>356</v>
      </c>
      <c r="AY128" s="115"/>
      <c r="AZ128" s="110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6"/>
      <c r="BL128" s="248">
        <f t="shared" si="98"/>
        <v>7</v>
      </c>
      <c r="BM128" s="247">
        <f>+IF(ISERROR(ROUNDDOWN(VLOOKUP(J128,償却率!$B$4:$C$82,2,FALSE)*台帳シート!M128,0)*台帳シート!BL128),0,ROUNDDOWN(VLOOKUP(台帳シート!J128,償却率!$B$4:$C$82,2,FALSE)*台帳シート!M128,0)*台帳シート!BL128)</f>
        <v>25284000</v>
      </c>
      <c r="BN128" s="289">
        <f t="shared" si="99"/>
        <v>18059999</v>
      </c>
      <c r="BO128" s="292">
        <f t="shared" si="100"/>
        <v>1</v>
      </c>
      <c r="BP128" s="292">
        <f t="shared" si="101"/>
        <v>0</v>
      </c>
      <c r="BQ128" s="289">
        <f t="shared" si="102"/>
        <v>0</v>
      </c>
      <c r="BR128" s="289">
        <f>IF(ISERROR(IF(BP128=0,IF(F128="無形・ソフトウェア",IF(ROUNDDOWN(VLOOKUP(J128,償却率!$B$4:$C$77,2,FALSE)*台帳シート!M128,0)&gt;=台帳シート!BO128,台帳シート!BO128-0,ROUNDDOWN(VLOOKUP(台帳シート!J128,償却率!$B$4:$C$77,2,FALSE)*台帳シート!M128,0)),IF(H128="1：リース",IF(ROUNDDOWN(VLOOKUP(J128,償却率!$B$4:$C$77,2,FALSE)*台帳シート!M128,0)&gt;=台帳シート!BO128,台帳シート!BO128-0,ROUNDDOWN(VLOOKUP(台帳シート!J128,償却率!$B$4:$C$77,2,FALSE)*台帳シート!M128,0)),IF(ROUNDDOWN(VLOOKUP(J128,償却率!$B$4:$C$77,2,FALSE)*台帳シート!M128,0)&gt;=台帳シート!BO128,台帳シート!BO128-1,ROUNDDOWN(VLOOKUP(台帳シート!J128,償却率!$B$4:$C$77,2,FALSE)*台帳シート!M128,0)))),0)),0,(IF(BP128=0,IF(F128="無形・ソフトウェア",IF(ROUNDDOWN(VLOOKUP(J128,償却率!$B$4:$C$77,2,FALSE)*台帳シート!M128,0)&gt;=台帳シート!BO128,台帳シート!BO128-0,ROUNDDOWN(VLOOKUP(台帳シート!J128,償却率!$B$4:$C$77,2,FALSE)*台帳シート!M128,0)),IF(H128="1：リース",IF(ROUNDDOWN(VLOOKUP(J128,償却率!$B$4:$C$77,2,FALSE)*台帳シート!M128,0)&gt;=台帳シート!BO128,台帳シート!BO128-0,ROUNDDOWN(VLOOKUP(台帳シート!J128,償却率!$B$4:$C$77,2,FALSE)*台帳シート!M128,0)),IF(ROUNDDOWN(VLOOKUP(J128,償却率!$B$4:$C$77,2,FALSE)*台帳シート!M128,0)&gt;=台帳シート!BO128,台帳シート!BO128-1,ROUNDDOWN(VLOOKUP(台帳シート!J128,償却率!$B$4:$C$77,2,FALSE)*台帳シート!M128,0)))),0)))</f>
        <v>0</v>
      </c>
      <c r="BS128" s="290">
        <f t="shared" si="71"/>
        <v>18059999</v>
      </c>
      <c r="BT128" s="293">
        <f t="shared" si="103"/>
        <v>1</v>
      </c>
      <c r="BU128" s="183"/>
    </row>
    <row r="129" spans="2:73" s="109" customFormat="1" ht="30" customHeight="1" x14ac:dyDescent="0.15">
      <c r="B129" s="82" t="s">
        <v>946</v>
      </c>
      <c r="C129" s="111"/>
      <c r="D129" s="285" t="s">
        <v>857</v>
      </c>
      <c r="E129" s="103" t="s">
        <v>1098</v>
      </c>
      <c r="F129" s="108" t="s">
        <v>286</v>
      </c>
      <c r="G129" s="273" t="s">
        <v>761</v>
      </c>
      <c r="H129" s="88" t="s">
        <v>182</v>
      </c>
      <c r="I129" s="273"/>
      <c r="J129" s="108">
        <v>5</v>
      </c>
      <c r="K129" s="270">
        <v>40266</v>
      </c>
      <c r="L129" s="88"/>
      <c r="M129" s="276">
        <v>6473250</v>
      </c>
      <c r="N129" s="277"/>
      <c r="O129" s="111"/>
      <c r="P129" s="111"/>
      <c r="Q129" s="111"/>
      <c r="R129" s="111" t="str">
        <f t="shared" si="80"/>
        <v>-</v>
      </c>
      <c r="S129" s="111"/>
      <c r="T129" s="111"/>
      <c r="U129" s="111"/>
      <c r="V129" s="111"/>
      <c r="W129" s="111"/>
      <c r="X129" s="111"/>
      <c r="Y129" s="111" t="str">
        <f t="shared" si="97"/>
        <v>-</v>
      </c>
      <c r="Z129" s="111"/>
      <c r="AA129" s="111"/>
      <c r="AB129" s="111"/>
      <c r="AC129" s="111"/>
      <c r="AD129" s="111"/>
      <c r="AE129" s="111"/>
      <c r="AF129" s="111"/>
      <c r="AG129" s="111"/>
      <c r="AH129" s="88" t="s">
        <v>296</v>
      </c>
      <c r="AI129" s="88"/>
      <c r="AJ129" s="88"/>
      <c r="AK129" s="88"/>
      <c r="AL129" s="88"/>
      <c r="AM129" s="88"/>
      <c r="AN129" s="88"/>
      <c r="AO129" s="88"/>
      <c r="AP129" s="88"/>
      <c r="AQ129" s="189">
        <v>1</v>
      </c>
      <c r="AR129" s="88" t="s">
        <v>894</v>
      </c>
      <c r="AS129" s="88"/>
      <c r="AT129" s="88"/>
      <c r="AU129" s="88"/>
      <c r="AV129" s="88" t="s">
        <v>899</v>
      </c>
      <c r="AW129" s="88"/>
      <c r="AX129" s="282" t="s">
        <v>356</v>
      </c>
      <c r="AY129" s="115"/>
      <c r="AZ129" s="110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6"/>
      <c r="BL129" s="248">
        <f t="shared" si="98"/>
        <v>7</v>
      </c>
      <c r="BM129" s="247">
        <f>+IF(ISERROR(ROUNDDOWN(VLOOKUP(J129,償却率!$B$4:$C$82,2,FALSE)*台帳シート!M129,0)*台帳シート!BL129),0,ROUNDDOWN(VLOOKUP(台帳シート!J129,償却率!$B$4:$C$82,2,FALSE)*台帳シート!M129,0)*台帳シート!BL129)</f>
        <v>9062550</v>
      </c>
      <c r="BN129" s="289">
        <f t="shared" si="99"/>
        <v>6473249</v>
      </c>
      <c r="BO129" s="292">
        <f t="shared" si="100"/>
        <v>1</v>
      </c>
      <c r="BP129" s="292">
        <f t="shared" si="101"/>
        <v>0</v>
      </c>
      <c r="BQ129" s="289">
        <f t="shared" si="102"/>
        <v>0</v>
      </c>
      <c r="BR129" s="289">
        <f>IF(ISERROR(IF(BP129=0,IF(F129="無形・ソフトウェア",IF(ROUNDDOWN(VLOOKUP(J129,償却率!$B$4:$C$77,2,FALSE)*台帳シート!M129,0)&gt;=台帳シート!BO129,台帳シート!BO129-0,ROUNDDOWN(VLOOKUP(台帳シート!J129,償却率!$B$4:$C$77,2,FALSE)*台帳シート!M129,0)),IF(H129="1：リース",IF(ROUNDDOWN(VLOOKUP(J129,償却率!$B$4:$C$77,2,FALSE)*台帳シート!M129,0)&gt;=台帳シート!BO129,台帳シート!BO129-0,ROUNDDOWN(VLOOKUP(台帳シート!J129,償却率!$B$4:$C$77,2,FALSE)*台帳シート!M129,0)),IF(ROUNDDOWN(VLOOKUP(J129,償却率!$B$4:$C$77,2,FALSE)*台帳シート!M129,0)&gt;=台帳シート!BO129,台帳シート!BO129-1,ROUNDDOWN(VLOOKUP(台帳シート!J129,償却率!$B$4:$C$77,2,FALSE)*台帳シート!M129,0)))),0)),0,(IF(BP129=0,IF(F129="無形・ソフトウェア",IF(ROUNDDOWN(VLOOKUP(J129,償却率!$B$4:$C$77,2,FALSE)*台帳シート!M129,0)&gt;=台帳シート!BO129,台帳シート!BO129-0,ROUNDDOWN(VLOOKUP(台帳シート!J129,償却率!$B$4:$C$77,2,FALSE)*台帳シート!M129,0)),IF(H129="1：リース",IF(ROUNDDOWN(VLOOKUP(J129,償却率!$B$4:$C$77,2,FALSE)*台帳シート!M129,0)&gt;=台帳シート!BO129,台帳シート!BO129-0,ROUNDDOWN(VLOOKUP(台帳シート!J129,償却率!$B$4:$C$77,2,FALSE)*台帳シート!M129,0)),IF(ROUNDDOWN(VLOOKUP(J129,償却率!$B$4:$C$77,2,FALSE)*台帳シート!M129,0)&gt;=台帳シート!BO129,台帳シート!BO129-1,ROUNDDOWN(VLOOKUP(台帳シート!J129,償却率!$B$4:$C$77,2,FALSE)*台帳シート!M129,0)))),0)))</f>
        <v>0</v>
      </c>
      <c r="BS129" s="290">
        <f t="shared" si="71"/>
        <v>6473249</v>
      </c>
      <c r="BT129" s="293">
        <f t="shared" si="103"/>
        <v>1</v>
      </c>
      <c r="BU129" s="183"/>
    </row>
    <row r="130" spans="2:73" s="109" customFormat="1" ht="30" customHeight="1" x14ac:dyDescent="0.15">
      <c r="B130" s="82" t="s">
        <v>947</v>
      </c>
      <c r="C130" s="111"/>
      <c r="D130" s="285" t="s">
        <v>858</v>
      </c>
      <c r="E130" s="103" t="s">
        <v>1098</v>
      </c>
      <c r="F130" s="108" t="s">
        <v>286</v>
      </c>
      <c r="G130" s="273" t="s">
        <v>763</v>
      </c>
      <c r="H130" s="88" t="s">
        <v>182</v>
      </c>
      <c r="I130" s="273"/>
      <c r="J130" s="108">
        <v>5</v>
      </c>
      <c r="K130" s="270">
        <v>40266</v>
      </c>
      <c r="L130" s="88"/>
      <c r="M130" s="276">
        <v>18060000</v>
      </c>
      <c r="N130" s="277"/>
      <c r="O130" s="56"/>
      <c r="P130" s="111"/>
      <c r="Q130" s="111"/>
      <c r="R130" s="111" t="str">
        <f t="shared" si="80"/>
        <v>-</v>
      </c>
      <c r="S130" s="111"/>
      <c r="T130" s="111"/>
      <c r="U130" s="111"/>
      <c r="V130" s="111"/>
      <c r="W130" s="111"/>
      <c r="X130" s="111"/>
      <c r="Y130" s="111" t="str">
        <f t="shared" si="97"/>
        <v>-</v>
      </c>
      <c r="Z130" s="111"/>
      <c r="AA130" s="111"/>
      <c r="AB130" s="111"/>
      <c r="AC130" s="111"/>
      <c r="AD130" s="111"/>
      <c r="AE130" s="111"/>
      <c r="AF130" s="111"/>
      <c r="AG130" s="111"/>
      <c r="AH130" s="88" t="s">
        <v>296</v>
      </c>
      <c r="AI130" s="88"/>
      <c r="AJ130" s="88"/>
      <c r="AK130" s="88"/>
      <c r="AL130" s="88"/>
      <c r="AM130" s="88"/>
      <c r="AN130" s="88"/>
      <c r="AO130" s="88"/>
      <c r="AP130" s="88"/>
      <c r="AQ130" s="189">
        <v>1</v>
      </c>
      <c r="AR130" s="88" t="s">
        <v>894</v>
      </c>
      <c r="AS130" s="88"/>
      <c r="AT130" s="88"/>
      <c r="AU130" s="88"/>
      <c r="AV130" s="88" t="s">
        <v>899</v>
      </c>
      <c r="AW130" s="88"/>
      <c r="AX130" s="282" t="s">
        <v>356</v>
      </c>
      <c r="AY130" s="115"/>
      <c r="AZ130" s="110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6"/>
      <c r="BL130" s="248">
        <f t="shared" si="98"/>
        <v>7</v>
      </c>
      <c r="BM130" s="247">
        <f>+IF(ISERROR(ROUNDDOWN(VLOOKUP(J130,償却率!$B$4:$C$82,2,FALSE)*台帳シート!M130,0)*台帳シート!BL130),0,ROUNDDOWN(VLOOKUP(台帳シート!J130,償却率!$B$4:$C$82,2,FALSE)*台帳シート!M130,0)*台帳シート!BL130)</f>
        <v>25284000</v>
      </c>
      <c r="BN130" s="289">
        <f t="shared" si="99"/>
        <v>18059999</v>
      </c>
      <c r="BO130" s="292">
        <f t="shared" si="100"/>
        <v>1</v>
      </c>
      <c r="BP130" s="292">
        <f t="shared" si="101"/>
        <v>0</v>
      </c>
      <c r="BQ130" s="289">
        <f t="shared" si="102"/>
        <v>0</v>
      </c>
      <c r="BR130" s="289">
        <f>IF(ISERROR(IF(BP130=0,IF(F130="無形・ソフトウェア",IF(ROUNDDOWN(VLOOKUP(J130,償却率!$B$4:$C$77,2,FALSE)*台帳シート!M130,0)&gt;=台帳シート!BO130,台帳シート!BO130-0,ROUNDDOWN(VLOOKUP(台帳シート!J130,償却率!$B$4:$C$77,2,FALSE)*台帳シート!M130,0)),IF(H130="1：リース",IF(ROUNDDOWN(VLOOKUP(J130,償却率!$B$4:$C$77,2,FALSE)*台帳シート!M130,0)&gt;=台帳シート!BO130,台帳シート!BO130-0,ROUNDDOWN(VLOOKUP(台帳シート!J130,償却率!$B$4:$C$77,2,FALSE)*台帳シート!M130,0)),IF(ROUNDDOWN(VLOOKUP(J130,償却率!$B$4:$C$77,2,FALSE)*台帳シート!M130,0)&gt;=台帳シート!BO130,台帳シート!BO130-1,ROUNDDOWN(VLOOKUP(台帳シート!J130,償却率!$B$4:$C$77,2,FALSE)*台帳シート!M130,0)))),0)),0,(IF(BP130=0,IF(F130="無形・ソフトウェア",IF(ROUNDDOWN(VLOOKUP(J130,償却率!$B$4:$C$77,2,FALSE)*台帳シート!M130,0)&gt;=台帳シート!BO130,台帳シート!BO130-0,ROUNDDOWN(VLOOKUP(台帳シート!J130,償却率!$B$4:$C$77,2,FALSE)*台帳シート!M130,0)),IF(H130="1：リース",IF(ROUNDDOWN(VLOOKUP(J130,償却率!$B$4:$C$77,2,FALSE)*台帳シート!M130,0)&gt;=台帳シート!BO130,台帳シート!BO130-0,ROUNDDOWN(VLOOKUP(台帳シート!J130,償却率!$B$4:$C$77,2,FALSE)*台帳シート!M130,0)),IF(ROUNDDOWN(VLOOKUP(J130,償却率!$B$4:$C$77,2,FALSE)*台帳シート!M130,0)&gt;=台帳シート!BO130,台帳シート!BO130-1,ROUNDDOWN(VLOOKUP(台帳シート!J130,償却率!$B$4:$C$77,2,FALSE)*台帳シート!M130,0)))),0)))</f>
        <v>0</v>
      </c>
      <c r="BS130" s="290">
        <f t="shared" si="71"/>
        <v>18059999</v>
      </c>
      <c r="BT130" s="293">
        <f t="shared" si="103"/>
        <v>1</v>
      </c>
      <c r="BU130" s="183"/>
    </row>
    <row r="131" spans="2:73" s="109" customFormat="1" ht="30" customHeight="1" x14ac:dyDescent="0.15">
      <c r="B131" s="82" t="s">
        <v>948</v>
      </c>
      <c r="C131" s="111"/>
      <c r="D131" s="285" t="s">
        <v>858</v>
      </c>
      <c r="E131" s="103" t="s">
        <v>1098</v>
      </c>
      <c r="F131" s="108" t="s">
        <v>286</v>
      </c>
      <c r="G131" s="273" t="s">
        <v>761</v>
      </c>
      <c r="H131" s="88" t="s">
        <v>182</v>
      </c>
      <c r="I131" s="273"/>
      <c r="J131" s="108">
        <v>5</v>
      </c>
      <c r="K131" s="270">
        <v>40266</v>
      </c>
      <c r="L131" s="88"/>
      <c r="M131" s="276">
        <v>6473250</v>
      </c>
      <c r="N131" s="277"/>
      <c r="O131" s="56"/>
      <c r="P131" s="111"/>
      <c r="Q131" s="111"/>
      <c r="R131" s="111" t="str">
        <f t="shared" si="80"/>
        <v>-</v>
      </c>
      <c r="S131" s="111"/>
      <c r="T131" s="111"/>
      <c r="U131" s="111"/>
      <c r="V131" s="111"/>
      <c r="W131" s="111"/>
      <c r="X131" s="111"/>
      <c r="Y131" s="111" t="str">
        <f t="shared" si="97"/>
        <v>-</v>
      </c>
      <c r="Z131" s="111"/>
      <c r="AA131" s="111"/>
      <c r="AB131" s="111"/>
      <c r="AC131" s="111"/>
      <c r="AD131" s="111"/>
      <c r="AE131" s="111"/>
      <c r="AF131" s="111"/>
      <c r="AG131" s="111"/>
      <c r="AH131" s="88" t="s">
        <v>296</v>
      </c>
      <c r="AI131" s="88"/>
      <c r="AJ131" s="88"/>
      <c r="AK131" s="88"/>
      <c r="AL131" s="88"/>
      <c r="AM131" s="88"/>
      <c r="AN131" s="88"/>
      <c r="AO131" s="88"/>
      <c r="AP131" s="88"/>
      <c r="AQ131" s="189">
        <v>1</v>
      </c>
      <c r="AR131" s="88" t="s">
        <v>894</v>
      </c>
      <c r="AS131" s="88"/>
      <c r="AT131" s="88"/>
      <c r="AU131" s="88"/>
      <c r="AV131" s="88" t="s">
        <v>899</v>
      </c>
      <c r="AW131" s="88"/>
      <c r="AX131" s="282" t="s">
        <v>356</v>
      </c>
      <c r="AY131" s="115"/>
      <c r="AZ131" s="110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6"/>
      <c r="BL131" s="248">
        <f t="shared" si="98"/>
        <v>7</v>
      </c>
      <c r="BM131" s="247">
        <f>+IF(ISERROR(ROUNDDOWN(VLOOKUP(J131,償却率!$B$4:$C$82,2,FALSE)*台帳シート!M131,0)*台帳シート!BL131),0,ROUNDDOWN(VLOOKUP(台帳シート!J131,償却率!$B$4:$C$82,2,FALSE)*台帳シート!M131,0)*台帳シート!BL131)</f>
        <v>9062550</v>
      </c>
      <c r="BN131" s="289">
        <f t="shared" si="99"/>
        <v>6473249</v>
      </c>
      <c r="BO131" s="292">
        <f t="shared" si="100"/>
        <v>1</v>
      </c>
      <c r="BP131" s="292">
        <f t="shared" si="101"/>
        <v>0</v>
      </c>
      <c r="BQ131" s="289">
        <f t="shared" si="102"/>
        <v>0</v>
      </c>
      <c r="BR131" s="289">
        <f>IF(ISERROR(IF(BP131=0,IF(F131="無形・ソフトウェア",IF(ROUNDDOWN(VLOOKUP(J131,償却率!$B$4:$C$77,2,FALSE)*台帳シート!M131,0)&gt;=台帳シート!BO131,台帳シート!BO131-0,ROUNDDOWN(VLOOKUP(台帳シート!J131,償却率!$B$4:$C$77,2,FALSE)*台帳シート!M131,0)),IF(H131="1：リース",IF(ROUNDDOWN(VLOOKUP(J131,償却率!$B$4:$C$77,2,FALSE)*台帳シート!M131,0)&gt;=台帳シート!BO131,台帳シート!BO131-0,ROUNDDOWN(VLOOKUP(台帳シート!J131,償却率!$B$4:$C$77,2,FALSE)*台帳シート!M131,0)),IF(ROUNDDOWN(VLOOKUP(J131,償却率!$B$4:$C$77,2,FALSE)*台帳シート!M131,0)&gt;=台帳シート!BO131,台帳シート!BO131-1,ROUNDDOWN(VLOOKUP(台帳シート!J131,償却率!$B$4:$C$77,2,FALSE)*台帳シート!M131,0)))),0)),0,(IF(BP131=0,IF(F131="無形・ソフトウェア",IF(ROUNDDOWN(VLOOKUP(J131,償却率!$B$4:$C$77,2,FALSE)*台帳シート!M131,0)&gt;=台帳シート!BO131,台帳シート!BO131-0,ROUNDDOWN(VLOOKUP(台帳シート!J131,償却率!$B$4:$C$77,2,FALSE)*台帳シート!M131,0)),IF(H131="1：リース",IF(ROUNDDOWN(VLOOKUP(J131,償却率!$B$4:$C$77,2,FALSE)*台帳シート!M131,0)&gt;=台帳シート!BO131,台帳シート!BO131-0,ROUNDDOWN(VLOOKUP(台帳シート!J131,償却率!$B$4:$C$77,2,FALSE)*台帳シート!M131,0)),IF(ROUNDDOWN(VLOOKUP(J131,償却率!$B$4:$C$77,2,FALSE)*台帳シート!M131,0)&gt;=台帳シート!BO131,台帳シート!BO131-1,ROUNDDOWN(VLOOKUP(台帳シート!J131,償却率!$B$4:$C$77,2,FALSE)*台帳シート!M131,0)))),0)))</f>
        <v>0</v>
      </c>
      <c r="BS131" s="290">
        <f t="shared" si="71"/>
        <v>6473249</v>
      </c>
      <c r="BT131" s="293">
        <f t="shared" si="103"/>
        <v>1</v>
      </c>
      <c r="BU131" s="183"/>
    </row>
    <row r="132" spans="2:73" s="109" customFormat="1" ht="30" customHeight="1" x14ac:dyDescent="0.15">
      <c r="B132" s="82" t="s">
        <v>949</v>
      </c>
      <c r="C132" s="111"/>
      <c r="D132" s="285" t="s">
        <v>855</v>
      </c>
      <c r="E132" s="103" t="s">
        <v>1098</v>
      </c>
      <c r="F132" s="108" t="s">
        <v>286</v>
      </c>
      <c r="G132" s="273" t="s">
        <v>764</v>
      </c>
      <c r="H132" s="88" t="s">
        <v>182</v>
      </c>
      <c r="I132" s="273"/>
      <c r="J132" s="108">
        <v>5</v>
      </c>
      <c r="K132" s="270">
        <v>40399</v>
      </c>
      <c r="L132" s="88"/>
      <c r="M132" s="276">
        <v>2684325</v>
      </c>
      <c r="N132" s="277"/>
      <c r="O132" s="111"/>
      <c r="P132" s="111"/>
      <c r="Q132" s="111"/>
      <c r="R132" s="111" t="str">
        <f t="shared" si="80"/>
        <v>-</v>
      </c>
      <c r="S132" s="111"/>
      <c r="T132" s="111"/>
      <c r="U132" s="111"/>
      <c r="V132" s="111"/>
      <c r="W132" s="111"/>
      <c r="X132" s="111"/>
      <c r="Y132" s="111" t="str">
        <f t="shared" si="96"/>
        <v>-</v>
      </c>
      <c r="Z132" s="111"/>
      <c r="AA132" s="111"/>
      <c r="AB132" s="111"/>
      <c r="AC132" s="111"/>
      <c r="AD132" s="111"/>
      <c r="AE132" s="111"/>
      <c r="AF132" s="111"/>
      <c r="AG132" s="111"/>
      <c r="AH132" s="88" t="s">
        <v>296</v>
      </c>
      <c r="AI132" s="88"/>
      <c r="AJ132" s="88"/>
      <c r="AK132" s="88"/>
      <c r="AL132" s="88"/>
      <c r="AM132" s="88"/>
      <c r="AN132" s="88"/>
      <c r="AO132" s="88"/>
      <c r="AP132" s="88"/>
      <c r="AQ132" s="189">
        <v>1</v>
      </c>
      <c r="AR132" s="88" t="s">
        <v>894</v>
      </c>
      <c r="AS132" s="88"/>
      <c r="AT132" s="88"/>
      <c r="AU132" s="88"/>
      <c r="AV132" s="88" t="s">
        <v>899</v>
      </c>
      <c r="AW132" s="88"/>
      <c r="AX132" s="282" t="s">
        <v>356</v>
      </c>
      <c r="AY132" s="115"/>
      <c r="AZ132" s="110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6"/>
      <c r="BL132" s="248">
        <f t="shared" si="98"/>
        <v>6</v>
      </c>
      <c r="BM132" s="247">
        <f>+IF(ISERROR(ROUNDDOWN(VLOOKUP(J132,償却率!$B$4:$C$82,2,FALSE)*台帳シート!M132,0)*台帳シート!BL132),0,ROUNDDOWN(VLOOKUP(台帳シート!J132,償却率!$B$4:$C$82,2,FALSE)*台帳シート!M132,0)*台帳シート!BL132)</f>
        <v>3221190</v>
      </c>
      <c r="BN132" s="289">
        <f t="shared" si="99"/>
        <v>2684324</v>
      </c>
      <c r="BO132" s="292">
        <f t="shared" si="64"/>
        <v>1</v>
      </c>
      <c r="BP132" s="292">
        <f t="shared" si="101"/>
        <v>0</v>
      </c>
      <c r="BQ132" s="289">
        <f t="shared" si="89"/>
        <v>0</v>
      </c>
      <c r="BR132" s="289">
        <f>IF(ISERROR(IF(BP132=0,IF(F132="無形・ソフトウェア",IF(ROUNDDOWN(VLOOKUP(J132,償却率!$B$4:$C$77,2,FALSE)*台帳シート!M132,0)&gt;=台帳シート!BO132,台帳シート!BO132-0,ROUNDDOWN(VLOOKUP(台帳シート!J132,償却率!$B$4:$C$77,2,FALSE)*台帳シート!M132,0)),IF(H132="1：リース",IF(ROUNDDOWN(VLOOKUP(J132,償却率!$B$4:$C$77,2,FALSE)*台帳シート!M132,0)&gt;=台帳シート!BO132,台帳シート!BO132-0,ROUNDDOWN(VLOOKUP(台帳シート!J132,償却率!$B$4:$C$77,2,FALSE)*台帳シート!M132,0)),IF(ROUNDDOWN(VLOOKUP(J132,償却率!$B$4:$C$77,2,FALSE)*台帳シート!M132,0)&gt;=台帳シート!BO132,台帳シート!BO132-1,ROUNDDOWN(VLOOKUP(台帳シート!J132,償却率!$B$4:$C$77,2,FALSE)*台帳シート!M132,0)))),0)),0,(IF(BP132=0,IF(F132="無形・ソフトウェア",IF(ROUNDDOWN(VLOOKUP(J132,償却率!$B$4:$C$77,2,FALSE)*台帳シート!M132,0)&gt;=台帳シート!BO132,台帳シート!BO132-0,ROUNDDOWN(VLOOKUP(台帳シート!J132,償却率!$B$4:$C$77,2,FALSE)*台帳シート!M132,0)),IF(H132="1：リース",IF(ROUNDDOWN(VLOOKUP(J132,償却率!$B$4:$C$77,2,FALSE)*台帳シート!M132,0)&gt;=台帳シート!BO132,台帳シート!BO132-0,ROUNDDOWN(VLOOKUP(台帳シート!J132,償却率!$B$4:$C$77,2,FALSE)*台帳シート!M132,0)),IF(ROUNDDOWN(VLOOKUP(J132,償却率!$B$4:$C$77,2,FALSE)*台帳シート!M132,0)&gt;=台帳シート!BO132,台帳シート!BO132-1,ROUNDDOWN(VLOOKUP(台帳シート!J132,償却率!$B$4:$C$77,2,FALSE)*台帳シート!M132,0)))),0)))</f>
        <v>0</v>
      </c>
      <c r="BS132" s="290">
        <f t="shared" si="71"/>
        <v>2684324</v>
      </c>
      <c r="BT132" s="293">
        <f t="shared" si="67"/>
        <v>1</v>
      </c>
      <c r="BU132" s="183"/>
    </row>
    <row r="133" spans="2:73" s="109" customFormat="1" ht="30" customHeight="1" x14ac:dyDescent="0.15">
      <c r="B133" s="82" t="s">
        <v>950</v>
      </c>
      <c r="C133" s="111"/>
      <c r="D133" s="285" t="s">
        <v>855</v>
      </c>
      <c r="E133" s="103" t="s">
        <v>1098</v>
      </c>
      <c r="F133" s="108" t="s">
        <v>286</v>
      </c>
      <c r="G133" s="273" t="s">
        <v>765</v>
      </c>
      <c r="H133" s="88" t="s">
        <v>182</v>
      </c>
      <c r="I133" s="273"/>
      <c r="J133" s="108">
        <v>15</v>
      </c>
      <c r="K133" s="269">
        <v>40399</v>
      </c>
      <c r="L133" s="88"/>
      <c r="M133" s="276">
        <v>1228500</v>
      </c>
      <c r="N133" s="277"/>
      <c r="O133" s="111"/>
      <c r="P133" s="111"/>
      <c r="Q133" s="111"/>
      <c r="R133" s="111" t="str">
        <f t="shared" si="80"/>
        <v>-</v>
      </c>
      <c r="S133" s="111"/>
      <c r="T133" s="111"/>
      <c r="U133" s="111"/>
      <c r="V133" s="111"/>
      <c r="W133" s="111"/>
      <c r="X133" s="111"/>
      <c r="Y133" s="111" t="str">
        <f t="shared" si="81"/>
        <v>-</v>
      </c>
      <c r="Z133" s="111"/>
      <c r="AA133" s="111"/>
      <c r="AB133" s="111"/>
      <c r="AC133" s="111"/>
      <c r="AD133" s="111"/>
      <c r="AE133" s="111"/>
      <c r="AF133" s="111"/>
      <c r="AG133" s="111"/>
      <c r="AH133" s="88" t="s">
        <v>296</v>
      </c>
      <c r="AI133" s="88"/>
      <c r="AJ133" s="88"/>
      <c r="AK133" s="88"/>
      <c r="AL133" s="88"/>
      <c r="AM133" s="88"/>
      <c r="AN133" s="88"/>
      <c r="AO133" s="88"/>
      <c r="AP133" s="88"/>
      <c r="AQ133" s="189">
        <v>1</v>
      </c>
      <c r="AR133" s="88" t="s">
        <v>894</v>
      </c>
      <c r="AS133" s="88"/>
      <c r="AT133" s="88"/>
      <c r="AU133" s="88"/>
      <c r="AV133" s="88" t="s">
        <v>899</v>
      </c>
      <c r="AW133" s="88"/>
      <c r="AX133" s="282" t="s">
        <v>356</v>
      </c>
      <c r="AY133" s="115"/>
      <c r="AZ133" s="110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6"/>
      <c r="BL133" s="248">
        <f t="shared" si="98"/>
        <v>6</v>
      </c>
      <c r="BM133" s="247">
        <f>+IF(ISERROR(ROUNDDOWN(VLOOKUP(J133,償却率!$B$4:$C$82,2,FALSE)*台帳シート!M133,0)*台帳シート!BL133),0,ROUNDDOWN(VLOOKUP(台帳シート!J133,償却率!$B$4:$C$82,2,FALSE)*台帳シート!M133,0)*台帳シート!BL133)</f>
        <v>493854</v>
      </c>
      <c r="BN133" s="289">
        <f t="shared" si="99"/>
        <v>493854</v>
      </c>
      <c r="BO133" s="292">
        <f t="shared" si="64"/>
        <v>734646</v>
      </c>
      <c r="BP133" s="292">
        <f t="shared" si="101"/>
        <v>0</v>
      </c>
      <c r="BQ133" s="289">
        <f t="shared" si="89"/>
        <v>0</v>
      </c>
      <c r="BR133" s="289">
        <f>IF(ISERROR(IF(BP133=0,IF(F133="無形・ソフトウェア",IF(ROUNDDOWN(VLOOKUP(J133,償却率!$B$4:$C$77,2,FALSE)*台帳シート!M133,0)&gt;=台帳シート!BO133,台帳シート!BO133-0,ROUNDDOWN(VLOOKUP(台帳シート!J133,償却率!$B$4:$C$77,2,FALSE)*台帳シート!M133,0)),IF(H133="1：リース",IF(ROUNDDOWN(VLOOKUP(J133,償却率!$B$4:$C$77,2,FALSE)*台帳シート!M133,0)&gt;=台帳シート!BO133,台帳シート!BO133-0,ROUNDDOWN(VLOOKUP(台帳シート!J133,償却率!$B$4:$C$77,2,FALSE)*台帳シート!M133,0)),IF(ROUNDDOWN(VLOOKUP(J133,償却率!$B$4:$C$77,2,FALSE)*台帳シート!M133,0)&gt;=台帳シート!BO133,台帳シート!BO133-1,ROUNDDOWN(VLOOKUP(台帳シート!J133,償却率!$B$4:$C$77,2,FALSE)*台帳シート!M133,0)))),0)),0,(IF(BP133=0,IF(F133="無形・ソフトウェア",IF(ROUNDDOWN(VLOOKUP(J133,償却率!$B$4:$C$77,2,FALSE)*台帳シート!M133,0)&gt;=台帳シート!BO133,台帳シート!BO133-0,ROUNDDOWN(VLOOKUP(台帳シート!J133,償却率!$B$4:$C$77,2,FALSE)*台帳シート!M133,0)),IF(H133="1：リース",IF(ROUNDDOWN(VLOOKUP(J133,償却率!$B$4:$C$77,2,FALSE)*台帳シート!M133,0)&gt;=台帳シート!BO133,台帳シート!BO133-0,ROUNDDOWN(VLOOKUP(台帳シート!J133,償却率!$B$4:$C$77,2,FALSE)*台帳シート!M133,0)),IF(ROUNDDOWN(VLOOKUP(J133,償却率!$B$4:$C$77,2,FALSE)*台帳シート!M133,0)&gt;=台帳シート!BO133,台帳シート!BO133-1,ROUNDDOWN(VLOOKUP(台帳シート!J133,償却率!$B$4:$C$77,2,FALSE)*台帳シート!M133,0)))),0)))</f>
        <v>82309</v>
      </c>
      <c r="BS133" s="290">
        <f t="shared" si="71"/>
        <v>576163</v>
      </c>
      <c r="BT133" s="293">
        <f t="shared" si="67"/>
        <v>652337</v>
      </c>
      <c r="BU133" s="183"/>
    </row>
    <row r="134" spans="2:73" s="109" customFormat="1" ht="30" customHeight="1" x14ac:dyDescent="0.15">
      <c r="B134" s="82" t="s">
        <v>951</v>
      </c>
      <c r="C134" s="111"/>
      <c r="D134" s="285" t="s">
        <v>859</v>
      </c>
      <c r="E134" s="103" t="s">
        <v>1098</v>
      </c>
      <c r="F134" s="108" t="s">
        <v>286</v>
      </c>
      <c r="G134" s="273" t="s">
        <v>766</v>
      </c>
      <c r="H134" s="88" t="s">
        <v>182</v>
      </c>
      <c r="I134" s="273"/>
      <c r="J134" s="108">
        <v>5</v>
      </c>
      <c r="K134" s="269">
        <v>40399</v>
      </c>
      <c r="L134" s="88"/>
      <c r="M134" s="276">
        <v>2684325</v>
      </c>
      <c r="N134" s="277"/>
      <c r="O134" s="56"/>
      <c r="P134" s="111"/>
      <c r="Q134" s="111"/>
      <c r="R134" s="111" t="str">
        <f t="shared" si="80"/>
        <v>-</v>
      </c>
      <c r="S134" s="111"/>
      <c r="T134" s="111"/>
      <c r="U134" s="111"/>
      <c r="V134" s="111"/>
      <c r="W134" s="111"/>
      <c r="X134" s="111"/>
      <c r="Y134" s="111" t="str">
        <f t="shared" si="81"/>
        <v>-</v>
      </c>
      <c r="Z134" s="111"/>
      <c r="AA134" s="111"/>
      <c r="AB134" s="111"/>
      <c r="AC134" s="111"/>
      <c r="AD134" s="111"/>
      <c r="AE134" s="111"/>
      <c r="AF134" s="111"/>
      <c r="AG134" s="111"/>
      <c r="AH134" s="88" t="s">
        <v>296</v>
      </c>
      <c r="AI134" s="88"/>
      <c r="AJ134" s="88"/>
      <c r="AK134" s="88"/>
      <c r="AL134" s="88"/>
      <c r="AM134" s="88"/>
      <c r="AN134" s="88"/>
      <c r="AO134" s="88"/>
      <c r="AP134" s="88"/>
      <c r="AQ134" s="189">
        <v>1</v>
      </c>
      <c r="AR134" s="88" t="s">
        <v>894</v>
      </c>
      <c r="AS134" s="88"/>
      <c r="AT134" s="88"/>
      <c r="AU134" s="88"/>
      <c r="AV134" s="88" t="s">
        <v>899</v>
      </c>
      <c r="AW134" s="88"/>
      <c r="AX134" s="282" t="s">
        <v>356</v>
      </c>
      <c r="AY134" s="115"/>
      <c r="AZ134" s="110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6"/>
      <c r="BL134" s="248">
        <f t="shared" si="98"/>
        <v>6</v>
      </c>
      <c r="BM134" s="247">
        <f>+IF(ISERROR(ROUNDDOWN(VLOOKUP(J134,償却率!$B$4:$C$82,2,FALSE)*台帳シート!M134,0)*台帳シート!BL134),0,ROUNDDOWN(VLOOKUP(台帳シート!J134,償却率!$B$4:$C$82,2,FALSE)*台帳シート!M134,0)*台帳シート!BL134)</f>
        <v>3221190</v>
      </c>
      <c r="BN134" s="289">
        <f t="shared" si="99"/>
        <v>2684324</v>
      </c>
      <c r="BO134" s="292">
        <f t="shared" si="64"/>
        <v>1</v>
      </c>
      <c r="BP134" s="292">
        <f t="shared" si="101"/>
        <v>0</v>
      </c>
      <c r="BQ134" s="289">
        <f t="shared" si="89"/>
        <v>0</v>
      </c>
      <c r="BR134" s="289">
        <f>IF(ISERROR(IF(BP134=0,IF(F134="無形・ソフトウェア",IF(ROUNDDOWN(VLOOKUP(J134,償却率!$B$4:$C$77,2,FALSE)*台帳シート!M134,0)&gt;=台帳シート!BO134,台帳シート!BO134-0,ROUNDDOWN(VLOOKUP(台帳シート!J134,償却率!$B$4:$C$77,2,FALSE)*台帳シート!M134,0)),IF(H134="1：リース",IF(ROUNDDOWN(VLOOKUP(J134,償却率!$B$4:$C$77,2,FALSE)*台帳シート!M134,0)&gt;=台帳シート!BO134,台帳シート!BO134-0,ROUNDDOWN(VLOOKUP(台帳シート!J134,償却率!$B$4:$C$77,2,FALSE)*台帳シート!M134,0)),IF(ROUNDDOWN(VLOOKUP(J134,償却率!$B$4:$C$77,2,FALSE)*台帳シート!M134,0)&gt;=台帳シート!BO134,台帳シート!BO134-1,ROUNDDOWN(VLOOKUP(台帳シート!J134,償却率!$B$4:$C$77,2,FALSE)*台帳シート!M134,0)))),0)),0,(IF(BP134=0,IF(F134="無形・ソフトウェア",IF(ROUNDDOWN(VLOOKUP(J134,償却率!$B$4:$C$77,2,FALSE)*台帳シート!M134,0)&gt;=台帳シート!BO134,台帳シート!BO134-0,ROUNDDOWN(VLOOKUP(台帳シート!J134,償却率!$B$4:$C$77,2,FALSE)*台帳シート!M134,0)),IF(H134="1：リース",IF(ROUNDDOWN(VLOOKUP(J134,償却率!$B$4:$C$77,2,FALSE)*台帳シート!M134,0)&gt;=台帳シート!BO134,台帳シート!BO134-0,ROUNDDOWN(VLOOKUP(台帳シート!J134,償却率!$B$4:$C$77,2,FALSE)*台帳シート!M134,0)),IF(ROUNDDOWN(VLOOKUP(J134,償却率!$B$4:$C$77,2,FALSE)*台帳シート!M134,0)&gt;=台帳シート!BO134,台帳シート!BO134-1,ROUNDDOWN(VLOOKUP(台帳シート!J134,償却率!$B$4:$C$77,2,FALSE)*台帳シート!M134,0)))),0)))</f>
        <v>0</v>
      </c>
      <c r="BS134" s="290">
        <f t="shared" si="71"/>
        <v>2684324</v>
      </c>
      <c r="BT134" s="293">
        <f t="shared" si="67"/>
        <v>1</v>
      </c>
      <c r="BU134" s="183"/>
    </row>
    <row r="135" spans="2:73" s="109" customFormat="1" ht="30" customHeight="1" x14ac:dyDescent="0.15">
      <c r="B135" s="82" t="s">
        <v>952</v>
      </c>
      <c r="C135" s="111"/>
      <c r="D135" s="285" t="s">
        <v>859</v>
      </c>
      <c r="E135" s="103" t="s">
        <v>1098</v>
      </c>
      <c r="F135" s="108" t="s">
        <v>286</v>
      </c>
      <c r="G135" s="273" t="s">
        <v>765</v>
      </c>
      <c r="H135" s="88" t="s">
        <v>182</v>
      </c>
      <c r="I135" s="273"/>
      <c r="J135" s="108">
        <v>15</v>
      </c>
      <c r="K135" s="269">
        <v>40399</v>
      </c>
      <c r="L135" s="88"/>
      <c r="M135" s="276">
        <v>1228500</v>
      </c>
      <c r="N135" s="277"/>
      <c r="O135" s="111"/>
      <c r="P135" s="111"/>
      <c r="Q135" s="111"/>
      <c r="R135" s="111" t="str">
        <f t="shared" si="80"/>
        <v>-</v>
      </c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88" t="s">
        <v>296</v>
      </c>
      <c r="AI135" s="88"/>
      <c r="AJ135" s="88"/>
      <c r="AK135" s="88"/>
      <c r="AL135" s="88"/>
      <c r="AM135" s="88"/>
      <c r="AN135" s="88"/>
      <c r="AO135" s="88"/>
      <c r="AP135" s="88"/>
      <c r="AQ135" s="189">
        <v>1</v>
      </c>
      <c r="AR135" s="88" t="s">
        <v>894</v>
      </c>
      <c r="AS135" s="88"/>
      <c r="AT135" s="88"/>
      <c r="AU135" s="88"/>
      <c r="AV135" s="88" t="s">
        <v>899</v>
      </c>
      <c r="AW135" s="88"/>
      <c r="AX135" s="282" t="s">
        <v>356</v>
      </c>
      <c r="AY135" s="115"/>
      <c r="AZ135" s="110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6"/>
      <c r="BL135" s="248">
        <f t="shared" ref="BL135:BL155" si="104">+IF($BM$2&lt;K135,0,DATEDIF(K135,$BM$2,"Y"))</f>
        <v>6</v>
      </c>
      <c r="BM135" s="247">
        <f>+IF(ISERROR(ROUNDDOWN(VLOOKUP(J135,償却率!$B$4:$C$82,2,FALSE)*台帳シート!M135,0)*台帳シート!BL135),0,ROUNDDOWN(VLOOKUP(台帳シート!J135,償却率!$B$4:$C$82,2,FALSE)*台帳シート!M135,0)*台帳シート!BL135)</f>
        <v>493854</v>
      </c>
      <c r="BN135" s="289">
        <f t="shared" ref="BN135:BN155" si="105">IF(BM135=0,0,IF(F135="無形・ソフトウェア",IF(M135-BM135&gt;0,BM135,M135-0),IF(H135="1：リース",IF(M135-BM135&gt;0,BM135,M135-0),IF(M135-BM135&gt;1,BM135,M135-1))))</f>
        <v>493854</v>
      </c>
      <c r="BO135" s="292">
        <f t="shared" ref="BO135:BO155" si="106">+IF(BP135&lt;=0,M135-BN135,0)</f>
        <v>734646</v>
      </c>
      <c r="BP135" s="292">
        <f t="shared" ref="BP135:BP155" si="107">+IF($BM$2&lt;K135,M135,IF(O135&lt;&gt;"",-(M135-BN135),0))</f>
        <v>0</v>
      </c>
      <c r="BQ135" s="289">
        <f t="shared" ref="BQ135:BQ155" si="108">IF(BP135&lt;0,-BN135+BP135,0)</f>
        <v>0</v>
      </c>
      <c r="BR135" s="289">
        <f>IF(ISERROR(IF(BP135=0,IF(F135="無形・ソフトウェア",IF(ROUNDDOWN(VLOOKUP(J135,償却率!$B$4:$C$77,2,FALSE)*台帳シート!M135,0)&gt;=台帳シート!BO135,台帳シート!BO135-0,ROUNDDOWN(VLOOKUP(台帳シート!J135,償却率!$B$4:$C$77,2,FALSE)*台帳シート!M135,0)),IF(H135="1：リース",IF(ROUNDDOWN(VLOOKUP(J135,償却率!$B$4:$C$77,2,FALSE)*台帳シート!M135,0)&gt;=台帳シート!BO135,台帳シート!BO135-0,ROUNDDOWN(VLOOKUP(台帳シート!J135,償却率!$B$4:$C$77,2,FALSE)*台帳シート!M135,0)),IF(ROUNDDOWN(VLOOKUP(J135,償却率!$B$4:$C$77,2,FALSE)*台帳シート!M135,0)&gt;=台帳シート!BO135,台帳シート!BO135-1,ROUNDDOWN(VLOOKUP(台帳シート!J135,償却率!$B$4:$C$77,2,FALSE)*台帳シート!M135,0)))),0)),0,(IF(BP135=0,IF(F135="無形・ソフトウェア",IF(ROUNDDOWN(VLOOKUP(J135,償却率!$B$4:$C$77,2,FALSE)*台帳シート!M135,0)&gt;=台帳シート!BO135,台帳シート!BO135-0,ROUNDDOWN(VLOOKUP(台帳シート!J135,償却率!$B$4:$C$77,2,FALSE)*台帳シート!M135,0)),IF(H135="1：リース",IF(ROUNDDOWN(VLOOKUP(J135,償却率!$B$4:$C$77,2,FALSE)*台帳シート!M135,0)&gt;=台帳シート!BO135,台帳シート!BO135-0,ROUNDDOWN(VLOOKUP(台帳シート!J135,償却率!$B$4:$C$77,2,FALSE)*台帳シート!M135,0)),IF(ROUNDDOWN(VLOOKUP(J135,償却率!$B$4:$C$77,2,FALSE)*台帳シート!M135,0)&gt;=台帳シート!BO135,台帳シート!BO135-1,ROUNDDOWN(VLOOKUP(台帳シート!J135,償却率!$B$4:$C$77,2,FALSE)*台帳シート!M135,0)))),0)))</f>
        <v>82309</v>
      </c>
      <c r="BS135" s="290">
        <f t="shared" si="71"/>
        <v>576163</v>
      </c>
      <c r="BT135" s="293">
        <f t="shared" ref="BT135:BT155" si="109">+BO135+BP135-BR135</f>
        <v>652337</v>
      </c>
      <c r="BU135" s="183"/>
    </row>
    <row r="136" spans="2:73" s="109" customFormat="1" ht="30" customHeight="1" x14ac:dyDescent="0.15">
      <c r="B136" s="82" t="s">
        <v>953</v>
      </c>
      <c r="C136" s="111"/>
      <c r="D136" s="285" t="s">
        <v>860</v>
      </c>
      <c r="E136" s="103" t="s">
        <v>1098</v>
      </c>
      <c r="F136" s="108" t="s">
        <v>286</v>
      </c>
      <c r="G136" s="273" t="s">
        <v>767</v>
      </c>
      <c r="H136" s="88" t="s">
        <v>182</v>
      </c>
      <c r="I136" s="273"/>
      <c r="J136" s="108">
        <v>5</v>
      </c>
      <c r="K136" s="269">
        <v>40399</v>
      </c>
      <c r="L136" s="88"/>
      <c r="M136" s="276">
        <v>2684325</v>
      </c>
      <c r="N136" s="277"/>
      <c r="O136" s="111"/>
      <c r="P136" s="111"/>
      <c r="Q136" s="111"/>
      <c r="R136" s="111" t="str">
        <f t="shared" si="80"/>
        <v>-</v>
      </c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88" t="s">
        <v>296</v>
      </c>
      <c r="AI136" s="88"/>
      <c r="AJ136" s="88"/>
      <c r="AK136" s="88"/>
      <c r="AL136" s="88"/>
      <c r="AM136" s="88"/>
      <c r="AN136" s="88"/>
      <c r="AO136" s="88"/>
      <c r="AP136" s="88"/>
      <c r="AQ136" s="189">
        <v>1</v>
      </c>
      <c r="AR136" s="88" t="s">
        <v>894</v>
      </c>
      <c r="AS136" s="88"/>
      <c r="AT136" s="88"/>
      <c r="AU136" s="88"/>
      <c r="AV136" s="88" t="s">
        <v>899</v>
      </c>
      <c r="AW136" s="88"/>
      <c r="AX136" s="282" t="s">
        <v>356</v>
      </c>
      <c r="AY136" s="115"/>
      <c r="AZ136" s="110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6"/>
      <c r="BL136" s="248">
        <f t="shared" si="104"/>
        <v>6</v>
      </c>
      <c r="BM136" s="247">
        <f>+IF(ISERROR(ROUNDDOWN(VLOOKUP(J136,償却率!$B$4:$C$82,2,FALSE)*台帳シート!M136,0)*台帳シート!BL136),0,ROUNDDOWN(VLOOKUP(台帳シート!J136,償却率!$B$4:$C$82,2,FALSE)*台帳シート!M136,0)*台帳シート!BL136)</f>
        <v>3221190</v>
      </c>
      <c r="BN136" s="289">
        <f t="shared" si="105"/>
        <v>2684324</v>
      </c>
      <c r="BO136" s="292">
        <f t="shared" si="106"/>
        <v>1</v>
      </c>
      <c r="BP136" s="292">
        <f t="shared" si="107"/>
        <v>0</v>
      </c>
      <c r="BQ136" s="289">
        <f t="shared" si="108"/>
        <v>0</v>
      </c>
      <c r="BR136" s="289">
        <f>IF(ISERROR(IF(BP136=0,IF(F136="無形・ソフトウェア",IF(ROUNDDOWN(VLOOKUP(J136,償却率!$B$4:$C$77,2,FALSE)*台帳シート!M136,0)&gt;=台帳シート!BO136,台帳シート!BO136-0,ROUNDDOWN(VLOOKUP(台帳シート!J136,償却率!$B$4:$C$77,2,FALSE)*台帳シート!M136,0)),IF(H136="1：リース",IF(ROUNDDOWN(VLOOKUP(J136,償却率!$B$4:$C$77,2,FALSE)*台帳シート!M136,0)&gt;=台帳シート!BO136,台帳シート!BO136-0,ROUNDDOWN(VLOOKUP(台帳シート!J136,償却率!$B$4:$C$77,2,FALSE)*台帳シート!M136,0)),IF(ROUNDDOWN(VLOOKUP(J136,償却率!$B$4:$C$77,2,FALSE)*台帳シート!M136,0)&gt;=台帳シート!BO136,台帳シート!BO136-1,ROUNDDOWN(VLOOKUP(台帳シート!J136,償却率!$B$4:$C$77,2,FALSE)*台帳シート!M136,0)))),0)),0,(IF(BP136=0,IF(F136="無形・ソフトウェア",IF(ROUNDDOWN(VLOOKUP(J136,償却率!$B$4:$C$77,2,FALSE)*台帳シート!M136,0)&gt;=台帳シート!BO136,台帳シート!BO136-0,ROUNDDOWN(VLOOKUP(台帳シート!J136,償却率!$B$4:$C$77,2,FALSE)*台帳シート!M136,0)),IF(H136="1：リース",IF(ROUNDDOWN(VLOOKUP(J136,償却率!$B$4:$C$77,2,FALSE)*台帳シート!M136,0)&gt;=台帳シート!BO136,台帳シート!BO136-0,ROUNDDOWN(VLOOKUP(台帳シート!J136,償却率!$B$4:$C$77,2,FALSE)*台帳シート!M136,0)),IF(ROUNDDOWN(VLOOKUP(J136,償却率!$B$4:$C$77,2,FALSE)*台帳シート!M136,0)&gt;=台帳シート!BO136,台帳シート!BO136-1,ROUNDDOWN(VLOOKUP(台帳シート!J136,償却率!$B$4:$C$77,2,FALSE)*台帳シート!M136,0)))),0)))</f>
        <v>0</v>
      </c>
      <c r="BS136" s="290">
        <f t="shared" si="71"/>
        <v>2684324</v>
      </c>
      <c r="BT136" s="293">
        <f t="shared" si="109"/>
        <v>1</v>
      </c>
      <c r="BU136" s="183"/>
    </row>
    <row r="137" spans="2:73" s="109" customFormat="1" ht="30" customHeight="1" x14ac:dyDescent="0.15">
      <c r="B137" s="82" t="s">
        <v>954</v>
      </c>
      <c r="C137" s="111"/>
      <c r="D137" s="285" t="s">
        <v>860</v>
      </c>
      <c r="E137" s="103" t="s">
        <v>1098</v>
      </c>
      <c r="F137" s="108" t="s">
        <v>286</v>
      </c>
      <c r="G137" s="273" t="s">
        <v>765</v>
      </c>
      <c r="H137" s="88" t="s">
        <v>182</v>
      </c>
      <c r="I137" s="273"/>
      <c r="J137" s="108">
        <v>15</v>
      </c>
      <c r="K137" s="269">
        <v>40399</v>
      </c>
      <c r="L137" s="88"/>
      <c r="M137" s="276">
        <v>1228500</v>
      </c>
      <c r="N137" s="277"/>
      <c r="O137" s="111"/>
      <c r="P137" s="111"/>
      <c r="Q137" s="111"/>
      <c r="R137" s="111" t="str">
        <f t="shared" si="80"/>
        <v>-</v>
      </c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88" t="s">
        <v>296</v>
      </c>
      <c r="AI137" s="88"/>
      <c r="AJ137" s="88"/>
      <c r="AK137" s="88"/>
      <c r="AL137" s="88"/>
      <c r="AM137" s="88"/>
      <c r="AN137" s="88"/>
      <c r="AO137" s="88"/>
      <c r="AP137" s="88"/>
      <c r="AQ137" s="189">
        <v>1</v>
      </c>
      <c r="AR137" s="88" t="s">
        <v>894</v>
      </c>
      <c r="AS137" s="88"/>
      <c r="AT137" s="88"/>
      <c r="AU137" s="88"/>
      <c r="AV137" s="88" t="s">
        <v>899</v>
      </c>
      <c r="AW137" s="88"/>
      <c r="AX137" s="282" t="s">
        <v>356</v>
      </c>
      <c r="AY137" s="115"/>
      <c r="AZ137" s="110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6"/>
      <c r="BL137" s="248">
        <f t="shared" si="104"/>
        <v>6</v>
      </c>
      <c r="BM137" s="247">
        <f>+IF(ISERROR(ROUNDDOWN(VLOOKUP(J137,償却率!$B$4:$C$82,2,FALSE)*台帳シート!M137,0)*台帳シート!BL137),0,ROUNDDOWN(VLOOKUP(台帳シート!J137,償却率!$B$4:$C$82,2,FALSE)*台帳シート!M137,0)*台帳シート!BL137)</f>
        <v>493854</v>
      </c>
      <c r="BN137" s="289">
        <f t="shared" si="105"/>
        <v>493854</v>
      </c>
      <c r="BO137" s="292">
        <f t="shared" si="106"/>
        <v>734646</v>
      </c>
      <c r="BP137" s="292">
        <f t="shared" si="107"/>
        <v>0</v>
      </c>
      <c r="BQ137" s="289">
        <f t="shared" si="108"/>
        <v>0</v>
      </c>
      <c r="BR137" s="289">
        <f>IF(ISERROR(IF(BP137=0,IF(F137="無形・ソフトウェア",IF(ROUNDDOWN(VLOOKUP(J137,償却率!$B$4:$C$77,2,FALSE)*台帳シート!M137,0)&gt;=台帳シート!BO137,台帳シート!BO137-0,ROUNDDOWN(VLOOKUP(台帳シート!J137,償却率!$B$4:$C$77,2,FALSE)*台帳シート!M137,0)),IF(H137="1：リース",IF(ROUNDDOWN(VLOOKUP(J137,償却率!$B$4:$C$77,2,FALSE)*台帳シート!M137,0)&gt;=台帳シート!BO137,台帳シート!BO137-0,ROUNDDOWN(VLOOKUP(台帳シート!J137,償却率!$B$4:$C$77,2,FALSE)*台帳シート!M137,0)),IF(ROUNDDOWN(VLOOKUP(J137,償却率!$B$4:$C$77,2,FALSE)*台帳シート!M137,0)&gt;=台帳シート!BO137,台帳シート!BO137-1,ROUNDDOWN(VLOOKUP(台帳シート!J137,償却率!$B$4:$C$77,2,FALSE)*台帳シート!M137,0)))),0)),0,(IF(BP137=0,IF(F137="無形・ソフトウェア",IF(ROUNDDOWN(VLOOKUP(J137,償却率!$B$4:$C$77,2,FALSE)*台帳シート!M137,0)&gt;=台帳シート!BO137,台帳シート!BO137-0,ROUNDDOWN(VLOOKUP(台帳シート!J137,償却率!$B$4:$C$77,2,FALSE)*台帳シート!M137,0)),IF(H137="1：リース",IF(ROUNDDOWN(VLOOKUP(J137,償却率!$B$4:$C$77,2,FALSE)*台帳シート!M137,0)&gt;=台帳シート!BO137,台帳シート!BO137-0,ROUNDDOWN(VLOOKUP(台帳シート!J137,償却率!$B$4:$C$77,2,FALSE)*台帳シート!M137,0)),IF(ROUNDDOWN(VLOOKUP(J137,償却率!$B$4:$C$77,2,FALSE)*台帳シート!M137,0)&gt;=台帳シート!BO137,台帳シート!BO137-1,ROUNDDOWN(VLOOKUP(台帳シート!J137,償却率!$B$4:$C$77,2,FALSE)*台帳シート!M137,0)))),0)))</f>
        <v>82309</v>
      </c>
      <c r="BS137" s="290">
        <f t="shared" si="71"/>
        <v>576163</v>
      </c>
      <c r="BT137" s="293">
        <f t="shared" si="109"/>
        <v>652337</v>
      </c>
      <c r="BU137" s="183"/>
    </row>
    <row r="138" spans="2:73" s="109" customFormat="1" ht="30" customHeight="1" x14ac:dyDescent="0.15">
      <c r="B138" s="82" t="s">
        <v>955</v>
      </c>
      <c r="C138" s="111"/>
      <c r="D138" s="285" t="s">
        <v>861</v>
      </c>
      <c r="E138" s="103" t="s">
        <v>1098</v>
      </c>
      <c r="F138" s="108" t="s">
        <v>286</v>
      </c>
      <c r="G138" s="273" t="s">
        <v>768</v>
      </c>
      <c r="H138" s="88" t="s">
        <v>182</v>
      </c>
      <c r="I138" s="273"/>
      <c r="J138" s="108">
        <v>5</v>
      </c>
      <c r="K138" s="269">
        <v>34401</v>
      </c>
      <c r="L138" s="88"/>
      <c r="M138" s="276">
        <v>2529000</v>
      </c>
      <c r="N138" s="277"/>
      <c r="O138" s="111"/>
      <c r="P138" s="111"/>
      <c r="Q138" s="111"/>
      <c r="R138" s="111" t="str">
        <f t="shared" si="80"/>
        <v>-</v>
      </c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88" t="s">
        <v>296</v>
      </c>
      <c r="AI138" s="88"/>
      <c r="AJ138" s="88"/>
      <c r="AK138" s="88"/>
      <c r="AL138" s="88"/>
      <c r="AM138" s="88"/>
      <c r="AN138" s="88"/>
      <c r="AO138" s="88"/>
      <c r="AP138" s="88"/>
      <c r="AQ138" s="189">
        <v>1</v>
      </c>
      <c r="AR138" s="88" t="s">
        <v>894</v>
      </c>
      <c r="AS138" s="88"/>
      <c r="AT138" s="88"/>
      <c r="AU138" s="88"/>
      <c r="AV138" s="88" t="s">
        <v>899</v>
      </c>
      <c r="AW138" s="88"/>
      <c r="AX138" s="282" t="s">
        <v>356</v>
      </c>
      <c r="AY138" s="115"/>
      <c r="AZ138" s="110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6"/>
      <c r="BL138" s="248">
        <f t="shared" si="104"/>
        <v>23</v>
      </c>
      <c r="BM138" s="247">
        <f>+IF(ISERROR(ROUNDDOWN(VLOOKUP(J138,償却率!$B$4:$C$82,2,FALSE)*台帳シート!M138,0)*台帳シート!BL138),0,ROUNDDOWN(VLOOKUP(台帳シート!J138,償却率!$B$4:$C$82,2,FALSE)*台帳シート!M138,0)*台帳シート!BL138)</f>
        <v>11633400</v>
      </c>
      <c r="BN138" s="289">
        <f t="shared" si="105"/>
        <v>2528999</v>
      </c>
      <c r="BO138" s="292">
        <f t="shared" si="106"/>
        <v>1</v>
      </c>
      <c r="BP138" s="292">
        <f t="shared" si="107"/>
        <v>0</v>
      </c>
      <c r="BQ138" s="289">
        <f t="shared" si="108"/>
        <v>0</v>
      </c>
      <c r="BR138" s="289">
        <f>IF(ISERROR(IF(BP138=0,IF(F138="無形・ソフトウェア",IF(ROUNDDOWN(VLOOKUP(J138,償却率!$B$4:$C$77,2,FALSE)*台帳シート!M138,0)&gt;=台帳シート!BO138,台帳シート!BO138-0,ROUNDDOWN(VLOOKUP(台帳シート!J138,償却率!$B$4:$C$77,2,FALSE)*台帳シート!M138,0)),IF(H138="1：リース",IF(ROUNDDOWN(VLOOKUP(J138,償却率!$B$4:$C$77,2,FALSE)*台帳シート!M138,0)&gt;=台帳シート!BO138,台帳シート!BO138-0,ROUNDDOWN(VLOOKUP(台帳シート!J138,償却率!$B$4:$C$77,2,FALSE)*台帳シート!M138,0)),IF(ROUNDDOWN(VLOOKUP(J138,償却率!$B$4:$C$77,2,FALSE)*台帳シート!M138,0)&gt;=台帳シート!BO138,台帳シート!BO138-1,ROUNDDOWN(VLOOKUP(台帳シート!J138,償却率!$B$4:$C$77,2,FALSE)*台帳シート!M138,0)))),0)),0,(IF(BP138=0,IF(F138="無形・ソフトウェア",IF(ROUNDDOWN(VLOOKUP(J138,償却率!$B$4:$C$77,2,FALSE)*台帳シート!M138,0)&gt;=台帳シート!BO138,台帳シート!BO138-0,ROUNDDOWN(VLOOKUP(台帳シート!J138,償却率!$B$4:$C$77,2,FALSE)*台帳シート!M138,0)),IF(H138="1：リース",IF(ROUNDDOWN(VLOOKUP(J138,償却率!$B$4:$C$77,2,FALSE)*台帳シート!M138,0)&gt;=台帳シート!BO138,台帳シート!BO138-0,ROUNDDOWN(VLOOKUP(台帳シート!J138,償却率!$B$4:$C$77,2,FALSE)*台帳シート!M138,0)),IF(ROUNDDOWN(VLOOKUP(J138,償却率!$B$4:$C$77,2,FALSE)*台帳シート!M138,0)&gt;=台帳シート!BO138,台帳シート!BO138-1,ROUNDDOWN(VLOOKUP(台帳シート!J138,償却率!$B$4:$C$77,2,FALSE)*台帳シート!M138,0)))),0)))</f>
        <v>0</v>
      </c>
      <c r="BS138" s="290">
        <f t="shared" si="71"/>
        <v>2528999</v>
      </c>
      <c r="BT138" s="293">
        <f t="shared" si="109"/>
        <v>1</v>
      </c>
      <c r="BU138" s="183"/>
    </row>
    <row r="139" spans="2:73" s="109" customFormat="1" ht="30" customHeight="1" x14ac:dyDescent="0.15">
      <c r="B139" s="82" t="s">
        <v>956</v>
      </c>
      <c r="C139" s="111"/>
      <c r="D139" s="285" t="s">
        <v>857</v>
      </c>
      <c r="E139" s="103" t="s">
        <v>1098</v>
      </c>
      <c r="F139" s="108" t="s">
        <v>286</v>
      </c>
      <c r="G139" s="273" t="s">
        <v>769</v>
      </c>
      <c r="H139" s="88" t="s">
        <v>182</v>
      </c>
      <c r="I139" s="273"/>
      <c r="J139" s="108">
        <v>5</v>
      </c>
      <c r="K139" s="269">
        <v>37617</v>
      </c>
      <c r="L139" s="88"/>
      <c r="M139" s="276">
        <v>3878144</v>
      </c>
      <c r="N139" s="277"/>
      <c r="O139" s="111"/>
      <c r="P139" s="111"/>
      <c r="Q139" s="111"/>
      <c r="R139" s="111" t="str">
        <f t="shared" si="80"/>
        <v>-</v>
      </c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88" t="s">
        <v>296</v>
      </c>
      <c r="AI139" s="88"/>
      <c r="AJ139" s="88"/>
      <c r="AK139" s="88"/>
      <c r="AL139" s="88"/>
      <c r="AM139" s="88"/>
      <c r="AN139" s="88"/>
      <c r="AO139" s="88"/>
      <c r="AP139" s="88"/>
      <c r="AQ139" s="189">
        <v>1</v>
      </c>
      <c r="AR139" s="88" t="s">
        <v>894</v>
      </c>
      <c r="AS139" s="88"/>
      <c r="AT139" s="88"/>
      <c r="AU139" s="88"/>
      <c r="AV139" s="88" t="s">
        <v>899</v>
      </c>
      <c r="AW139" s="88"/>
      <c r="AX139" s="282" t="s">
        <v>356</v>
      </c>
      <c r="AY139" s="115"/>
      <c r="AZ139" s="110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6"/>
      <c r="BL139" s="248">
        <f t="shared" si="104"/>
        <v>14</v>
      </c>
      <c r="BM139" s="247">
        <f>+IF(ISERROR(ROUNDDOWN(VLOOKUP(J139,償却率!$B$4:$C$82,2,FALSE)*台帳シート!M139,0)*台帳シート!BL139),0,ROUNDDOWN(VLOOKUP(台帳シート!J139,償却率!$B$4:$C$82,2,FALSE)*台帳シート!M139,0)*台帳シート!BL139)</f>
        <v>10858792</v>
      </c>
      <c r="BN139" s="289">
        <f t="shared" si="105"/>
        <v>3878143</v>
      </c>
      <c r="BO139" s="292">
        <f t="shared" si="106"/>
        <v>1</v>
      </c>
      <c r="BP139" s="292">
        <f t="shared" si="107"/>
        <v>0</v>
      </c>
      <c r="BQ139" s="289">
        <f t="shared" si="108"/>
        <v>0</v>
      </c>
      <c r="BR139" s="289">
        <f>IF(ISERROR(IF(BP139=0,IF(F139="無形・ソフトウェア",IF(ROUNDDOWN(VLOOKUP(J139,償却率!$B$4:$C$77,2,FALSE)*台帳シート!M139,0)&gt;=台帳シート!BO139,台帳シート!BO139-0,ROUNDDOWN(VLOOKUP(台帳シート!J139,償却率!$B$4:$C$77,2,FALSE)*台帳シート!M139,0)),IF(H139="1：リース",IF(ROUNDDOWN(VLOOKUP(J139,償却率!$B$4:$C$77,2,FALSE)*台帳シート!M139,0)&gt;=台帳シート!BO139,台帳シート!BO139-0,ROUNDDOWN(VLOOKUP(台帳シート!J139,償却率!$B$4:$C$77,2,FALSE)*台帳シート!M139,0)),IF(ROUNDDOWN(VLOOKUP(J139,償却率!$B$4:$C$77,2,FALSE)*台帳シート!M139,0)&gt;=台帳シート!BO139,台帳シート!BO139-1,ROUNDDOWN(VLOOKUP(台帳シート!J139,償却率!$B$4:$C$77,2,FALSE)*台帳シート!M139,0)))),0)),0,(IF(BP139=0,IF(F139="無形・ソフトウェア",IF(ROUNDDOWN(VLOOKUP(J139,償却率!$B$4:$C$77,2,FALSE)*台帳シート!M139,0)&gt;=台帳シート!BO139,台帳シート!BO139-0,ROUNDDOWN(VLOOKUP(台帳シート!J139,償却率!$B$4:$C$77,2,FALSE)*台帳シート!M139,0)),IF(H139="1：リース",IF(ROUNDDOWN(VLOOKUP(J139,償却率!$B$4:$C$77,2,FALSE)*台帳シート!M139,0)&gt;=台帳シート!BO139,台帳シート!BO139-0,ROUNDDOWN(VLOOKUP(台帳シート!J139,償却率!$B$4:$C$77,2,FALSE)*台帳シート!M139,0)),IF(ROUNDDOWN(VLOOKUP(J139,償却率!$B$4:$C$77,2,FALSE)*台帳シート!M139,0)&gt;=台帳シート!BO139,台帳シート!BO139-1,ROUNDDOWN(VLOOKUP(台帳シート!J139,償却率!$B$4:$C$77,2,FALSE)*台帳シート!M139,0)))),0)))</f>
        <v>0</v>
      </c>
      <c r="BS139" s="290">
        <f t="shared" si="71"/>
        <v>3878143</v>
      </c>
      <c r="BT139" s="293">
        <f t="shared" si="109"/>
        <v>1</v>
      </c>
      <c r="BU139" s="183"/>
    </row>
    <row r="140" spans="2:73" s="109" customFormat="1" ht="30" customHeight="1" x14ac:dyDescent="0.15">
      <c r="B140" s="82" t="s">
        <v>957</v>
      </c>
      <c r="C140" s="111"/>
      <c r="D140" s="285" t="s">
        <v>857</v>
      </c>
      <c r="E140" s="103" t="s">
        <v>1098</v>
      </c>
      <c r="F140" s="108" t="s">
        <v>286</v>
      </c>
      <c r="G140" s="273" t="s">
        <v>770</v>
      </c>
      <c r="H140" s="88" t="s">
        <v>182</v>
      </c>
      <c r="I140" s="273"/>
      <c r="J140" s="108">
        <v>5</v>
      </c>
      <c r="K140" s="269">
        <v>38001</v>
      </c>
      <c r="L140" s="88"/>
      <c r="M140" s="276">
        <v>5821246</v>
      </c>
      <c r="N140" s="277"/>
      <c r="O140" s="111"/>
      <c r="P140" s="111"/>
      <c r="Q140" s="111"/>
      <c r="R140" s="111" t="str">
        <f t="shared" si="80"/>
        <v>-</v>
      </c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88" t="s">
        <v>296</v>
      </c>
      <c r="AI140" s="88"/>
      <c r="AJ140" s="88"/>
      <c r="AK140" s="88"/>
      <c r="AL140" s="88"/>
      <c r="AM140" s="88"/>
      <c r="AN140" s="88"/>
      <c r="AO140" s="88"/>
      <c r="AP140" s="88"/>
      <c r="AQ140" s="189">
        <v>1</v>
      </c>
      <c r="AR140" s="88" t="s">
        <v>894</v>
      </c>
      <c r="AS140" s="88"/>
      <c r="AT140" s="88"/>
      <c r="AU140" s="88"/>
      <c r="AV140" s="88" t="s">
        <v>899</v>
      </c>
      <c r="AW140" s="88"/>
      <c r="AX140" s="282" t="s">
        <v>356</v>
      </c>
      <c r="AY140" s="115"/>
      <c r="AZ140" s="110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6"/>
      <c r="BL140" s="248">
        <f t="shared" si="104"/>
        <v>13</v>
      </c>
      <c r="BM140" s="247">
        <f>+IF(ISERROR(ROUNDDOWN(VLOOKUP(J140,償却率!$B$4:$C$82,2,FALSE)*台帳シート!M140,0)*台帳シート!BL140),0,ROUNDDOWN(VLOOKUP(台帳シート!J140,償却率!$B$4:$C$82,2,FALSE)*台帳シート!M140,0)*台帳シート!BL140)</f>
        <v>15135237</v>
      </c>
      <c r="BN140" s="289">
        <f t="shared" si="105"/>
        <v>5821245</v>
      </c>
      <c r="BO140" s="292">
        <f t="shared" si="106"/>
        <v>1</v>
      </c>
      <c r="BP140" s="292">
        <f t="shared" si="107"/>
        <v>0</v>
      </c>
      <c r="BQ140" s="289">
        <f t="shared" si="108"/>
        <v>0</v>
      </c>
      <c r="BR140" s="289">
        <f>IF(ISERROR(IF(BP140=0,IF(F140="無形・ソフトウェア",IF(ROUNDDOWN(VLOOKUP(J140,償却率!$B$4:$C$77,2,FALSE)*台帳シート!M140,0)&gt;=台帳シート!BO140,台帳シート!BO140-0,ROUNDDOWN(VLOOKUP(台帳シート!J140,償却率!$B$4:$C$77,2,FALSE)*台帳シート!M140,0)),IF(H140="1：リース",IF(ROUNDDOWN(VLOOKUP(J140,償却率!$B$4:$C$77,2,FALSE)*台帳シート!M140,0)&gt;=台帳シート!BO140,台帳シート!BO140-0,ROUNDDOWN(VLOOKUP(台帳シート!J140,償却率!$B$4:$C$77,2,FALSE)*台帳シート!M140,0)),IF(ROUNDDOWN(VLOOKUP(J140,償却率!$B$4:$C$77,2,FALSE)*台帳シート!M140,0)&gt;=台帳シート!BO140,台帳シート!BO140-1,ROUNDDOWN(VLOOKUP(台帳シート!J140,償却率!$B$4:$C$77,2,FALSE)*台帳シート!M140,0)))),0)),0,(IF(BP140=0,IF(F140="無形・ソフトウェア",IF(ROUNDDOWN(VLOOKUP(J140,償却率!$B$4:$C$77,2,FALSE)*台帳シート!M140,0)&gt;=台帳シート!BO140,台帳シート!BO140-0,ROUNDDOWN(VLOOKUP(台帳シート!J140,償却率!$B$4:$C$77,2,FALSE)*台帳シート!M140,0)),IF(H140="1：リース",IF(ROUNDDOWN(VLOOKUP(J140,償却率!$B$4:$C$77,2,FALSE)*台帳シート!M140,0)&gt;=台帳シート!BO140,台帳シート!BO140-0,ROUNDDOWN(VLOOKUP(台帳シート!J140,償却率!$B$4:$C$77,2,FALSE)*台帳シート!M140,0)),IF(ROUNDDOWN(VLOOKUP(J140,償却率!$B$4:$C$77,2,FALSE)*台帳シート!M140,0)&gt;=台帳シート!BO140,台帳シート!BO140-1,ROUNDDOWN(VLOOKUP(台帳シート!J140,償却率!$B$4:$C$77,2,FALSE)*台帳シート!M140,0)))),0)))</f>
        <v>0</v>
      </c>
      <c r="BS140" s="290">
        <f t="shared" si="71"/>
        <v>5821245</v>
      </c>
      <c r="BT140" s="293">
        <f t="shared" si="109"/>
        <v>1</v>
      </c>
      <c r="BU140" s="183"/>
    </row>
    <row r="141" spans="2:73" s="109" customFormat="1" ht="30" customHeight="1" x14ac:dyDescent="0.15">
      <c r="B141" s="82" t="s">
        <v>958</v>
      </c>
      <c r="C141" s="111"/>
      <c r="D141" s="285" t="s">
        <v>862</v>
      </c>
      <c r="E141" s="103" t="s">
        <v>1098</v>
      </c>
      <c r="F141" s="108" t="s">
        <v>286</v>
      </c>
      <c r="G141" s="273" t="s">
        <v>771</v>
      </c>
      <c r="H141" s="88" t="s">
        <v>182</v>
      </c>
      <c r="I141" s="273"/>
      <c r="J141" s="108">
        <v>5</v>
      </c>
      <c r="K141" s="269">
        <v>38156</v>
      </c>
      <c r="L141" s="88"/>
      <c r="M141" s="276">
        <v>1573910</v>
      </c>
      <c r="N141" s="277"/>
      <c r="O141" s="56"/>
      <c r="P141" s="111"/>
      <c r="Q141" s="111"/>
      <c r="R141" s="111" t="str">
        <f t="shared" si="80"/>
        <v>-</v>
      </c>
      <c r="S141" s="111"/>
      <c r="T141" s="111"/>
      <c r="U141" s="111"/>
      <c r="V141" s="111"/>
      <c r="W141" s="111"/>
      <c r="X141" s="111"/>
      <c r="Y141" s="111" t="str">
        <f t="shared" ref="Y141:Y146" si="110">IF(BP141&lt;0,BP141,"-")</f>
        <v>-</v>
      </c>
      <c r="Z141" s="111"/>
      <c r="AA141" s="111"/>
      <c r="AB141" s="111"/>
      <c r="AC141" s="111"/>
      <c r="AD141" s="111"/>
      <c r="AE141" s="111"/>
      <c r="AF141" s="111"/>
      <c r="AG141" s="111"/>
      <c r="AH141" s="88" t="s">
        <v>296</v>
      </c>
      <c r="AI141" s="88"/>
      <c r="AJ141" s="88"/>
      <c r="AK141" s="88"/>
      <c r="AL141" s="88"/>
      <c r="AM141" s="88"/>
      <c r="AN141" s="88"/>
      <c r="AO141" s="88"/>
      <c r="AP141" s="88"/>
      <c r="AQ141" s="189">
        <v>1</v>
      </c>
      <c r="AR141" s="88" t="s">
        <v>894</v>
      </c>
      <c r="AS141" s="88"/>
      <c r="AT141" s="88"/>
      <c r="AU141" s="88"/>
      <c r="AV141" s="88" t="s">
        <v>899</v>
      </c>
      <c r="AW141" s="88"/>
      <c r="AX141" s="282" t="s">
        <v>356</v>
      </c>
      <c r="AY141" s="115"/>
      <c r="AZ141" s="110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6"/>
      <c r="BL141" s="248">
        <f t="shared" si="104"/>
        <v>12</v>
      </c>
      <c r="BM141" s="247">
        <f>+IF(ISERROR(ROUNDDOWN(VLOOKUP(J141,償却率!$B$4:$C$82,2,FALSE)*台帳シート!M141,0)*台帳シート!BL141),0,ROUNDDOWN(VLOOKUP(台帳シート!J141,償却率!$B$4:$C$82,2,FALSE)*台帳シート!M141,0)*台帳シート!BL141)</f>
        <v>3777384</v>
      </c>
      <c r="BN141" s="289">
        <f t="shared" si="105"/>
        <v>1573909</v>
      </c>
      <c r="BO141" s="292">
        <f t="shared" si="106"/>
        <v>1</v>
      </c>
      <c r="BP141" s="292">
        <f t="shared" si="107"/>
        <v>0</v>
      </c>
      <c r="BQ141" s="289">
        <f t="shared" si="108"/>
        <v>0</v>
      </c>
      <c r="BR141" s="289">
        <f>IF(ISERROR(IF(BP141=0,IF(F141="無形・ソフトウェア",IF(ROUNDDOWN(VLOOKUP(J141,償却率!$B$4:$C$77,2,FALSE)*台帳シート!M141,0)&gt;=台帳シート!BO141,台帳シート!BO141-0,ROUNDDOWN(VLOOKUP(台帳シート!J141,償却率!$B$4:$C$77,2,FALSE)*台帳シート!M141,0)),IF(H141="1：リース",IF(ROUNDDOWN(VLOOKUP(J141,償却率!$B$4:$C$77,2,FALSE)*台帳シート!M141,0)&gt;=台帳シート!BO141,台帳シート!BO141-0,ROUNDDOWN(VLOOKUP(台帳シート!J141,償却率!$B$4:$C$77,2,FALSE)*台帳シート!M141,0)),IF(ROUNDDOWN(VLOOKUP(J141,償却率!$B$4:$C$77,2,FALSE)*台帳シート!M141,0)&gt;=台帳シート!BO141,台帳シート!BO141-1,ROUNDDOWN(VLOOKUP(台帳シート!J141,償却率!$B$4:$C$77,2,FALSE)*台帳シート!M141,0)))),0)),0,(IF(BP141=0,IF(F141="無形・ソフトウェア",IF(ROUNDDOWN(VLOOKUP(J141,償却率!$B$4:$C$77,2,FALSE)*台帳シート!M141,0)&gt;=台帳シート!BO141,台帳シート!BO141-0,ROUNDDOWN(VLOOKUP(台帳シート!J141,償却率!$B$4:$C$77,2,FALSE)*台帳シート!M141,0)),IF(H141="1：リース",IF(ROUNDDOWN(VLOOKUP(J141,償却率!$B$4:$C$77,2,FALSE)*台帳シート!M141,0)&gt;=台帳シート!BO141,台帳シート!BO141-0,ROUNDDOWN(VLOOKUP(台帳シート!J141,償却率!$B$4:$C$77,2,FALSE)*台帳シート!M141,0)),IF(ROUNDDOWN(VLOOKUP(J141,償却率!$B$4:$C$77,2,FALSE)*台帳シート!M141,0)&gt;=台帳シート!BO141,台帳シート!BO141-1,ROUNDDOWN(VLOOKUP(台帳シート!J141,償却率!$B$4:$C$77,2,FALSE)*台帳シート!M141,0)))),0)))</f>
        <v>0</v>
      </c>
      <c r="BS141" s="290">
        <f t="shared" si="71"/>
        <v>1573909</v>
      </c>
      <c r="BT141" s="293">
        <f t="shared" si="109"/>
        <v>1</v>
      </c>
      <c r="BU141" s="183"/>
    </row>
    <row r="142" spans="2:73" s="109" customFormat="1" ht="30" customHeight="1" x14ac:dyDescent="0.15">
      <c r="B142" s="82" t="s">
        <v>959</v>
      </c>
      <c r="C142" s="111"/>
      <c r="D142" s="285" t="s">
        <v>863</v>
      </c>
      <c r="E142" s="103" t="s">
        <v>1098</v>
      </c>
      <c r="F142" s="108" t="s">
        <v>286</v>
      </c>
      <c r="G142" s="273" t="s">
        <v>772</v>
      </c>
      <c r="H142" s="88" t="s">
        <v>182</v>
      </c>
      <c r="I142" s="273"/>
      <c r="J142" s="108">
        <v>5</v>
      </c>
      <c r="K142" s="269">
        <v>37825</v>
      </c>
      <c r="L142" s="88"/>
      <c r="M142" s="276">
        <v>5092500</v>
      </c>
      <c r="N142" s="277"/>
      <c r="O142" s="111"/>
      <c r="P142" s="111"/>
      <c r="Q142" s="111"/>
      <c r="R142" s="111" t="str">
        <f t="shared" si="80"/>
        <v>-</v>
      </c>
      <c r="S142" s="111"/>
      <c r="T142" s="111"/>
      <c r="U142" s="111"/>
      <c r="V142" s="111"/>
      <c r="W142" s="111"/>
      <c r="X142" s="111"/>
      <c r="Y142" s="111" t="str">
        <f t="shared" si="110"/>
        <v>-</v>
      </c>
      <c r="Z142" s="111"/>
      <c r="AA142" s="111"/>
      <c r="AB142" s="111"/>
      <c r="AC142" s="111"/>
      <c r="AD142" s="111"/>
      <c r="AE142" s="111"/>
      <c r="AF142" s="111"/>
      <c r="AG142" s="111"/>
      <c r="AH142" s="88" t="s">
        <v>296</v>
      </c>
      <c r="AI142" s="88"/>
      <c r="AJ142" s="88"/>
      <c r="AK142" s="88"/>
      <c r="AL142" s="88"/>
      <c r="AM142" s="88"/>
      <c r="AN142" s="88"/>
      <c r="AO142" s="88"/>
      <c r="AP142" s="88"/>
      <c r="AQ142" s="189">
        <v>1</v>
      </c>
      <c r="AR142" s="88" t="s">
        <v>894</v>
      </c>
      <c r="AS142" s="88"/>
      <c r="AT142" s="88"/>
      <c r="AU142" s="88"/>
      <c r="AV142" s="88" t="s">
        <v>899</v>
      </c>
      <c r="AW142" s="88"/>
      <c r="AX142" s="282" t="s">
        <v>356</v>
      </c>
      <c r="AY142" s="115"/>
      <c r="AZ142" s="110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6"/>
      <c r="BL142" s="248">
        <f t="shared" si="104"/>
        <v>13</v>
      </c>
      <c r="BM142" s="247">
        <f>+IF(ISERROR(ROUNDDOWN(VLOOKUP(J142,償却率!$B$4:$C$82,2,FALSE)*台帳シート!M142,0)*台帳シート!BL142),0,ROUNDDOWN(VLOOKUP(台帳シート!J142,償却率!$B$4:$C$82,2,FALSE)*台帳シート!M142,0)*台帳シート!BL142)</f>
        <v>13240500</v>
      </c>
      <c r="BN142" s="289">
        <f t="shared" si="105"/>
        <v>5092499</v>
      </c>
      <c r="BO142" s="292">
        <f t="shared" si="106"/>
        <v>1</v>
      </c>
      <c r="BP142" s="292">
        <f t="shared" si="107"/>
        <v>0</v>
      </c>
      <c r="BQ142" s="289">
        <f t="shared" si="108"/>
        <v>0</v>
      </c>
      <c r="BR142" s="289">
        <f>IF(ISERROR(IF(BP142=0,IF(F142="無形・ソフトウェア",IF(ROUNDDOWN(VLOOKUP(J142,償却率!$B$4:$C$77,2,FALSE)*台帳シート!M142,0)&gt;=台帳シート!BO142,台帳シート!BO142-0,ROUNDDOWN(VLOOKUP(台帳シート!J142,償却率!$B$4:$C$77,2,FALSE)*台帳シート!M142,0)),IF(H142="1：リース",IF(ROUNDDOWN(VLOOKUP(J142,償却率!$B$4:$C$77,2,FALSE)*台帳シート!M142,0)&gt;=台帳シート!BO142,台帳シート!BO142-0,ROUNDDOWN(VLOOKUP(台帳シート!J142,償却率!$B$4:$C$77,2,FALSE)*台帳シート!M142,0)),IF(ROUNDDOWN(VLOOKUP(J142,償却率!$B$4:$C$77,2,FALSE)*台帳シート!M142,0)&gt;=台帳シート!BO142,台帳シート!BO142-1,ROUNDDOWN(VLOOKUP(台帳シート!J142,償却率!$B$4:$C$77,2,FALSE)*台帳シート!M142,0)))),0)),0,(IF(BP142=0,IF(F142="無形・ソフトウェア",IF(ROUNDDOWN(VLOOKUP(J142,償却率!$B$4:$C$77,2,FALSE)*台帳シート!M142,0)&gt;=台帳シート!BO142,台帳シート!BO142-0,ROUNDDOWN(VLOOKUP(台帳シート!J142,償却率!$B$4:$C$77,2,FALSE)*台帳シート!M142,0)),IF(H142="1：リース",IF(ROUNDDOWN(VLOOKUP(J142,償却率!$B$4:$C$77,2,FALSE)*台帳シート!M142,0)&gt;=台帳シート!BO142,台帳シート!BO142-0,ROUNDDOWN(VLOOKUP(台帳シート!J142,償却率!$B$4:$C$77,2,FALSE)*台帳シート!M142,0)),IF(ROUNDDOWN(VLOOKUP(J142,償却率!$B$4:$C$77,2,FALSE)*台帳シート!M142,0)&gt;=台帳シート!BO142,台帳シート!BO142-1,ROUNDDOWN(VLOOKUP(台帳シート!J142,償却率!$B$4:$C$77,2,FALSE)*台帳シート!M142,0)))),0)))</f>
        <v>0</v>
      </c>
      <c r="BS142" s="290">
        <f t="shared" si="71"/>
        <v>5092499</v>
      </c>
      <c r="BT142" s="293">
        <f t="shared" si="109"/>
        <v>1</v>
      </c>
      <c r="BU142" s="183"/>
    </row>
    <row r="143" spans="2:73" s="109" customFormat="1" ht="30" customHeight="1" x14ac:dyDescent="0.15">
      <c r="B143" s="82" t="s">
        <v>960</v>
      </c>
      <c r="C143" s="111"/>
      <c r="D143" s="285" t="s">
        <v>863</v>
      </c>
      <c r="E143" s="103" t="s">
        <v>1098</v>
      </c>
      <c r="F143" s="108" t="s">
        <v>286</v>
      </c>
      <c r="G143" s="273" t="s">
        <v>773</v>
      </c>
      <c r="H143" s="88" t="s">
        <v>182</v>
      </c>
      <c r="I143" s="273"/>
      <c r="J143" s="108">
        <v>5</v>
      </c>
      <c r="K143" s="269">
        <v>39304</v>
      </c>
      <c r="L143" s="88"/>
      <c r="M143" s="276">
        <v>6245000</v>
      </c>
      <c r="N143" s="277"/>
      <c r="O143" s="56"/>
      <c r="P143" s="111"/>
      <c r="Q143" s="111"/>
      <c r="R143" s="111" t="str">
        <f t="shared" si="80"/>
        <v>-</v>
      </c>
      <c r="S143" s="111"/>
      <c r="T143" s="111"/>
      <c r="U143" s="111"/>
      <c r="V143" s="111"/>
      <c r="W143" s="111"/>
      <c r="X143" s="111"/>
      <c r="Y143" s="111" t="str">
        <f t="shared" si="110"/>
        <v>-</v>
      </c>
      <c r="Z143" s="111"/>
      <c r="AA143" s="111"/>
      <c r="AB143" s="111"/>
      <c r="AC143" s="111"/>
      <c r="AD143" s="111"/>
      <c r="AE143" s="111"/>
      <c r="AF143" s="111"/>
      <c r="AG143" s="111"/>
      <c r="AH143" s="88" t="s">
        <v>296</v>
      </c>
      <c r="AI143" s="88"/>
      <c r="AJ143" s="88"/>
      <c r="AK143" s="88"/>
      <c r="AL143" s="88"/>
      <c r="AM143" s="88"/>
      <c r="AN143" s="88"/>
      <c r="AO143" s="88"/>
      <c r="AP143" s="88"/>
      <c r="AQ143" s="189">
        <v>1</v>
      </c>
      <c r="AR143" s="88" t="s">
        <v>894</v>
      </c>
      <c r="AS143" s="88"/>
      <c r="AT143" s="88"/>
      <c r="AU143" s="88"/>
      <c r="AV143" s="88" t="s">
        <v>899</v>
      </c>
      <c r="AW143" s="88"/>
      <c r="AX143" s="282" t="s">
        <v>356</v>
      </c>
      <c r="AY143" s="115"/>
      <c r="AZ143" s="110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6"/>
      <c r="BL143" s="248">
        <f t="shared" si="104"/>
        <v>9</v>
      </c>
      <c r="BM143" s="247">
        <f>+IF(ISERROR(ROUNDDOWN(VLOOKUP(J143,償却率!$B$4:$C$82,2,FALSE)*台帳シート!M143,0)*台帳シート!BL143),0,ROUNDDOWN(VLOOKUP(台帳シート!J143,償却率!$B$4:$C$82,2,FALSE)*台帳シート!M143,0)*台帳シート!BL143)</f>
        <v>11241000</v>
      </c>
      <c r="BN143" s="289">
        <f t="shared" si="105"/>
        <v>6244999</v>
      </c>
      <c r="BO143" s="292">
        <f t="shared" si="106"/>
        <v>1</v>
      </c>
      <c r="BP143" s="292">
        <f t="shared" si="107"/>
        <v>0</v>
      </c>
      <c r="BQ143" s="289">
        <f t="shared" si="108"/>
        <v>0</v>
      </c>
      <c r="BR143" s="289">
        <f>IF(ISERROR(IF(BP143=0,IF(F143="無形・ソフトウェア",IF(ROUNDDOWN(VLOOKUP(J143,償却率!$B$4:$C$77,2,FALSE)*台帳シート!M143,0)&gt;=台帳シート!BO143,台帳シート!BO143-0,ROUNDDOWN(VLOOKUP(台帳シート!J143,償却率!$B$4:$C$77,2,FALSE)*台帳シート!M143,0)),IF(H143="1：リース",IF(ROUNDDOWN(VLOOKUP(J143,償却率!$B$4:$C$77,2,FALSE)*台帳シート!M143,0)&gt;=台帳シート!BO143,台帳シート!BO143-0,ROUNDDOWN(VLOOKUP(台帳シート!J143,償却率!$B$4:$C$77,2,FALSE)*台帳シート!M143,0)),IF(ROUNDDOWN(VLOOKUP(J143,償却率!$B$4:$C$77,2,FALSE)*台帳シート!M143,0)&gt;=台帳シート!BO143,台帳シート!BO143-1,ROUNDDOWN(VLOOKUP(台帳シート!J143,償却率!$B$4:$C$77,2,FALSE)*台帳シート!M143,0)))),0)),0,(IF(BP143=0,IF(F143="無形・ソフトウェア",IF(ROUNDDOWN(VLOOKUP(J143,償却率!$B$4:$C$77,2,FALSE)*台帳シート!M143,0)&gt;=台帳シート!BO143,台帳シート!BO143-0,ROUNDDOWN(VLOOKUP(台帳シート!J143,償却率!$B$4:$C$77,2,FALSE)*台帳シート!M143,0)),IF(H143="1：リース",IF(ROUNDDOWN(VLOOKUP(J143,償却率!$B$4:$C$77,2,FALSE)*台帳シート!M143,0)&gt;=台帳シート!BO143,台帳シート!BO143-0,ROUNDDOWN(VLOOKUP(台帳シート!J143,償却率!$B$4:$C$77,2,FALSE)*台帳シート!M143,0)),IF(ROUNDDOWN(VLOOKUP(J143,償却率!$B$4:$C$77,2,FALSE)*台帳シート!M143,0)&gt;=台帳シート!BO143,台帳シート!BO143-1,ROUNDDOWN(VLOOKUP(台帳シート!J143,償却率!$B$4:$C$77,2,FALSE)*台帳シート!M143,0)))),0)))</f>
        <v>0</v>
      </c>
      <c r="BS143" s="290">
        <f t="shared" si="71"/>
        <v>6244999</v>
      </c>
      <c r="BT143" s="293">
        <f t="shared" si="109"/>
        <v>1</v>
      </c>
      <c r="BU143" s="183"/>
    </row>
    <row r="144" spans="2:73" s="109" customFormat="1" ht="30" customHeight="1" x14ac:dyDescent="0.15">
      <c r="B144" s="82" t="s">
        <v>961</v>
      </c>
      <c r="C144" s="111"/>
      <c r="D144" s="285" t="s">
        <v>864</v>
      </c>
      <c r="E144" s="103" t="s">
        <v>1098</v>
      </c>
      <c r="F144" s="108" t="s">
        <v>286</v>
      </c>
      <c r="G144" s="273" t="s">
        <v>774</v>
      </c>
      <c r="H144" s="88" t="s">
        <v>182</v>
      </c>
      <c r="I144" s="273"/>
      <c r="J144" s="108">
        <v>5</v>
      </c>
      <c r="K144" s="269">
        <v>37050</v>
      </c>
      <c r="L144" s="88"/>
      <c r="M144" s="276">
        <v>2050000</v>
      </c>
      <c r="N144" s="277"/>
      <c r="O144" s="111"/>
      <c r="P144" s="111"/>
      <c r="Q144" s="111"/>
      <c r="R144" s="111" t="str">
        <f t="shared" si="80"/>
        <v>-</v>
      </c>
      <c r="S144" s="111"/>
      <c r="T144" s="111"/>
      <c r="U144" s="111"/>
      <c r="V144" s="111"/>
      <c r="W144" s="111"/>
      <c r="X144" s="111"/>
      <c r="Y144" s="111" t="str">
        <f t="shared" si="110"/>
        <v>-</v>
      </c>
      <c r="Z144" s="111"/>
      <c r="AA144" s="111"/>
      <c r="AB144" s="111"/>
      <c r="AC144" s="111"/>
      <c r="AD144" s="111"/>
      <c r="AE144" s="111"/>
      <c r="AF144" s="111"/>
      <c r="AG144" s="111"/>
      <c r="AH144" s="88" t="s">
        <v>296</v>
      </c>
      <c r="AI144" s="88"/>
      <c r="AJ144" s="88"/>
      <c r="AK144" s="88"/>
      <c r="AL144" s="88"/>
      <c r="AM144" s="88"/>
      <c r="AN144" s="88"/>
      <c r="AO144" s="88"/>
      <c r="AP144" s="88"/>
      <c r="AQ144" s="189">
        <v>1</v>
      </c>
      <c r="AR144" s="88" t="s">
        <v>894</v>
      </c>
      <c r="AS144" s="88"/>
      <c r="AT144" s="88"/>
      <c r="AU144" s="88"/>
      <c r="AV144" s="88" t="s">
        <v>899</v>
      </c>
      <c r="AW144" s="88"/>
      <c r="AX144" s="282" t="s">
        <v>356</v>
      </c>
      <c r="AY144" s="115"/>
      <c r="AZ144" s="110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6"/>
      <c r="BL144" s="248">
        <f t="shared" si="104"/>
        <v>15</v>
      </c>
      <c r="BM144" s="247">
        <f>+IF(ISERROR(ROUNDDOWN(VLOOKUP(J144,償却率!$B$4:$C$82,2,FALSE)*台帳シート!M144,0)*台帳シート!BL144),0,ROUNDDOWN(VLOOKUP(台帳シート!J144,償却率!$B$4:$C$82,2,FALSE)*台帳シート!M144,0)*台帳シート!BL144)</f>
        <v>6150000</v>
      </c>
      <c r="BN144" s="289">
        <f t="shared" si="105"/>
        <v>2049999</v>
      </c>
      <c r="BO144" s="292">
        <f t="shared" si="106"/>
        <v>1</v>
      </c>
      <c r="BP144" s="292">
        <f t="shared" si="107"/>
        <v>0</v>
      </c>
      <c r="BQ144" s="289">
        <f t="shared" si="108"/>
        <v>0</v>
      </c>
      <c r="BR144" s="289">
        <f>IF(ISERROR(IF(BP144=0,IF(F144="無形・ソフトウェア",IF(ROUNDDOWN(VLOOKUP(J144,償却率!$B$4:$C$77,2,FALSE)*台帳シート!M144,0)&gt;=台帳シート!BO144,台帳シート!BO144-0,ROUNDDOWN(VLOOKUP(台帳シート!J144,償却率!$B$4:$C$77,2,FALSE)*台帳シート!M144,0)),IF(H144="1：リース",IF(ROUNDDOWN(VLOOKUP(J144,償却率!$B$4:$C$77,2,FALSE)*台帳シート!M144,0)&gt;=台帳シート!BO144,台帳シート!BO144-0,ROUNDDOWN(VLOOKUP(台帳シート!J144,償却率!$B$4:$C$77,2,FALSE)*台帳シート!M144,0)),IF(ROUNDDOWN(VLOOKUP(J144,償却率!$B$4:$C$77,2,FALSE)*台帳シート!M144,0)&gt;=台帳シート!BO144,台帳シート!BO144-1,ROUNDDOWN(VLOOKUP(台帳シート!J144,償却率!$B$4:$C$77,2,FALSE)*台帳シート!M144,0)))),0)),0,(IF(BP144=0,IF(F144="無形・ソフトウェア",IF(ROUNDDOWN(VLOOKUP(J144,償却率!$B$4:$C$77,2,FALSE)*台帳シート!M144,0)&gt;=台帳シート!BO144,台帳シート!BO144-0,ROUNDDOWN(VLOOKUP(台帳シート!J144,償却率!$B$4:$C$77,2,FALSE)*台帳シート!M144,0)),IF(H144="1：リース",IF(ROUNDDOWN(VLOOKUP(J144,償却率!$B$4:$C$77,2,FALSE)*台帳シート!M144,0)&gt;=台帳シート!BO144,台帳シート!BO144-0,ROUNDDOWN(VLOOKUP(台帳シート!J144,償却率!$B$4:$C$77,2,FALSE)*台帳シート!M144,0)),IF(ROUNDDOWN(VLOOKUP(J144,償却率!$B$4:$C$77,2,FALSE)*台帳シート!M144,0)&gt;=台帳シート!BO144,台帳シート!BO144-1,ROUNDDOWN(VLOOKUP(台帳シート!J144,償却率!$B$4:$C$77,2,FALSE)*台帳シート!M144,0)))),0)))</f>
        <v>0</v>
      </c>
      <c r="BS144" s="290">
        <f t="shared" si="71"/>
        <v>2049999</v>
      </c>
      <c r="BT144" s="293">
        <f t="shared" si="109"/>
        <v>1</v>
      </c>
      <c r="BU144" s="183"/>
    </row>
    <row r="145" spans="2:73" s="109" customFormat="1" ht="30" customHeight="1" x14ac:dyDescent="0.15">
      <c r="B145" s="82" t="s">
        <v>962</v>
      </c>
      <c r="C145" s="111"/>
      <c r="D145" s="285" t="s">
        <v>865</v>
      </c>
      <c r="E145" s="103" t="s">
        <v>1098</v>
      </c>
      <c r="F145" s="108" t="s">
        <v>286</v>
      </c>
      <c r="G145" s="273" t="s">
        <v>775</v>
      </c>
      <c r="H145" s="88" t="s">
        <v>182</v>
      </c>
      <c r="I145" s="273"/>
      <c r="J145" s="108">
        <v>5</v>
      </c>
      <c r="K145" s="269">
        <v>37287</v>
      </c>
      <c r="L145" s="88"/>
      <c r="M145" s="276">
        <v>8075000</v>
      </c>
      <c r="N145" s="277"/>
      <c r="O145" s="56"/>
      <c r="P145" s="111"/>
      <c r="Q145" s="111"/>
      <c r="R145" s="111" t="str">
        <f t="shared" si="80"/>
        <v>-</v>
      </c>
      <c r="S145" s="111"/>
      <c r="T145" s="111"/>
      <c r="U145" s="111"/>
      <c r="V145" s="111"/>
      <c r="W145" s="111"/>
      <c r="X145" s="111"/>
      <c r="Y145" s="111" t="str">
        <f t="shared" si="110"/>
        <v>-</v>
      </c>
      <c r="Z145" s="111"/>
      <c r="AA145" s="111"/>
      <c r="AB145" s="111"/>
      <c r="AC145" s="111"/>
      <c r="AD145" s="111"/>
      <c r="AE145" s="111"/>
      <c r="AF145" s="111"/>
      <c r="AG145" s="111"/>
      <c r="AH145" s="88" t="s">
        <v>296</v>
      </c>
      <c r="AI145" s="88"/>
      <c r="AJ145" s="88"/>
      <c r="AK145" s="88"/>
      <c r="AL145" s="88"/>
      <c r="AM145" s="88"/>
      <c r="AN145" s="88"/>
      <c r="AO145" s="88"/>
      <c r="AP145" s="88"/>
      <c r="AQ145" s="189">
        <v>1</v>
      </c>
      <c r="AR145" s="88" t="s">
        <v>894</v>
      </c>
      <c r="AS145" s="88"/>
      <c r="AT145" s="88"/>
      <c r="AU145" s="88"/>
      <c r="AV145" s="88" t="s">
        <v>899</v>
      </c>
      <c r="AW145" s="88"/>
      <c r="AX145" s="282" t="s">
        <v>356</v>
      </c>
      <c r="AY145" s="115"/>
      <c r="AZ145" s="110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6"/>
      <c r="BL145" s="248">
        <f t="shared" si="104"/>
        <v>15</v>
      </c>
      <c r="BM145" s="247">
        <f>+IF(ISERROR(ROUNDDOWN(VLOOKUP(J145,償却率!$B$4:$C$82,2,FALSE)*台帳シート!M145,0)*台帳シート!BL145),0,ROUNDDOWN(VLOOKUP(台帳シート!J145,償却率!$B$4:$C$82,2,FALSE)*台帳シート!M145,0)*台帳シート!BL145)</f>
        <v>24225000</v>
      </c>
      <c r="BN145" s="289">
        <f t="shared" si="105"/>
        <v>8074999</v>
      </c>
      <c r="BO145" s="292">
        <f t="shared" si="106"/>
        <v>1</v>
      </c>
      <c r="BP145" s="292">
        <f t="shared" si="107"/>
        <v>0</v>
      </c>
      <c r="BQ145" s="289">
        <f t="shared" si="108"/>
        <v>0</v>
      </c>
      <c r="BR145" s="289">
        <f>IF(ISERROR(IF(BP145=0,IF(F145="無形・ソフトウェア",IF(ROUNDDOWN(VLOOKUP(J145,償却率!$B$4:$C$77,2,FALSE)*台帳シート!M145,0)&gt;=台帳シート!BO145,台帳シート!BO145-0,ROUNDDOWN(VLOOKUP(台帳シート!J145,償却率!$B$4:$C$77,2,FALSE)*台帳シート!M145,0)),IF(H145="1：リース",IF(ROUNDDOWN(VLOOKUP(J145,償却率!$B$4:$C$77,2,FALSE)*台帳シート!M145,0)&gt;=台帳シート!BO145,台帳シート!BO145-0,ROUNDDOWN(VLOOKUP(台帳シート!J145,償却率!$B$4:$C$77,2,FALSE)*台帳シート!M145,0)),IF(ROUNDDOWN(VLOOKUP(J145,償却率!$B$4:$C$77,2,FALSE)*台帳シート!M145,0)&gt;=台帳シート!BO145,台帳シート!BO145-1,ROUNDDOWN(VLOOKUP(台帳シート!J145,償却率!$B$4:$C$77,2,FALSE)*台帳シート!M145,0)))),0)),0,(IF(BP145=0,IF(F145="無形・ソフトウェア",IF(ROUNDDOWN(VLOOKUP(J145,償却率!$B$4:$C$77,2,FALSE)*台帳シート!M145,0)&gt;=台帳シート!BO145,台帳シート!BO145-0,ROUNDDOWN(VLOOKUP(台帳シート!J145,償却率!$B$4:$C$77,2,FALSE)*台帳シート!M145,0)),IF(H145="1：リース",IF(ROUNDDOWN(VLOOKUP(J145,償却率!$B$4:$C$77,2,FALSE)*台帳シート!M145,0)&gt;=台帳シート!BO145,台帳シート!BO145-0,ROUNDDOWN(VLOOKUP(台帳シート!J145,償却率!$B$4:$C$77,2,FALSE)*台帳シート!M145,0)),IF(ROUNDDOWN(VLOOKUP(J145,償却率!$B$4:$C$77,2,FALSE)*台帳シート!M145,0)&gt;=台帳シート!BO145,台帳シート!BO145-1,ROUNDDOWN(VLOOKUP(台帳シート!J145,償却率!$B$4:$C$77,2,FALSE)*台帳シート!M145,0)))),0)))</f>
        <v>0</v>
      </c>
      <c r="BS145" s="290">
        <f t="shared" si="71"/>
        <v>8074999</v>
      </c>
      <c r="BT145" s="293">
        <f t="shared" si="109"/>
        <v>1</v>
      </c>
      <c r="BU145" s="183"/>
    </row>
    <row r="146" spans="2:73" s="109" customFormat="1" ht="30" customHeight="1" x14ac:dyDescent="0.15">
      <c r="B146" s="82" t="s">
        <v>963</v>
      </c>
      <c r="C146" s="111"/>
      <c r="D146" s="285" t="s">
        <v>865</v>
      </c>
      <c r="E146" s="103" t="s">
        <v>1098</v>
      </c>
      <c r="F146" s="108" t="s">
        <v>286</v>
      </c>
      <c r="G146" s="273" t="s">
        <v>776</v>
      </c>
      <c r="H146" s="88" t="s">
        <v>182</v>
      </c>
      <c r="I146" s="273"/>
      <c r="J146" s="108">
        <v>5</v>
      </c>
      <c r="K146" s="269">
        <v>38768</v>
      </c>
      <c r="L146" s="88"/>
      <c r="M146" s="276">
        <v>78382500</v>
      </c>
      <c r="N146" s="277"/>
      <c r="O146" s="56"/>
      <c r="P146" s="111"/>
      <c r="Q146" s="111"/>
      <c r="R146" s="111" t="str">
        <f t="shared" si="80"/>
        <v>-</v>
      </c>
      <c r="S146" s="111"/>
      <c r="T146" s="111"/>
      <c r="U146" s="111"/>
      <c r="V146" s="111"/>
      <c r="W146" s="111"/>
      <c r="X146" s="111"/>
      <c r="Y146" s="111" t="str">
        <f t="shared" si="110"/>
        <v>-</v>
      </c>
      <c r="Z146" s="111"/>
      <c r="AA146" s="111"/>
      <c r="AB146" s="111"/>
      <c r="AC146" s="111"/>
      <c r="AD146" s="111"/>
      <c r="AE146" s="111"/>
      <c r="AF146" s="111"/>
      <c r="AG146" s="111"/>
      <c r="AH146" s="88" t="s">
        <v>296</v>
      </c>
      <c r="AI146" s="88"/>
      <c r="AJ146" s="88"/>
      <c r="AK146" s="88"/>
      <c r="AL146" s="88"/>
      <c r="AM146" s="88"/>
      <c r="AN146" s="88"/>
      <c r="AO146" s="88"/>
      <c r="AP146" s="88"/>
      <c r="AQ146" s="189">
        <v>1</v>
      </c>
      <c r="AR146" s="88" t="s">
        <v>894</v>
      </c>
      <c r="AS146" s="88"/>
      <c r="AT146" s="88"/>
      <c r="AU146" s="88"/>
      <c r="AV146" s="88" t="s">
        <v>899</v>
      </c>
      <c r="AW146" s="88"/>
      <c r="AX146" s="282" t="s">
        <v>356</v>
      </c>
      <c r="AY146" s="115"/>
      <c r="AZ146" s="110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6"/>
      <c r="BL146" s="248">
        <f t="shared" si="104"/>
        <v>11</v>
      </c>
      <c r="BM146" s="247">
        <f>+IF(ISERROR(ROUNDDOWN(VLOOKUP(J146,償却率!$B$4:$C$82,2,FALSE)*台帳シート!M146,0)*台帳シート!BL146),0,ROUNDDOWN(VLOOKUP(台帳シート!J146,償却率!$B$4:$C$82,2,FALSE)*台帳シート!M146,0)*台帳シート!BL146)</f>
        <v>172441500</v>
      </c>
      <c r="BN146" s="289">
        <f t="shared" si="105"/>
        <v>78382499</v>
      </c>
      <c r="BO146" s="292">
        <f t="shared" si="106"/>
        <v>1</v>
      </c>
      <c r="BP146" s="292">
        <f t="shared" si="107"/>
        <v>0</v>
      </c>
      <c r="BQ146" s="289">
        <f t="shared" si="108"/>
        <v>0</v>
      </c>
      <c r="BR146" s="289">
        <f>IF(ISERROR(IF(BP146=0,IF(F146="無形・ソフトウェア",IF(ROUNDDOWN(VLOOKUP(J146,償却率!$B$4:$C$77,2,FALSE)*台帳シート!M146,0)&gt;=台帳シート!BO146,台帳シート!BO146-0,ROUNDDOWN(VLOOKUP(台帳シート!J146,償却率!$B$4:$C$77,2,FALSE)*台帳シート!M146,0)),IF(H146="1：リース",IF(ROUNDDOWN(VLOOKUP(J146,償却率!$B$4:$C$77,2,FALSE)*台帳シート!M146,0)&gt;=台帳シート!BO146,台帳シート!BO146-0,ROUNDDOWN(VLOOKUP(台帳シート!J146,償却率!$B$4:$C$77,2,FALSE)*台帳シート!M146,0)),IF(ROUNDDOWN(VLOOKUP(J146,償却率!$B$4:$C$77,2,FALSE)*台帳シート!M146,0)&gt;=台帳シート!BO146,台帳シート!BO146-1,ROUNDDOWN(VLOOKUP(台帳シート!J146,償却率!$B$4:$C$77,2,FALSE)*台帳シート!M146,0)))),0)),0,(IF(BP146=0,IF(F146="無形・ソフトウェア",IF(ROUNDDOWN(VLOOKUP(J146,償却率!$B$4:$C$77,2,FALSE)*台帳シート!M146,0)&gt;=台帳シート!BO146,台帳シート!BO146-0,ROUNDDOWN(VLOOKUP(台帳シート!J146,償却率!$B$4:$C$77,2,FALSE)*台帳シート!M146,0)),IF(H146="1：リース",IF(ROUNDDOWN(VLOOKUP(J146,償却率!$B$4:$C$77,2,FALSE)*台帳シート!M146,0)&gt;=台帳シート!BO146,台帳シート!BO146-0,ROUNDDOWN(VLOOKUP(台帳シート!J146,償却率!$B$4:$C$77,2,FALSE)*台帳シート!M146,0)),IF(ROUNDDOWN(VLOOKUP(J146,償却率!$B$4:$C$77,2,FALSE)*台帳シート!M146,0)&gt;=台帳シート!BO146,台帳シート!BO146-1,ROUNDDOWN(VLOOKUP(台帳シート!J146,償却率!$B$4:$C$77,2,FALSE)*台帳シート!M146,0)))),0)))</f>
        <v>0</v>
      </c>
      <c r="BS146" s="290">
        <f t="shared" si="71"/>
        <v>78382499</v>
      </c>
      <c r="BT146" s="293">
        <f t="shared" si="109"/>
        <v>1</v>
      </c>
      <c r="BU146" s="183"/>
    </row>
    <row r="147" spans="2:73" s="109" customFormat="1" ht="30" customHeight="1" x14ac:dyDescent="0.15">
      <c r="B147" s="82" t="s">
        <v>964</v>
      </c>
      <c r="C147" s="111"/>
      <c r="D147" s="285" t="s">
        <v>865</v>
      </c>
      <c r="E147" s="103" t="s">
        <v>1098</v>
      </c>
      <c r="F147" s="108" t="s">
        <v>286</v>
      </c>
      <c r="G147" s="273" t="s">
        <v>777</v>
      </c>
      <c r="H147" s="88" t="s">
        <v>182</v>
      </c>
      <c r="I147" s="273"/>
      <c r="J147" s="108">
        <v>5</v>
      </c>
      <c r="K147" s="269">
        <v>37104</v>
      </c>
      <c r="L147" s="88"/>
      <c r="M147" s="276">
        <v>13356000</v>
      </c>
      <c r="N147" s="277"/>
      <c r="O147" s="56"/>
      <c r="P147" s="111"/>
      <c r="Q147" s="111"/>
      <c r="R147" s="111" t="str">
        <f t="shared" si="80"/>
        <v>-</v>
      </c>
      <c r="S147" s="111"/>
      <c r="T147" s="111"/>
      <c r="U147" s="111"/>
      <c r="V147" s="111"/>
      <c r="W147" s="111"/>
      <c r="X147" s="111"/>
      <c r="Y147" s="111" t="str">
        <f t="shared" ref="Y147" si="111">IF(BP147&lt;0,BP147,"-")</f>
        <v>-</v>
      </c>
      <c r="Z147" s="111"/>
      <c r="AA147" s="111"/>
      <c r="AB147" s="111"/>
      <c r="AC147" s="111"/>
      <c r="AD147" s="111"/>
      <c r="AE147" s="111"/>
      <c r="AF147" s="111"/>
      <c r="AG147" s="111"/>
      <c r="AH147" s="88" t="s">
        <v>296</v>
      </c>
      <c r="AI147" s="88"/>
      <c r="AJ147" s="88"/>
      <c r="AK147" s="88"/>
      <c r="AL147" s="88"/>
      <c r="AM147" s="88"/>
      <c r="AN147" s="88"/>
      <c r="AO147" s="88"/>
      <c r="AP147" s="88"/>
      <c r="AQ147" s="189">
        <v>1</v>
      </c>
      <c r="AR147" s="88" t="s">
        <v>894</v>
      </c>
      <c r="AS147" s="88"/>
      <c r="AT147" s="88"/>
      <c r="AU147" s="88"/>
      <c r="AV147" s="88" t="s">
        <v>899</v>
      </c>
      <c r="AW147" s="88"/>
      <c r="AX147" s="282" t="s">
        <v>356</v>
      </c>
      <c r="AY147" s="115"/>
      <c r="AZ147" s="110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6"/>
      <c r="BL147" s="248">
        <f t="shared" si="104"/>
        <v>15</v>
      </c>
      <c r="BM147" s="247">
        <f>+IF(ISERROR(ROUNDDOWN(VLOOKUP(J147,償却率!$B$4:$C$82,2,FALSE)*台帳シート!M147,0)*台帳シート!BL147),0,ROUNDDOWN(VLOOKUP(台帳シート!J147,償却率!$B$4:$C$82,2,FALSE)*台帳シート!M147,0)*台帳シート!BL147)</f>
        <v>40068000</v>
      </c>
      <c r="BN147" s="289">
        <f t="shared" si="105"/>
        <v>13355999</v>
      </c>
      <c r="BO147" s="292">
        <f t="shared" si="106"/>
        <v>1</v>
      </c>
      <c r="BP147" s="292">
        <f t="shared" si="107"/>
        <v>0</v>
      </c>
      <c r="BQ147" s="289">
        <f t="shared" si="108"/>
        <v>0</v>
      </c>
      <c r="BR147" s="289">
        <f>IF(ISERROR(IF(BP147=0,IF(F147="無形・ソフトウェア",IF(ROUNDDOWN(VLOOKUP(J147,償却率!$B$4:$C$77,2,FALSE)*台帳シート!M147,0)&gt;=台帳シート!BO147,台帳シート!BO147-0,ROUNDDOWN(VLOOKUP(台帳シート!J147,償却率!$B$4:$C$77,2,FALSE)*台帳シート!M147,0)),IF(H147="1：リース",IF(ROUNDDOWN(VLOOKUP(J147,償却率!$B$4:$C$77,2,FALSE)*台帳シート!M147,0)&gt;=台帳シート!BO147,台帳シート!BO147-0,ROUNDDOWN(VLOOKUP(台帳シート!J147,償却率!$B$4:$C$77,2,FALSE)*台帳シート!M147,0)),IF(ROUNDDOWN(VLOOKUP(J147,償却率!$B$4:$C$77,2,FALSE)*台帳シート!M147,0)&gt;=台帳シート!BO147,台帳シート!BO147-1,ROUNDDOWN(VLOOKUP(台帳シート!J147,償却率!$B$4:$C$77,2,FALSE)*台帳シート!M147,0)))),0)),0,(IF(BP147=0,IF(F147="無形・ソフトウェア",IF(ROUNDDOWN(VLOOKUP(J147,償却率!$B$4:$C$77,2,FALSE)*台帳シート!M147,0)&gt;=台帳シート!BO147,台帳シート!BO147-0,ROUNDDOWN(VLOOKUP(台帳シート!J147,償却率!$B$4:$C$77,2,FALSE)*台帳シート!M147,0)),IF(H147="1：リース",IF(ROUNDDOWN(VLOOKUP(J147,償却率!$B$4:$C$77,2,FALSE)*台帳シート!M147,0)&gt;=台帳シート!BO147,台帳シート!BO147-0,ROUNDDOWN(VLOOKUP(台帳シート!J147,償却率!$B$4:$C$77,2,FALSE)*台帳シート!M147,0)),IF(ROUNDDOWN(VLOOKUP(J147,償却率!$B$4:$C$77,2,FALSE)*台帳シート!M147,0)&gt;=台帳シート!BO147,台帳シート!BO147-1,ROUNDDOWN(VLOOKUP(台帳シート!J147,償却率!$B$4:$C$77,2,FALSE)*台帳シート!M147,0)))),0)))</f>
        <v>0</v>
      </c>
      <c r="BS147" s="290">
        <f t="shared" si="71"/>
        <v>13355999</v>
      </c>
      <c r="BT147" s="293">
        <f t="shared" si="109"/>
        <v>1</v>
      </c>
      <c r="BU147" s="183"/>
    </row>
    <row r="148" spans="2:73" s="109" customFormat="1" ht="30" customHeight="1" x14ac:dyDescent="0.15">
      <c r="B148" s="82" t="s">
        <v>965</v>
      </c>
      <c r="C148" s="111"/>
      <c r="D148" s="285" t="s">
        <v>865</v>
      </c>
      <c r="E148" s="103" t="s">
        <v>1098</v>
      </c>
      <c r="F148" s="108" t="s">
        <v>286</v>
      </c>
      <c r="G148" s="273" t="s">
        <v>778</v>
      </c>
      <c r="H148" s="88" t="s">
        <v>182</v>
      </c>
      <c r="I148" s="273"/>
      <c r="J148" s="108">
        <v>5</v>
      </c>
      <c r="K148" s="269">
        <v>38762</v>
      </c>
      <c r="L148" s="88"/>
      <c r="M148" s="276">
        <v>29295000</v>
      </c>
      <c r="N148" s="277"/>
      <c r="O148" s="111"/>
      <c r="P148" s="111"/>
      <c r="Q148" s="111"/>
      <c r="R148" s="111" t="str">
        <f t="shared" si="80"/>
        <v>-</v>
      </c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88" t="s">
        <v>296</v>
      </c>
      <c r="AI148" s="88"/>
      <c r="AJ148" s="88"/>
      <c r="AK148" s="88"/>
      <c r="AL148" s="88"/>
      <c r="AM148" s="88"/>
      <c r="AN148" s="88"/>
      <c r="AO148" s="88"/>
      <c r="AP148" s="88"/>
      <c r="AQ148" s="189">
        <v>1</v>
      </c>
      <c r="AR148" s="88" t="s">
        <v>894</v>
      </c>
      <c r="AS148" s="88"/>
      <c r="AT148" s="88"/>
      <c r="AU148" s="88"/>
      <c r="AV148" s="88" t="s">
        <v>899</v>
      </c>
      <c r="AW148" s="88"/>
      <c r="AX148" s="282" t="s">
        <v>356</v>
      </c>
      <c r="AY148" s="115"/>
      <c r="AZ148" s="110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6"/>
      <c r="BL148" s="248">
        <f t="shared" si="104"/>
        <v>11</v>
      </c>
      <c r="BM148" s="247">
        <f>+IF(ISERROR(ROUNDDOWN(VLOOKUP(J148,償却率!$B$4:$C$82,2,FALSE)*台帳シート!M148,0)*台帳シート!BL148),0,ROUNDDOWN(VLOOKUP(台帳シート!J148,償却率!$B$4:$C$82,2,FALSE)*台帳シート!M148,0)*台帳シート!BL148)</f>
        <v>64449000</v>
      </c>
      <c r="BN148" s="289">
        <f t="shared" si="105"/>
        <v>29294999</v>
      </c>
      <c r="BO148" s="292">
        <f t="shared" si="106"/>
        <v>1</v>
      </c>
      <c r="BP148" s="292">
        <f t="shared" si="107"/>
        <v>0</v>
      </c>
      <c r="BQ148" s="289">
        <f t="shared" si="108"/>
        <v>0</v>
      </c>
      <c r="BR148" s="289">
        <f>IF(ISERROR(IF(BP148=0,IF(F148="無形・ソフトウェア",IF(ROUNDDOWN(VLOOKUP(J148,償却率!$B$4:$C$77,2,FALSE)*台帳シート!M148,0)&gt;=台帳シート!BO148,台帳シート!BO148-0,ROUNDDOWN(VLOOKUP(台帳シート!J148,償却率!$B$4:$C$77,2,FALSE)*台帳シート!M148,0)),IF(H148="1：リース",IF(ROUNDDOWN(VLOOKUP(J148,償却率!$B$4:$C$77,2,FALSE)*台帳シート!M148,0)&gt;=台帳シート!BO148,台帳シート!BO148-0,ROUNDDOWN(VLOOKUP(台帳シート!J148,償却率!$B$4:$C$77,2,FALSE)*台帳シート!M148,0)),IF(ROUNDDOWN(VLOOKUP(J148,償却率!$B$4:$C$77,2,FALSE)*台帳シート!M148,0)&gt;=台帳シート!BO148,台帳シート!BO148-1,ROUNDDOWN(VLOOKUP(台帳シート!J148,償却率!$B$4:$C$77,2,FALSE)*台帳シート!M148,0)))),0)),0,(IF(BP148=0,IF(F148="無形・ソフトウェア",IF(ROUNDDOWN(VLOOKUP(J148,償却率!$B$4:$C$77,2,FALSE)*台帳シート!M148,0)&gt;=台帳シート!BO148,台帳シート!BO148-0,ROUNDDOWN(VLOOKUP(台帳シート!J148,償却率!$B$4:$C$77,2,FALSE)*台帳シート!M148,0)),IF(H148="1：リース",IF(ROUNDDOWN(VLOOKUP(J148,償却率!$B$4:$C$77,2,FALSE)*台帳シート!M148,0)&gt;=台帳シート!BO148,台帳シート!BO148-0,ROUNDDOWN(VLOOKUP(台帳シート!J148,償却率!$B$4:$C$77,2,FALSE)*台帳シート!M148,0)),IF(ROUNDDOWN(VLOOKUP(J148,償却率!$B$4:$C$77,2,FALSE)*台帳シート!M148,0)&gt;=台帳シート!BO148,台帳シート!BO148-1,ROUNDDOWN(VLOOKUP(台帳シート!J148,償却率!$B$4:$C$77,2,FALSE)*台帳シート!M148,0)))),0)))</f>
        <v>0</v>
      </c>
      <c r="BS148" s="290">
        <f t="shared" si="71"/>
        <v>29294999</v>
      </c>
      <c r="BT148" s="293">
        <f t="shared" si="109"/>
        <v>1</v>
      </c>
      <c r="BU148" s="183"/>
    </row>
    <row r="149" spans="2:73" s="109" customFormat="1" ht="30" customHeight="1" x14ac:dyDescent="0.15">
      <c r="B149" s="82" t="s">
        <v>966</v>
      </c>
      <c r="C149" s="111"/>
      <c r="D149" s="285" t="s">
        <v>865</v>
      </c>
      <c r="E149" s="103" t="s">
        <v>1098</v>
      </c>
      <c r="F149" s="108" t="s">
        <v>286</v>
      </c>
      <c r="G149" s="273" t="s">
        <v>779</v>
      </c>
      <c r="H149" s="88" t="s">
        <v>182</v>
      </c>
      <c r="I149" s="273"/>
      <c r="J149" s="108">
        <v>5</v>
      </c>
      <c r="K149" s="269">
        <v>35503</v>
      </c>
      <c r="L149" s="88"/>
      <c r="M149" s="276">
        <v>27192000</v>
      </c>
      <c r="N149" s="277"/>
      <c r="O149" s="111"/>
      <c r="P149" s="111"/>
      <c r="Q149" s="111"/>
      <c r="R149" s="111" t="str">
        <f t="shared" si="80"/>
        <v>-</v>
      </c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88" t="s">
        <v>296</v>
      </c>
      <c r="AI149" s="88"/>
      <c r="AJ149" s="88"/>
      <c r="AK149" s="88"/>
      <c r="AL149" s="88"/>
      <c r="AM149" s="88"/>
      <c r="AN149" s="88"/>
      <c r="AO149" s="88"/>
      <c r="AP149" s="88"/>
      <c r="AQ149" s="189">
        <v>1</v>
      </c>
      <c r="AR149" s="88" t="s">
        <v>894</v>
      </c>
      <c r="AS149" s="88"/>
      <c r="AT149" s="88"/>
      <c r="AU149" s="88"/>
      <c r="AV149" s="88" t="s">
        <v>899</v>
      </c>
      <c r="AW149" s="88"/>
      <c r="AX149" s="282" t="s">
        <v>356</v>
      </c>
      <c r="AY149" s="115"/>
      <c r="AZ149" s="110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6"/>
      <c r="BL149" s="248">
        <f t="shared" si="104"/>
        <v>20</v>
      </c>
      <c r="BM149" s="247">
        <f>+IF(ISERROR(ROUNDDOWN(VLOOKUP(J149,償却率!$B$4:$C$82,2,FALSE)*台帳シート!M149,0)*台帳シート!BL149),0,ROUNDDOWN(VLOOKUP(台帳シート!J149,償却率!$B$4:$C$82,2,FALSE)*台帳シート!M149,0)*台帳シート!BL149)</f>
        <v>108768000</v>
      </c>
      <c r="BN149" s="289">
        <f t="shared" si="105"/>
        <v>27191999</v>
      </c>
      <c r="BO149" s="292">
        <f t="shared" si="106"/>
        <v>1</v>
      </c>
      <c r="BP149" s="292">
        <f t="shared" si="107"/>
        <v>0</v>
      </c>
      <c r="BQ149" s="289">
        <f t="shared" si="108"/>
        <v>0</v>
      </c>
      <c r="BR149" s="289">
        <f>IF(ISERROR(IF(BP149=0,IF(F149="無形・ソフトウェア",IF(ROUNDDOWN(VLOOKUP(J149,償却率!$B$4:$C$77,2,FALSE)*台帳シート!M149,0)&gt;=台帳シート!BO149,台帳シート!BO149-0,ROUNDDOWN(VLOOKUP(台帳シート!J149,償却率!$B$4:$C$77,2,FALSE)*台帳シート!M149,0)),IF(H149="1：リース",IF(ROUNDDOWN(VLOOKUP(J149,償却率!$B$4:$C$77,2,FALSE)*台帳シート!M149,0)&gt;=台帳シート!BO149,台帳シート!BO149-0,ROUNDDOWN(VLOOKUP(台帳シート!J149,償却率!$B$4:$C$77,2,FALSE)*台帳シート!M149,0)),IF(ROUNDDOWN(VLOOKUP(J149,償却率!$B$4:$C$77,2,FALSE)*台帳シート!M149,0)&gt;=台帳シート!BO149,台帳シート!BO149-1,ROUNDDOWN(VLOOKUP(台帳シート!J149,償却率!$B$4:$C$77,2,FALSE)*台帳シート!M149,0)))),0)),0,(IF(BP149=0,IF(F149="無形・ソフトウェア",IF(ROUNDDOWN(VLOOKUP(J149,償却率!$B$4:$C$77,2,FALSE)*台帳シート!M149,0)&gt;=台帳シート!BO149,台帳シート!BO149-0,ROUNDDOWN(VLOOKUP(台帳シート!J149,償却率!$B$4:$C$77,2,FALSE)*台帳シート!M149,0)),IF(H149="1：リース",IF(ROUNDDOWN(VLOOKUP(J149,償却率!$B$4:$C$77,2,FALSE)*台帳シート!M149,0)&gt;=台帳シート!BO149,台帳シート!BO149-0,ROUNDDOWN(VLOOKUP(台帳シート!J149,償却率!$B$4:$C$77,2,FALSE)*台帳シート!M149,0)),IF(ROUNDDOWN(VLOOKUP(J149,償却率!$B$4:$C$77,2,FALSE)*台帳シート!M149,0)&gt;=台帳シート!BO149,台帳シート!BO149-1,ROUNDDOWN(VLOOKUP(台帳シート!J149,償却率!$B$4:$C$77,2,FALSE)*台帳シート!M149,0)))),0)))</f>
        <v>0</v>
      </c>
      <c r="BS149" s="290">
        <f t="shared" si="71"/>
        <v>27191999</v>
      </c>
      <c r="BT149" s="293">
        <f t="shared" si="109"/>
        <v>1</v>
      </c>
      <c r="BU149" s="183"/>
    </row>
    <row r="150" spans="2:73" s="109" customFormat="1" ht="30" customHeight="1" x14ac:dyDescent="0.15">
      <c r="B150" s="82" t="s">
        <v>967</v>
      </c>
      <c r="C150" s="111"/>
      <c r="D150" s="285" t="s">
        <v>865</v>
      </c>
      <c r="E150" s="103" t="s">
        <v>1098</v>
      </c>
      <c r="F150" s="108" t="s">
        <v>286</v>
      </c>
      <c r="G150" s="273" t="s">
        <v>780</v>
      </c>
      <c r="H150" s="88" t="s">
        <v>182</v>
      </c>
      <c r="I150" s="273"/>
      <c r="J150" s="108">
        <v>5</v>
      </c>
      <c r="K150" s="269">
        <v>35874</v>
      </c>
      <c r="L150" s="88"/>
      <c r="M150" s="276">
        <v>112875000</v>
      </c>
      <c r="N150" s="277"/>
      <c r="O150" s="111"/>
      <c r="P150" s="111"/>
      <c r="Q150" s="111"/>
      <c r="R150" s="111" t="str">
        <f t="shared" si="80"/>
        <v>-</v>
      </c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88" t="s">
        <v>296</v>
      </c>
      <c r="AI150" s="88"/>
      <c r="AJ150" s="88"/>
      <c r="AK150" s="88"/>
      <c r="AL150" s="88"/>
      <c r="AM150" s="88"/>
      <c r="AN150" s="88"/>
      <c r="AO150" s="88"/>
      <c r="AP150" s="88"/>
      <c r="AQ150" s="189">
        <v>1</v>
      </c>
      <c r="AR150" s="88" t="s">
        <v>894</v>
      </c>
      <c r="AS150" s="88"/>
      <c r="AT150" s="88"/>
      <c r="AU150" s="88"/>
      <c r="AV150" s="88" t="s">
        <v>899</v>
      </c>
      <c r="AW150" s="88"/>
      <c r="AX150" s="282" t="s">
        <v>356</v>
      </c>
      <c r="AY150" s="115"/>
      <c r="AZ150" s="110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6"/>
      <c r="BL150" s="248">
        <f t="shared" si="104"/>
        <v>19</v>
      </c>
      <c r="BM150" s="247">
        <f>+IF(ISERROR(ROUNDDOWN(VLOOKUP(J150,償却率!$B$4:$C$82,2,FALSE)*台帳シート!M150,0)*台帳シート!BL150),0,ROUNDDOWN(VLOOKUP(台帳シート!J150,償却率!$B$4:$C$82,2,FALSE)*台帳シート!M150,0)*台帳シート!BL150)</f>
        <v>428925000</v>
      </c>
      <c r="BN150" s="289">
        <f t="shared" si="105"/>
        <v>112874999</v>
      </c>
      <c r="BO150" s="292">
        <f t="shared" si="106"/>
        <v>1</v>
      </c>
      <c r="BP150" s="292">
        <f t="shared" si="107"/>
        <v>0</v>
      </c>
      <c r="BQ150" s="289">
        <f t="shared" si="108"/>
        <v>0</v>
      </c>
      <c r="BR150" s="289">
        <f>IF(ISERROR(IF(BP150=0,IF(F150="無形・ソフトウェア",IF(ROUNDDOWN(VLOOKUP(J150,償却率!$B$4:$C$77,2,FALSE)*台帳シート!M150,0)&gt;=台帳シート!BO150,台帳シート!BO150-0,ROUNDDOWN(VLOOKUP(台帳シート!J150,償却率!$B$4:$C$77,2,FALSE)*台帳シート!M150,0)),IF(H150="1：リース",IF(ROUNDDOWN(VLOOKUP(J150,償却率!$B$4:$C$77,2,FALSE)*台帳シート!M150,0)&gt;=台帳シート!BO150,台帳シート!BO150-0,ROUNDDOWN(VLOOKUP(台帳シート!J150,償却率!$B$4:$C$77,2,FALSE)*台帳シート!M150,0)),IF(ROUNDDOWN(VLOOKUP(J150,償却率!$B$4:$C$77,2,FALSE)*台帳シート!M150,0)&gt;=台帳シート!BO150,台帳シート!BO150-1,ROUNDDOWN(VLOOKUP(台帳シート!J150,償却率!$B$4:$C$77,2,FALSE)*台帳シート!M150,0)))),0)),0,(IF(BP150=0,IF(F150="無形・ソフトウェア",IF(ROUNDDOWN(VLOOKUP(J150,償却率!$B$4:$C$77,2,FALSE)*台帳シート!M150,0)&gt;=台帳シート!BO150,台帳シート!BO150-0,ROUNDDOWN(VLOOKUP(台帳シート!J150,償却率!$B$4:$C$77,2,FALSE)*台帳シート!M150,0)),IF(H150="1：リース",IF(ROUNDDOWN(VLOOKUP(J150,償却率!$B$4:$C$77,2,FALSE)*台帳シート!M150,0)&gt;=台帳シート!BO150,台帳シート!BO150-0,ROUNDDOWN(VLOOKUP(台帳シート!J150,償却率!$B$4:$C$77,2,FALSE)*台帳シート!M150,0)),IF(ROUNDDOWN(VLOOKUP(J150,償却率!$B$4:$C$77,2,FALSE)*台帳シート!M150,0)&gt;=台帳シート!BO150,台帳シート!BO150-1,ROUNDDOWN(VLOOKUP(台帳シート!J150,償却率!$B$4:$C$77,2,FALSE)*台帳シート!M150,0)))),0)))</f>
        <v>0</v>
      </c>
      <c r="BS150" s="290">
        <f t="shared" ref="BS150:BS213" si="112">BN150+BQ150+BR150</f>
        <v>112874999</v>
      </c>
      <c r="BT150" s="293">
        <f t="shared" si="109"/>
        <v>1</v>
      </c>
      <c r="BU150" s="183"/>
    </row>
    <row r="151" spans="2:73" s="109" customFormat="1" ht="30" customHeight="1" x14ac:dyDescent="0.15">
      <c r="B151" s="82" t="s">
        <v>968</v>
      </c>
      <c r="C151" s="111"/>
      <c r="D151" s="285" t="s">
        <v>866</v>
      </c>
      <c r="E151" s="103" t="s">
        <v>1098</v>
      </c>
      <c r="F151" s="108" t="s">
        <v>286</v>
      </c>
      <c r="G151" s="273" t="s">
        <v>781</v>
      </c>
      <c r="H151" s="88" t="s">
        <v>182</v>
      </c>
      <c r="I151" s="273"/>
      <c r="J151" s="108">
        <v>5</v>
      </c>
      <c r="K151" s="269">
        <v>39415</v>
      </c>
      <c r="L151" s="88"/>
      <c r="M151" s="276">
        <v>25909800</v>
      </c>
      <c r="N151" s="277"/>
      <c r="O151" s="111"/>
      <c r="P151" s="111"/>
      <c r="Q151" s="111"/>
      <c r="R151" s="111" t="str">
        <f t="shared" si="80"/>
        <v>-</v>
      </c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88" t="s">
        <v>296</v>
      </c>
      <c r="AI151" s="88"/>
      <c r="AJ151" s="88"/>
      <c r="AK151" s="88"/>
      <c r="AL151" s="88"/>
      <c r="AM151" s="88"/>
      <c r="AN151" s="88"/>
      <c r="AO151" s="88"/>
      <c r="AP151" s="88"/>
      <c r="AQ151" s="189">
        <v>1</v>
      </c>
      <c r="AR151" s="88" t="s">
        <v>894</v>
      </c>
      <c r="AS151" s="88"/>
      <c r="AT151" s="88"/>
      <c r="AU151" s="88"/>
      <c r="AV151" s="88" t="s">
        <v>899</v>
      </c>
      <c r="AW151" s="88"/>
      <c r="AX151" s="282" t="s">
        <v>356</v>
      </c>
      <c r="AY151" s="115"/>
      <c r="AZ151" s="110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6"/>
      <c r="BL151" s="248">
        <f t="shared" si="104"/>
        <v>9</v>
      </c>
      <c r="BM151" s="247">
        <f>+IF(ISERROR(ROUNDDOWN(VLOOKUP(J151,償却率!$B$4:$C$82,2,FALSE)*台帳シート!M151,0)*台帳シート!BL151),0,ROUNDDOWN(VLOOKUP(台帳シート!J151,償却率!$B$4:$C$82,2,FALSE)*台帳シート!M151,0)*台帳シート!BL151)</f>
        <v>46637640</v>
      </c>
      <c r="BN151" s="289">
        <f t="shared" si="105"/>
        <v>25909799</v>
      </c>
      <c r="BO151" s="292">
        <f t="shared" si="106"/>
        <v>1</v>
      </c>
      <c r="BP151" s="292">
        <f t="shared" si="107"/>
        <v>0</v>
      </c>
      <c r="BQ151" s="289">
        <f t="shared" si="108"/>
        <v>0</v>
      </c>
      <c r="BR151" s="289">
        <f>IF(ISERROR(IF(BP151=0,IF(F151="無形・ソフトウェア",IF(ROUNDDOWN(VLOOKUP(J151,償却率!$B$4:$C$77,2,FALSE)*台帳シート!M151,0)&gt;=台帳シート!BO151,台帳シート!BO151-0,ROUNDDOWN(VLOOKUP(台帳シート!J151,償却率!$B$4:$C$77,2,FALSE)*台帳シート!M151,0)),IF(H151="1：リース",IF(ROUNDDOWN(VLOOKUP(J151,償却率!$B$4:$C$77,2,FALSE)*台帳シート!M151,0)&gt;=台帳シート!BO151,台帳シート!BO151-0,ROUNDDOWN(VLOOKUP(台帳シート!J151,償却率!$B$4:$C$77,2,FALSE)*台帳シート!M151,0)),IF(ROUNDDOWN(VLOOKUP(J151,償却率!$B$4:$C$77,2,FALSE)*台帳シート!M151,0)&gt;=台帳シート!BO151,台帳シート!BO151-1,ROUNDDOWN(VLOOKUP(台帳シート!J151,償却率!$B$4:$C$77,2,FALSE)*台帳シート!M151,0)))),0)),0,(IF(BP151=0,IF(F151="無形・ソフトウェア",IF(ROUNDDOWN(VLOOKUP(J151,償却率!$B$4:$C$77,2,FALSE)*台帳シート!M151,0)&gt;=台帳シート!BO151,台帳シート!BO151-0,ROUNDDOWN(VLOOKUP(台帳シート!J151,償却率!$B$4:$C$77,2,FALSE)*台帳シート!M151,0)),IF(H151="1：リース",IF(ROUNDDOWN(VLOOKUP(J151,償却率!$B$4:$C$77,2,FALSE)*台帳シート!M151,0)&gt;=台帳シート!BO151,台帳シート!BO151-0,ROUNDDOWN(VLOOKUP(台帳シート!J151,償却率!$B$4:$C$77,2,FALSE)*台帳シート!M151,0)),IF(ROUNDDOWN(VLOOKUP(J151,償却率!$B$4:$C$77,2,FALSE)*台帳シート!M151,0)&gt;=台帳シート!BO151,台帳シート!BO151-1,ROUNDDOWN(VLOOKUP(台帳シート!J151,償却率!$B$4:$C$77,2,FALSE)*台帳シート!M151,0)))),0)))</f>
        <v>0</v>
      </c>
      <c r="BS151" s="290">
        <f t="shared" si="112"/>
        <v>25909799</v>
      </c>
      <c r="BT151" s="293">
        <f t="shared" si="109"/>
        <v>1</v>
      </c>
      <c r="BU151" s="183"/>
    </row>
    <row r="152" spans="2:73" s="109" customFormat="1" ht="30" customHeight="1" x14ac:dyDescent="0.15">
      <c r="B152" s="82" t="s">
        <v>969</v>
      </c>
      <c r="C152" s="111"/>
      <c r="D152" s="285" t="s">
        <v>866</v>
      </c>
      <c r="E152" s="103" t="s">
        <v>1098</v>
      </c>
      <c r="F152" s="108" t="s">
        <v>286</v>
      </c>
      <c r="G152" s="273" t="s">
        <v>782</v>
      </c>
      <c r="H152" s="88" t="s">
        <v>182</v>
      </c>
      <c r="I152" s="273"/>
      <c r="J152" s="108">
        <v>5</v>
      </c>
      <c r="K152" s="269">
        <v>37686</v>
      </c>
      <c r="L152" s="88"/>
      <c r="M152" s="276">
        <v>8527365</v>
      </c>
      <c r="N152" s="277"/>
      <c r="O152" s="111"/>
      <c r="P152" s="111"/>
      <c r="Q152" s="111"/>
      <c r="R152" s="111" t="str">
        <f t="shared" si="80"/>
        <v>-</v>
      </c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88" t="s">
        <v>296</v>
      </c>
      <c r="AI152" s="88"/>
      <c r="AJ152" s="88"/>
      <c r="AK152" s="88"/>
      <c r="AL152" s="88"/>
      <c r="AM152" s="88"/>
      <c r="AN152" s="88"/>
      <c r="AO152" s="88"/>
      <c r="AP152" s="88"/>
      <c r="AQ152" s="189">
        <v>1</v>
      </c>
      <c r="AR152" s="88" t="s">
        <v>894</v>
      </c>
      <c r="AS152" s="88"/>
      <c r="AT152" s="88"/>
      <c r="AU152" s="88"/>
      <c r="AV152" s="88" t="s">
        <v>899</v>
      </c>
      <c r="AW152" s="88"/>
      <c r="AX152" s="282" t="s">
        <v>356</v>
      </c>
      <c r="AY152" s="115"/>
      <c r="AZ152" s="110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6"/>
      <c r="BL152" s="248">
        <f t="shared" si="104"/>
        <v>14</v>
      </c>
      <c r="BM152" s="247">
        <f>+IF(ISERROR(ROUNDDOWN(VLOOKUP(J152,償却率!$B$4:$C$82,2,FALSE)*台帳シート!M152,0)*台帳シート!BL152),0,ROUNDDOWN(VLOOKUP(台帳シート!J152,償却率!$B$4:$C$82,2,FALSE)*台帳シート!M152,0)*台帳シート!BL152)</f>
        <v>23876622</v>
      </c>
      <c r="BN152" s="289">
        <f t="shared" si="105"/>
        <v>8527364</v>
      </c>
      <c r="BO152" s="292">
        <f t="shared" si="106"/>
        <v>1</v>
      </c>
      <c r="BP152" s="292">
        <f t="shared" si="107"/>
        <v>0</v>
      </c>
      <c r="BQ152" s="289">
        <f t="shared" si="108"/>
        <v>0</v>
      </c>
      <c r="BR152" s="289">
        <f>IF(ISERROR(IF(BP152=0,IF(F152="無形・ソフトウェア",IF(ROUNDDOWN(VLOOKUP(J152,償却率!$B$4:$C$77,2,FALSE)*台帳シート!M152,0)&gt;=台帳シート!BO152,台帳シート!BO152-0,ROUNDDOWN(VLOOKUP(台帳シート!J152,償却率!$B$4:$C$77,2,FALSE)*台帳シート!M152,0)),IF(H152="1：リース",IF(ROUNDDOWN(VLOOKUP(J152,償却率!$B$4:$C$77,2,FALSE)*台帳シート!M152,0)&gt;=台帳シート!BO152,台帳シート!BO152-0,ROUNDDOWN(VLOOKUP(台帳シート!J152,償却率!$B$4:$C$77,2,FALSE)*台帳シート!M152,0)),IF(ROUNDDOWN(VLOOKUP(J152,償却率!$B$4:$C$77,2,FALSE)*台帳シート!M152,0)&gt;=台帳シート!BO152,台帳シート!BO152-1,ROUNDDOWN(VLOOKUP(台帳シート!J152,償却率!$B$4:$C$77,2,FALSE)*台帳シート!M152,0)))),0)),0,(IF(BP152=0,IF(F152="無形・ソフトウェア",IF(ROUNDDOWN(VLOOKUP(J152,償却率!$B$4:$C$77,2,FALSE)*台帳シート!M152,0)&gt;=台帳シート!BO152,台帳シート!BO152-0,ROUNDDOWN(VLOOKUP(台帳シート!J152,償却率!$B$4:$C$77,2,FALSE)*台帳シート!M152,0)),IF(H152="1：リース",IF(ROUNDDOWN(VLOOKUP(J152,償却率!$B$4:$C$77,2,FALSE)*台帳シート!M152,0)&gt;=台帳シート!BO152,台帳シート!BO152-0,ROUNDDOWN(VLOOKUP(台帳シート!J152,償却率!$B$4:$C$77,2,FALSE)*台帳シート!M152,0)),IF(ROUNDDOWN(VLOOKUP(J152,償却率!$B$4:$C$77,2,FALSE)*台帳シート!M152,0)&gt;=台帳シート!BO152,台帳シート!BO152-1,ROUNDDOWN(VLOOKUP(台帳シート!J152,償却率!$B$4:$C$77,2,FALSE)*台帳シート!M152,0)))),0)))</f>
        <v>0</v>
      </c>
      <c r="BS152" s="290">
        <f t="shared" si="112"/>
        <v>8527364</v>
      </c>
      <c r="BT152" s="293">
        <f t="shared" si="109"/>
        <v>1</v>
      </c>
      <c r="BU152" s="183"/>
    </row>
    <row r="153" spans="2:73" s="109" customFormat="1" ht="30" customHeight="1" x14ac:dyDescent="0.15">
      <c r="B153" s="82" t="s">
        <v>970</v>
      </c>
      <c r="C153" s="111"/>
      <c r="D153" s="285" t="s">
        <v>866</v>
      </c>
      <c r="E153" s="103" t="s">
        <v>1098</v>
      </c>
      <c r="F153" s="108" t="s">
        <v>286</v>
      </c>
      <c r="G153" s="273" t="s">
        <v>783</v>
      </c>
      <c r="H153" s="88" t="s">
        <v>182</v>
      </c>
      <c r="I153" s="273"/>
      <c r="J153" s="108">
        <v>5</v>
      </c>
      <c r="K153" s="269">
        <v>37057</v>
      </c>
      <c r="L153" s="88"/>
      <c r="M153" s="276">
        <v>1454670</v>
      </c>
      <c r="N153" s="277"/>
      <c r="O153" s="111"/>
      <c r="P153" s="111"/>
      <c r="Q153" s="111"/>
      <c r="R153" s="111" t="str">
        <f t="shared" si="80"/>
        <v>-</v>
      </c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88" t="s">
        <v>296</v>
      </c>
      <c r="AI153" s="88"/>
      <c r="AJ153" s="88"/>
      <c r="AK153" s="88"/>
      <c r="AL153" s="88"/>
      <c r="AM153" s="88"/>
      <c r="AN153" s="88"/>
      <c r="AO153" s="88"/>
      <c r="AP153" s="88"/>
      <c r="AQ153" s="189">
        <v>1</v>
      </c>
      <c r="AR153" s="88" t="s">
        <v>894</v>
      </c>
      <c r="AS153" s="88"/>
      <c r="AT153" s="88"/>
      <c r="AU153" s="88"/>
      <c r="AV153" s="88" t="s">
        <v>899</v>
      </c>
      <c r="AW153" s="88"/>
      <c r="AX153" s="282" t="s">
        <v>356</v>
      </c>
      <c r="AY153" s="115"/>
      <c r="AZ153" s="110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6"/>
      <c r="BL153" s="248">
        <f t="shared" si="104"/>
        <v>15</v>
      </c>
      <c r="BM153" s="247">
        <f>+IF(ISERROR(ROUNDDOWN(VLOOKUP(J153,償却率!$B$4:$C$82,2,FALSE)*台帳シート!M153,0)*台帳シート!BL153),0,ROUNDDOWN(VLOOKUP(台帳シート!J153,償却率!$B$4:$C$82,2,FALSE)*台帳シート!M153,0)*台帳シート!BL153)</f>
        <v>4364010</v>
      </c>
      <c r="BN153" s="289">
        <f t="shared" si="105"/>
        <v>1454669</v>
      </c>
      <c r="BO153" s="292">
        <f t="shared" si="106"/>
        <v>1</v>
      </c>
      <c r="BP153" s="292">
        <f t="shared" si="107"/>
        <v>0</v>
      </c>
      <c r="BQ153" s="289">
        <f t="shared" si="108"/>
        <v>0</v>
      </c>
      <c r="BR153" s="289">
        <f>IF(ISERROR(IF(BP153=0,IF(F153="無形・ソフトウェア",IF(ROUNDDOWN(VLOOKUP(J153,償却率!$B$4:$C$77,2,FALSE)*台帳シート!M153,0)&gt;=台帳シート!BO153,台帳シート!BO153-0,ROUNDDOWN(VLOOKUP(台帳シート!J153,償却率!$B$4:$C$77,2,FALSE)*台帳シート!M153,0)),IF(H153="1：リース",IF(ROUNDDOWN(VLOOKUP(J153,償却率!$B$4:$C$77,2,FALSE)*台帳シート!M153,0)&gt;=台帳シート!BO153,台帳シート!BO153-0,ROUNDDOWN(VLOOKUP(台帳シート!J153,償却率!$B$4:$C$77,2,FALSE)*台帳シート!M153,0)),IF(ROUNDDOWN(VLOOKUP(J153,償却率!$B$4:$C$77,2,FALSE)*台帳シート!M153,0)&gt;=台帳シート!BO153,台帳シート!BO153-1,ROUNDDOWN(VLOOKUP(台帳シート!J153,償却率!$B$4:$C$77,2,FALSE)*台帳シート!M153,0)))),0)),0,(IF(BP153=0,IF(F153="無形・ソフトウェア",IF(ROUNDDOWN(VLOOKUP(J153,償却率!$B$4:$C$77,2,FALSE)*台帳シート!M153,0)&gt;=台帳シート!BO153,台帳シート!BO153-0,ROUNDDOWN(VLOOKUP(台帳シート!J153,償却率!$B$4:$C$77,2,FALSE)*台帳シート!M153,0)),IF(H153="1：リース",IF(ROUNDDOWN(VLOOKUP(J153,償却率!$B$4:$C$77,2,FALSE)*台帳シート!M153,0)&gt;=台帳シート!BO153,台帳シート!BO153-0,ROUNDDOWN(VLOOKUP(台帳シート!J153,償却率!$B$4:$C$77,2,FALSE)*台帳シート!M153,0)),IF(ROUNDDOWN(VLOOKUP(J153,償却率!$B$4:$C$77,2,FALSE)*台帳シート!M153,0)&gt;=台帳シート!BO153,台帳シート!BO153-1,ROUNDDOWN(VLOOKUP(台帳シート!J153,償却率!$B$4:$C$77,2,FALSE)*台帳シート!M153,0)))),0)))</f>
        <v>0</v>
      </c>
      <c r="BS153" s="290">
        <f t="shared" si="112"/>
        <v>1454669</v>
      </c>
      <c r="BT153" s="293">
        <f t="shared" si="109"/>
        <v>1</v>
      </c>
      <c r="BU153" s="183"/>
    </row>
    <row r="154" spans="2:73" s="109" customFormat="1" ht="30" customHeight="1" x14ac:dyDescent="0.15">
      <c r="B154" s="82" t="s">
        <v>971</v>
      </c>
      <c r="C154" s="111"/>
      <c r="D154" s="285" t="s">
        <v>866</v>
      </c>
      <c r="E154" s="103" t="s">
        <v>1098</v>
      </c>
      <c r="F154" s="108" t="s">
        <v>286</v>
      </c>
      <c r="G154" s="273" t="s">
        <v>784</v>
      </c>
      <c r="H154" s="88" t="s">
        <v>182</v>
      </c>
      <c r="I154" s="273"/>
      <c r="J154" s="108">
        <v>5</v>
      </c>
      <c r="K154" s="269">
        <v>36235</v>
      </c>
      <c r="L154" s="88"/>
      <c r="M154" s="276">
        <v>11791500</v>
      </c>
      <c r="N154" s="277"/>
      <c r="O154" s="56"/>
      <c r="P154" s="111"/>
      <c r="Q154" s="111"/>
      <c r="R154" s="111" t="str">
        <f t="shared" si="80"/>
        <v>-</v>
      </c>
      <c r="S154" s="111"/>
      <c r="T154" s="111"/>
      <c r="U154" s="111"/>
      <c r="V154" s="111"/>
      <c r="W154" s="111"/>
      <c r="X154" s="111"/>
      <c r="Y154" s="111" t="str">
        <f t="shared" ref="Y154:Y295" si="113">IF(BP154&lt;0,BP154,"-")</f>
        <v>-</v>
      </c>
      <c r="Z154" s="111"/>
      <c r="AA154" s="111"/>
      <c r="AB154" s="111"/>
      <c r="AC154" s="111"/>
      <c r="AD154" s="111"/>
      <c r="AE154" s="111"/>
      <c r="AF154" s="111"/>
      <c r="AG154" s="111"/>
      <c r="AH154" s="88" t="s">
        <v>296</v>
      </c>
      <c r="AI154" s="88"/>
      <c r="AJ154" s="88"/>
      <c r="AK154" s="88"/>
      <c r="AL154" s="88"/>
      <c r="AM154" s="88"/>
      <c r="AN154" s="88"/>
      <c r="AO154" s="88"/>
      <c r="AP154" s="88"/>
      <c r="AQ154" s="189">
        <v>1</v>
      </c>
      <c r="AR154" s="88" t="s">
        <v>894</v>
      </c>
      <c r="AS154" s="88"/>
      <c r="AT154" s="88"/>
      <c r="AU154" s="88"/>
      <c r="AV154" s="88" t="s">
        <v>899</v>
      </c>
      <c r="AW154" s="88"/>
      <c r="AX154" s="282" t="s">
        <v>356</v>
      </c>
      <c r="AY154" s="115"/>
      <c r="AZ154" s="110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6"/>
      <c r="BL154" s="248">
        <f t="shared" si="104"/>
        <v>18</v>
      </c>
      <c r="BM154" s="247">
        <f>+IF(ISERROR(ROUNDDOWN(VLOOKUP(J154,償却率!$B$4:$C$82,2,FALSE)*台帳シート!M154,0)*台帳シート!BL154),0,ROUNDDOWN(VLOOKUP(台帳シート!J154,償却率!$B$4:$C$82,2,FALSE)*台帳シート!M154,0)*台帳シート!BL154)</f>
        <v>42449400</v>
      </c>
      <c r="BN154" s="289">
        <f t="shared" si="105"/>
        <v>11791499</v>
      </c>
      <c r="BO154" s="292">
        <f t="shared" si="106"/>
        <v>1</v>
      </c>
      <c r="BP154" s="292">
        <f t="shared" si="107"/>
        <v>0</v>
      </c>
      <c r="BQ154" s="289">
        <f t="shared" si="108"/>
        <v>0</v>
      </c>
      <c r="BR154" s="289">
        <f>IF(ISERROR(IF(BP154=0,IF(F154="無形・ソフトウェア",IF(ROUNDDOWN(VLOOKUP(J154,償却率!$B$4:$C$77,2,FALSE)*台帳シート!M154,0)&gt;=台帳シート!BO154,台帳シート!BO154-0,ROUNDDOWN(VLOOKUP(台帳シート!J154,償却率!$B$4:$C$77,2,FALSE)*台帳シート!M154,0)),IF(H154="1：リース",IF(ROUNDDOWN(VLOOKUP(J154,償却率!$B$4:$C$77,2,FALSE)*台帳シート!M154,0)&gt;=台帳シート!BO154,台帳シート!BO154-0,ROUNDDOWN(VLOOKUP(台帳シート!J154,償却率!$B$4:$C$77,2,FALSE)*台帳シート!M154,0)),IF(ROUNDDOWN(VLOOKUP(J154,償却率!$B$4:$C$77,2,FALSE)*台帳シート!M154,0)&gt;=台帳シート!BO154,台帳シート!BO154-1,ROUNDDOWN(VLOOKUP(台帳シート!J154,償却率!$B$4:$C$77,2,FALSE)*台帳シート!M154,0)))),0)),0,(IF(BP154=0,IF(F154="無形・ソフトウェア",IF(ROUNDDOWN(VLOOKUP(J154,償却率!$B$4:$C$77,2,FALSE)*台帳シート!M154,0)&gt;=台帳シート!BO154,台帳シート!BO154-0,ROUNDDOWN(VLOOKUP(台帳シート!J154,償却率!$B$4:$C$77,2,FALSE)*台帳シート!M154,0)),IF(H154="1：リース",IF(ROUNDDOWN(VLOOKUP(J154,償却率!$B$4:$C$77,2,FALSE)*台帳シート!M154,0)&gt;=台帳シート!BO154,台帳シート!BO154-0,ROUNDDOWN(VLOOKUP(台帳シート!J154,償却率!$B$4:$C$77,2,FALSE)*台帳シート!M154,0)),IF(ROUNDDOWN(VLOOKUP(J154,償却率!$B$4:$C$77,2,FALSE)*台帳シート!M154,0)&gt;=台帳シート!BO154,台帳シート!BO154-1,ROUNDDOWN(VLOOKUP(台帳シート!J154,償却率!$B$4:$C$77,2,FALSE)*台帳シート!M154,0)))),0)))</f>
        <v>0</v>
      </c>
      <c r="BS154" s="290">
        <f t="shared" si="112"/>
        <v>11791499</v>
      </c>
      <c r="BT154" s="293">
        <f t="shared" si="109"/>
        <v>1</v>
      </c>
      <c r="BU154" s="183"/>
    </row>
    <row r="155" spans="2:73" s="109" customFormat="1" ht="30" customHeight="1" x14ac:dyDescent="0.15">
      <c r="B155" s="82" t="s">
        <v>972</v>
      </c>
      <c r="C155" s="111"/>
      <c r="D155" s="285" t="s">
        <v>866</v>
      </c>
      <c r="E155" s="103" t="s">
        <v>1098</v>
      </c>
      <c r="F155" s="108" t="s">
        <v>286</v>
      </c>
      <c r="G155" s="273" t="s">
        <v>785</v>
      </c>
      <c r="H155" s="88" t="s">
        <v>182</v>
      </c>
      <c r="I155" s="273"/>
      <c r="J155" s="108">
        <v>5</v>
      </c>
      <c r="K155" s="269">
        <v>38006</v>
      </c>
      <c r="L155" s="88"/>
      <c r="M155" s="276">
        <v>24853500</v>
      </c>
      <c r="N155" s="277"/>
      <c r="O155" s="111"/>
      <c r="P155" s="111"/>
      <c r="Q155" s="111"/>
      <c r="R155" s="111" t="str">
        <f t="shared" si="80"/>
        <v>-</v>
      </c>
      <c r="S155" s="111"/>
      <c r="T155" s="111"/>
      <c r="U155" s="111"/>
      <c r="V155" s="111"/>
      <c r="W155" s="111"/>
      <c r="X155" s="111"/>
      <c r="Y155" s="111" t="str">
        <f t="shared" si="113"/>
        <v>-</v>
      </c>
      <c r="Z155" s="111"/>
      <c r="AA155" s="111"/>
      <c r="AB155" s="111"/>
      <c r="AC155" s="111"/>
      <c r="AD155" s="111"/>
      <c r="AE155" s="111"/>
      <c r="AF155" s="111"/>
      <c r="AG155" s="111"/>
      <c r="AH155" s="88" t="s">
        <v>296</v>
      </c>
      <c r="AI155" s="88"/>
      <c r="AJ155" s="88"/>
      <c r="AK155" s="88"/>
      <c r="AL155" s="88"/>
      <c r="AM155" s="88"/>
      <c r="AN155" s="88"/>
      <c r="AO155" s="88"/>
      <c r="AP155" s="88"/>
      <c r="AQ155" s="189">
        <v>1</v>
      </c>
      <c r="AR155" s="88" t="s">
        <v>894</v>
      </c>
      <c r="AS155" s="88"/>
      <c r="AT155" s="88"/>
      <c r="AU155" s="88"/>
      <c r="AV155" s="88" t="s">
        <v>899</v>
      </c>
      <c r="AW155" s="88"/>
      <c r="AX155" s="282" t="s">
        <v>356</v>
      </c>
      <c r="AY155" s="115"/>
      <c r="AZ155" s="110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6"/>
      <c r="BL155" s="248">
        <f t="shared" si="104"/>
        <v>13</v>
      </c>
      <c r="BM155" s="247">
        <f>+IF(ISERROR(ROUNDDOWN(VLOOKUP(J155,償却率!$B$4:$C$82,2,FALSE)*台帳シート!M155,0)*台帳シート!BL155),0,ROUNDDOWN(VLOOKUP(台帳シート!J155,償却率!$B$4:$C$82,2,FALSE)*台帳シート!M155,0)*台帳シート!BL155)</f>
        <v>64619100</v>
      </c>
      <c r="BN155" s="289">
        <f t="shared" si="105"/>
        <v>24853499</v>
      </c>
      <c r="BO155" s="292">
        <f t="shared" si="106"/>
        <v>1</v>
      </c>
      <c r="BP155" s="292">
        <f t="shared" si="107"/>
        <v>0</v>
      </c>
      <c r="BQ155" s="289">
        <f t="shared" si="108"/>
        <v>0</v>
      </c>
      <c r="BR155" s="289">
        <f>IF(ISERROR(IF(BP155=0,IF(F155="無形・ソフトウェア",IF(ROUNDDOWN(VLOOKUP(J155,償却率!$B$4:$C$77,2,FALSE)*台帳シート!M155,0)&gt;=台帳シート!BO155,台帳シート!BO155-0,ROUNDDOWN(VLOOKUP(台帳シート!J155,償却率!$B$4:$C$77,2,FALSE)*台帳シート!M155,0)),IF(H155="1：リース",IF(ROUNDDOWN(VLOOKUP(J155,償却率!$B$4:$C$77,2,FALSE)*台帳シート!M155,0)&gt;=台帳シート!BO155,台帳シート!BO155-0,ROUNDDOWN(VLOOKUP(台帳シート!J155,償却率!$B$4:$C$77,2,FALSE)*台帳シート!M155,0)),IF(ROUNDDOWN(VLOOKUP(J155,償却率!$B$4:$C$77,2,FALSE)*台帳シート!M155,0)&gt;=台帳シート!BO155,台帳シート!BO155-1,ROUNDDOWN(VLOOKUP(台帳シート!J155,償却率!$B$4:$C$77,2,FALSE)*台帳シート!M155,0)))),0)),0,(IF(BP155=0,IF(F155="無形・ソフトウェア",IF(ROUNDDOWN(VLOOKUP(J155,償却率!$B$4:$C$77,2,FALSE)*台帳シート!M155,0)&gt;=台帳シート!BO155,台帳シート!BO155-0,ROUNDDOWN(VLOOKUP(台帳シート!J155,償却率!$B$4:$C$77,2,FALSE)*台帳シート!M155,0)),IF(H155="1：リース",IF(ROUNDDOWN(VLOOKUP(J155,償却率!$B$4:$C$77,2,FALSE)*台帳シート!M155,0)&gt;=台帳シート!BO155,台帳シート!BO155-0,ROUNDDOWN(VLOOKUP(台帳シート!J155,償却率!$B$4:$C$77,2,FALSE)*台帳シート!M155,0)),IF(ROUNDDOWN(VLOOKUP(J155,償却率!$B$4:$C$77,2,FALSE)*台帳シート!M155,0)&gt;=台帳シート!BO155,台帳シート!BO155-1,ROUNDDOWN(VLOOKUP(台帳シート!J155,償却率!$B$4:$C$77,2,FALSE)*台帳シート!M155,0)))),0)))</f>
        <v>0</v>
      </c>
      <c r="BS155" s="290">
        <f t="shared" si="112"/>
        <v>24853499</v>
      </c>
      <c r="BT155" s="293">
        <f t="shared" si="109"/>
        <v>1</v>
      </c>
      <c r="BU155" s="183"/>
    </row>
    <row r="156" spans="2:73" s="109" customFormat="1" ht="30" customHeight="1" x14ac:dyDescent="0.15">
      <c r="B156" s="82" t="s">
        <v>973</v>
      </c>
      <c r="C156" s="111"/>
      <c r="D156" s="285" t="s">
        <v>866</v>
      </c>
      <c r="E156" s="103" t="s">
        <v>1098</v>
      </c>
      <c r="F156" s="108" t="s">
        <v>286</v>
      </c>
      <c r="G156" s="273" t="s">
        <v>786</v>
      </c>
      <c r="H156" s="88" t="s">
        <v>182</v>
      </c>
      <c r="I156" s="273"/>
      <c r="J156" s="108">
        <v>5</v>
      </c>
      <c r="K156" s="269">
        <v>37684</v>
      </c>
      <c r="L156" s="88"/>
      <c r="M156" s="276">
        <v>98280000</v>
      </c>
      <c r="N156" s="277"/>
      <c r="O156" s="56"/>
      <c r="P156" s="111"/>
      <c r="Q156" s="111"/>
      <c r="R156" s="111" t="str">
        <f t="shared" si="80"/>
        <v>-</v>
      </c>
      <c r="S156" s="111"/>
      <c r="T156" s="111"/>
      <c r="U156" s="111"/>
      <c r="V156" s="111"/>
      <c r="W156" s="111"/>
      <c r="X156" s="111"/>
      <c r="Y156" s="111" t="str">
        <f t="shared" si="113"/>
        <v>-</v>
      </c>
      <c r="Z156" s="111"/>
      <c r="AA156" s="111"/>
      <c r="AB156" s="111"/>
      <c r="AC156" s="111"/>
      <c r="AD156" s="111"/>
      <c r="AE156" s="111"/>
      <c r="AF156" s="111"/>
      <c r="AG156" s="111"/>
      <c r="AH156" s="88" t="s">
        <v>296</v>
      </c>
      <c r="AI156" s="88"/>
      <c r="AJ156" s="88"/>
      <c r="AK156" s="88"/>
      <c r="AL156" s="88"/>
      <c r="AM156" s="88"/>
      <c r="AN156" s="88"/>
      <c r="AO156" s="88"/>
      <c r="AP156" s="88"/>
      <c r="AQ156" s="189">
        <v>1</v>
      </c>
      <c r="AR156" s="88" t="s">
        <v>894</v>
      </c>
      <c r="AS156" s="88"/>
      <c r="AT156" s="88"/>
      <c r="AU156" s="88"/>
      <c r="AV156" s="88" t="s">
        <v>899</v>
      </c>
      <c r="AW156" s="88"/>
      <c r="AX156" s="282" t="s">
        <v>356</v>
      </c>
      <c r="AY156" s="115"/>
      <c r="AZ156" s="110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6"/>
      <c r="BL156" s="248">
        <f>+IF($BM$2&lt;K156,0,DATEDIF(K156,$BM$2,"Y"))</f>
        <v>14</v>
      </c>
      <c r="BM156" s="247">
        <f>+IF(ISERROR(ROUNDDOWN(VLOOKUP(J156,償却率!$B$4:$C$82,2,FALSE)*台帳シート!M156,0)*台帳シート!BL156),0,ROUNDDOWN(VLOOKUP(台帳シート!J156,償却率!$B$4:$C$82,2,FALSE)*台帳シート!M156,0)*台帳シート!BL156)</f>
        <v>275184000</v>
      </c>
      <c r="BN156" s="289">
        <f>IF(BM156=0,0,IF(F156="無形・ソフトウェア",IF(M156-BM156&gt;0,BM156,M156-0),IF(H156="1：リース",IF(M156-BM156&gt;0,BM156,M156-0),IF(M156-BM156&gt;1,BM156,M156-1))))</f>
        <v>98279999</v>
      </c>
      <c r="BO156" s="292">
        <f t="shared" ref="BO156" si="114">+IF(BP156&lt;=0,M156-BN156,0)</f>
        <v>1</v>
      </c>
      <c r="BP156" s="292">
        <f>+IF($BM$2&lt;K156,M156,IF(O156&lt;&gt;"",-(M156-BN156),0))</f>
        <v>0</v>
      </c>
      <c r="BQ156" s="289">
        <f t="shared" ref="BQ156" si="115">IF(BP156&lt;0,-BN156+BP156,0)</f>
        <v>0</v>
      </c>
      <c r="BR156" s="289">
        <f>IF(ISERROR(IF(BP156=0,IF(F156="無形・ソフトウェア",IF(ROUNDDOWN(VLOOKUP(J156,償却率!$B$4:$C$77,2,FALSE)*台帳シート!M156,0)&gt;=台帳シート!BO156,台帳シート!BO156-0,ROUNDDOWN(VLOOKUP(台帳シート!J156,償却率!$B$4:$C$77,2,FALSE)*台帳シート!M156,0)),IF(H156="1：リース",IF(ROUNDDOWN(VLOOKUP(J156,償却率!$B$4:$C$77,2,FALSE)*台帳シート!M156,0)&gt;=台帳シート!BO156,台帳シート!BO156-0,ROUNDDOWN(VLOOKUP(台帳シート!J156,償却率!$B$4:$C$77,2,FALSE)*台帳シート!M156,0)),IF(ROUNDDOWN(VLOOKUP(J156,償却率!$B$4:$C$77,2,FALSE)*台帳シート!M156,0)&gt;=台帳シート!BO156,台帳シート!BO156-1,ROUNDDOWN(VLOOKUP(台帳シート!J156,償却率!$B$4:$C$77,2,FALSE)*台帳シート!M156,0)))),0)),0,(IF(BP156=0,IF(F156="無形・ソフトウェア",IF(ROUNDDOWN(VLOOKUP(J156,償却率!$B$4:$C$77,2,FALSE)*台帳シート!M156,0)&gt;=台帳シート!BO156,台帳シート!BO156-0,ROUNDDOWN(VLOOKUP(台帳シート!J156,償却率!$B$4:$C$77,2,FALSE)*台帳シート!M156,0)),IF(H156="1：リース",IF(ROUNDDOWN(VLOOKUP(J156,償却率!$B$4:$C$77,2,FALSE)*台帳シート!M156,0)&gt;=台帳シート!BO156,台帳シート!BO156-0,ROUNDDOWN(VLOOKUP(台帳シート!J156,償却率!$B$4:$C$77,2,FALSE)*台帳シート!M156,0)),IF(ROUNDDOWN(VLOOKUP(J156,償却率!$B$4:$C$77,2,FALSE)*台帳シート!M156,0)&gt;=台帳シート!BO156,台帳シート!BO156-1,ROUNDDOWN(VLOOKUP(台帳シート!J156,償却率!$B$4:$C$77,2,FALSE)*台帳シート!M156,0)))),0)))</f>
        <v>0</v>
      </c>
      <c r="BS156" s="290">
        <f t="shared" si="112"/>
        <v>98279999</v>
      </c>
      <c r="BT156" s="293">
        <f t="shared" ref="BT156" si="116">+BO156+BP156-BR156</f>
        <v>1</v>
      </c>
      <c r="BU156" s="183"/>
    </row>
    <row r="157" spans="2:73" s="109" customFormat="1" ht="30" customHeight="1" x14ac:dyDescent="0.15">
      <c r="B157" s="82" t="s">
        <v>974</v>
      </c>
      <c r="C157" s="111"/>
      <c r="D157" s="285" t="s">
        <v>861</v>
      </c>
      <c r="E157" s="103" t="s">
        <v>1098</v>
      </c>
      <c r="F157" s="108" t="s">
        <v>286</v>
      </c>
      <c r="G157" s="273" t="s">
        <v>787</v>
      </c>
      <c r="H157" s="88" t="s">
        <v>182</v>
      </c>
      <c r="I157" s="273"/>
      <c r="J157" s="108">
        <v>5</v>
      </c>
      <c r="K157" s="269">
        <v>37323</v>
      </c>
      <c r="L157" s="88"/>
      <c r="M157" s="276">
        <v>8450000</v>
      </c>
      <c r="N157" s="277"/>
      <c r="O157" s="111"/>
      <c r="P157" s="111"/>
      <c r="Q157" s="111"/>
      <c r="R157" s="111" t="str">
        <f t="shared" si="80"/>
        <v>-</v>
      </c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88" t="s">
        <v>296</v>
      </c>
      <c r="AI157" s="88"/>
      <c r="AJ157" s="88"/>
      <c r="AK157" s="88"/>
      <c r="AL157" s="88"/>
      <c r="AM157" s="88"/>
      <c r="AN157" s="88"/>
      <c r="AO157" s="88"/>
      <c r="AP157" s="88"/>
      <c r="AQ157" s="189">
        <v>1</v>
      </c>
      <c r="AR157" s="88" t="s">
        <v>894</v>
      </c>
      <c r="AS157" s="88"/>
      <c r="AT157" s="88"/>
      <c r="AU157" s="88"/>
      <c r="AV157" s="88" t="s">
        <v>899</v>
      </c>
      <c r="AW157" s="88"/>
      <c r="AX157" s="282" t="s">
        <v>356</v>
      </c>
      <c r="AY157" s="115"/>
      <c r="AZ157" s="110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6"/>
      <c r="BL157" s="248">
        <f t="shared" ref="BL157:BL215" si="117">+IF($BM$2&lt;K157,0,DATEDIF(K157,$BM$2,"Y"))</f>
        <v>15</v>
      </c>
      <c r="BM157" s="247">
        <f>+IF(ISERROR(ROUNDDOWN(VLOOKUP(J157,償却率!$B$4:$C$82,2,FALSE)*台帳シート!M157,0)*台帳シート!BL157),0,ROUNDDOWN(VLOOKUP(台帳シート!J157,償却率!$B$4:$C$82,2,FALSE)*台帳シート!M157,0)*台帳シート!BL157)</f>
        <v>25350000</v>
      </c>
      <c r="BN157" s="289">
        <f t="shared" ref="BN157:BN215" si="118">IF(BM157=0,0,IF(F157="無形・ソフトウェア",IF(M157-BM157&gt;0,BM157,M157-0),IF(H157="1：リース",IF(M157-BM157&gt;0,BM157,M157-0),IF(M157-BM157&gt;1,BM157,M157-1))))</f>
        <v>8449999</v>
      </c>
      <c r="BO157" s="292">
        <f t="shared" ref="BO157:BO215" si="119">+IF(BP157&lt;=0,M157-BN157,0)</f>
        <v>1</v>
      </c>
      <c r="BP157" s="292">
        <f t="shared" ref="BP157:BP215" si="120">+IF($BM$2&lt;K157,M157,IF(O157&lt;&gt;"",-(M157-BN157),0))</f>
        <v>0</v>
      </c>
      <c r="BQ157" s="289">
        <f t="shared" ref="BQ157:BQ215" si="121">IF(BP157&lt;0,-BN157+BP157,0)</f>
        <v>0</v>
      </c>
      <c r="BR157" s="289">
        <f>IF(ISERROR(IF(BP157=0,IF(F157="無形・ソフトウェア",IF(ROUNDDOWN(VLOOKUP(J157,償却率!$B$4:$C$77,2,FALSE)*台帳シート!M157,0)&gt;=台帳シート!BO157,台帳シート!BO157-0,ROUNDDOWN(VLOOKUP(台帳シート!J157,償却率!$B$4:$C$77,2,FALSE)*台帳シート!M157,0)),IF(H157="1：リース",IF(ROUNDDOWN(VLOOKUP(J157,償却率!$B$4:$C$77,2,FALSE)*台帳シート!M157,0)&gt;=台帳シート!BO157,台帳シート!BO157-0,ROUNDDOWN(VLOOKUP(台帳シート!J157,償却率!$B$4:$C$77,2,FALSE)*台帳シート!M157,0)),IF(ROUNDDOWN(VLOOKUP(J157,償却率!$B$4:$C$77,2,FALSE)*台帳シート!M157,0)&gt;=台帳シート!BO157,台帳シート!BO157-1,ROUNDDOWN(VLOOKUP(台帳シート!J157,償却率!$B$4:$C$77,2,FALSE)*台帳シート!M157,0)))),0)),0,(IF(BP157=0,IF(F157="無形・ソフトウェア",IF(ROUNDDOWN(VLOOKUP(J157,償却率!$B$4:$C$77,2,FALSE)*台帳シート!M157,0)&gt;=台帳シート!BO157,台帳シート!BO157-0,ROUNDDOWN(VLOOKUP(台帳シート!J157,償却率!$B$4:$C$77,2,FALSE)*台帳シート!M157,0)),IF(H157="1：リース",IF(ROUNDDOWN(VLOOKUP(J157,償却率!$B$4:$C$77,2,FALSE)*台帳シート!M157,0)&gt;=台帳シート!BO157,台帳シート!BO157-0,ROUNDDOWN(VLOOKUP(台帳シート!J157,償却率!$B$4:$C$77,2,FALSE)*台帳シート!M157,0)),IF(ROUNDDOWN(VLOOKUP(J157,償却率!$B$4:$C$77,2,FALSE)*台帳シート!M157,0)&gt;=台帳シート!BO157,台帳シート!BO157-1,ROUNDDOWN(VLOOKUP(台帳シート!J157,償却率!$B$4:$C$77,2,FALSE)*台帳シート!M157,0)))),0)))</f>
        <v>0</v>
      </c>
      <c r="BS157" s="290">
        <f t="shared" si="112"/>
        <v>8449999</v>
      </c>
      <c r="BT157" s="293">
        <f t="shared" ref="BT157:BT215" si="122">+BO157+BP157-BR157</f>
        <v>1</v>
      </c>
      <c r="BU157" s="183"/>
    </row>
    <row r="158" spans="2:73" s="109" customFormat="1" ht="30" customHeight="1" x14ac:dyDescent="0.15">
      <c r="B158" s="82" t="s">
        <v>975</v>
      </c>
      <c r="C158" s="111"/>
      <c r="D158" s="285" t="s">
        <v>858</v>
      </c>
      <c r="E158" s="103" t="s">
        <v>1098</v>
      </c>
      <c r="F158" s="108" t="s">
        <v>286</v>
      </c>
      <c r="G158" s="273" t="s">
        <v>788</v>
      </c>
      <c r="H158" s="88" t="s">
        <v>182</v>
      </c>
      <c r="I158" s="273"/>
      <c r="J158" s="108">
        <v>5</v>
      </c>
      <c r="K158" s="269">
        <v>37692</v>
      </c>
      <c r="L158" s="88"/>
      <c r="M158" s="276">
        <v>24675000</v>
      </c>
      <c r="N158" s="277"/>
      <c r="O158" s="111"/>
      <c r="P158" s="111"/>
      <c r="Q158" s="111"/>
      <c r="R158" s="111" t="str">
        <f t="shared" si="80"/>
        <v>-</v>
      </c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88" t="s">
        <v>296</v>
      </c>
      <c r="AI158" s="88"/>
      <c r="AJ158" s="88"/>
      <c r="AK158" s="88"/>
      <c r="AL158" s="88"/>
      <c r="AM158" s="88"/>
      <c r="AN158" s="88"/>
      <c r="AO158" s="88"/>
      <c r="AP158" s="88"/>
      <c r="AQ158" s="189">
        <v>1</v>
      </c>
      <c r="AR158" s="88" t="s">
        <v>894</v>
      </c>
      <c r="AS158" s="88"/>
      <c r="AT158" s="88"/>
      <c r="AU158" s="88"/>
      <c r="AV158" s="88" t="s">
        <v>899</v>
      </c>
      <c r="AW158" s="88"/>
      <c r="AX158" s="282" t="s">
        <v>356</v>
      </c>
      <c r="AY158" s="115"/>
      <c r="AZ158" s="110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6"/>
      <c r="BL158" s="248">
        <f t="shared" si="117"/>
        <v>14</v>
      </c>
      <c r="BM158" s="247">
        <f>+IF(ISERROR(ROUNDDOWN(VLOOKUP(J158,償却率!$B$4:$C$82,2,FALSE)*台帳シート!M158,0)*台帳シート!BL158),0,ROUNDDOWN(VLOOKUP(台帳シート!J158,償却率!$B$4:$C$82,2,FALSE)*台帳シート!M158,0)*台帳シート!BL158)</f>
        <v>69090000</v>
      </c>
      <c r="BN158" s="289">
        <f t="shared" si="118"/>
        <v>24674999</v>
      </c>
      <c r="BO158" s="292">
        <f t="shared" si="119"/>
        <v>1</v>
      </c>
      <c r="BP158" s="292">
        <f t="shared" si="120"/>
        <v>0</v>
      </c>
      <c r="BQ158" s="289">
        <f t="shared" si="121"/>
        <v>0</v>
      </c>
      <c r="BR158" s="289">
        <f>IF(ISERROR(IF(BP158=0,IF(F158="無形・ソフトウェア",IF(ROUNDDOWN(VLOOKUP(J158,償却率!$B$4:$C$77,2,FALSE)*台帳シート!M158,0)&gt;=台帳シート!BO158,台帳シート!BO158-0,ROUNDDOWN(VLOOKUP(台帳シート!J158,償却率!$B$4:$C$77,2,FALSE)*台帳シート!M158,0)),IF(H158="1：リース",IF(ROUNDDOWN(VLOOKUP(J158,償却率!$B$4:$C$77,2,FALSE)*台帳シート!M158,0)&gt;=台帳シート!BO158,台帳シート!BO158-0,ROUNDDOWN(VLOOKUP(台帳シート!J158,償却率!$B$4:$C$77,2,FALSE)*台帳シート!M158,0)),IF(ROUNDDOWN(VLOOKUP(J158,償却率!$B$4:$C$77,2,FALSE)*台帳シート!M158,0)&gt;=台帳シート!BO158,台帳シート!BO158-1,ROUNDDOWN(VLOOKUP(台帳シート!J158,償却率!$B$4:$C$77,2,FALSE)*台帳シート!M158,0)))),0)),0,(IF(BP158=0,IF(F158="無形・ソフトウェア",IF(ROUNDDOWN(VLOOKUP(J158,償却率!$B$4:$C$77,2,FALSE)*台帳シート!M158,0)&gt;=台帳シート!BO158,台帳シート!BO158-0,ROUNDDOWN(VLOOKUP(台帳シート!J158,償却率!$B$4:$C$77,2,FALSE)*台帳シート!M158,0)),IF(H158="1：リース",IF(ROUNDDOWN(VLOOKUP(J158,償却率!$B$4:$C$77,2,FALSE)*台帳シート!M158,0)&gt;=台帳シート!BO158,台帳シート!BO158-0,ROUNDDOWN(VLOOKUP(台帳シート!J158,償却率!$B$4:$C$77,2,FALSE)*台帳シート!M158,0)),IF(ROUNDDOWN(VLOOKUP(J158,償却率!$B$4:$C$77,2,FALSE)*台帳シート!M158,0)&gt;=台帳シート!BO158,台帳シート!BO158-1,ROUNDDOWN(VLOOKUP(台帳シート!J158,償却率!$B$4:$C$77,2,FALSE)*台帳シート!M158,0)))),0)))</f>
        <v>0</v>
      </c>
      <c r="BS158" s="290">
        <f t="shared" si="112"/>
        <v>24674999</v>
      </c>
      <c r="BT158" s="293">
        <f t="shared" si="122"/>
        <v>1</v>
      </c>
      <c r="BU158" s="183"/>
    </row>
    <row r="159" spans="2:73" s="109" customFormat="1" ht="30" customHeight="1" x14ac:dyDescent="0.15">
      <c r="B159" s="82" t="s">
        <v>976</v>
      </c>
      <c r="C159" s="111"/>
      <c r="D159" s="285" t="s">
        <v>867</v>
      </c>
      <c r="E159" s="103" t="s">
        <v>1098</v>
      </c>
      <c r="F159" s="108" t="s">
        <v>286</v>
      </c>
      <c r="G159" s="273" t="s">
        <v>789</v>
      </c>
      <c r="H159" s="88" t="s">
        <v>182</v>
      </c>
      <c r="I159" s="273"/>
      <c r="J159" s="108">
        <v>5</v>
      </c>
      <c r="K159" s="269">
        <v>38442</v>
      </c>
      <c r="L159" s="88"/>
      <c r="M159" s="276">
        <v>24748500</v>
      </c>
      <c r="N159" s="277"/>
      <c r="O159" s="111"/>
      <c r="P159" s="111"/>
      <c r="Q159" s="111"/>
      <c r="R159" s="111" t="str">
        <f t="shared" si="80"/>
        <v>-</v>
      </c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88" t="s">
        <v>296</v>
      </c>
      <c r="AI159" s="88"/>
      <c r="AJ159" s="88"/>
      <c r="AK159" s="88"/>
      <c r="AL159" s="88"/>
      <c r="AM159" s="88"/>
      <c r="AN159" s="88"/>
      <c r="AO159" s="88"/>
      <c r="AP159" s="88"/>
      <c r="AQ159" s="189">
        <v>1</v>
      </c>
      <c r="AR159" s="88" t="s">
        <v>894</v>
      </c>
      <c r="AS159" s="88"/>
      <c r="AT159" s="88"/>
      <c r="AU159" s="88"/>
      <c r="AV159" s="88" t="s">
        <v>899</v>
      </c>
      <c r="AW159" s="88"/>
      <c r="AX159" s="282" t="s">
        <v>356</v>
      </c>
      <c r="AY159" s="115"/>
      <c r="AZ159" s="110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6"/>
      <c r="BL159" s="248">
        <f t="shared" si="117"/>
        <v>12</v>
      </c>
      <c r="BM159" s="247">
        <f>+IF(ISERROR(ROUNDDOWN(VLOOKUP(J159,償却率!$B$4:$C$82,2,FALSE)*台帳シート!M159,0)*台帳シート!BL159),0,ROUNDDOWN(VLOOKUP(台帳シート!J159,償却率!$B$4:$C$82,2,FALSE)*台帳シート!M159,0)*台帳シート!BL159)</f>
        <v>59396400</v>
      </c>
      <c r="BN159" s="289">
        <f t="shared" si="118"/>
        <v>24748499</v>
      </c>
      <c r="BO159" s="292">
        <f t="shared" si="119"/>
        <v>1</v>
      </c>
      <c r="BP159" s="292">
        <f t="shared" si="120"/>
        <v>0</v>
      </c>
      <c r="BQ159" s="289">
        <f t="shared" si="121"/>
        <v>0</v>
      </c>
      <c r="BR159" s="289">
        <f>IF(ISERROR(IF(BP159=0,IF(F159="無形・ソフトウェア",IF(ROUNDDOWN(VLOOKUP(J159,償却率!$B$4:$C$77,2,FALSE)*台帳シート!M159,0)&gt;=台帳シート!BO159,台帳シート!BO159-0,ROUNDDOWN(VLOOKUP(台帳シート!J159,償却率!$B$4:$C$77,2,FALSE)*台帳シート!M159,0)),IF(H159="1：リース",IF(ROUNDDOWN(VLOOKUP(J159,償却率!$B$4:$C$77,2,FALSE)*台帳シート!M159,0)&gt;=台帳シート!BO159,台帳シート!BO159-0,ROUNDDOWN(VLOOKUP(台帳シート!J159,償却率!$B$4:$C$77,2,FALSE)*台帳シート!M159,0)),IF(ROUNDDOWN(VLOOKUP(J159,償却率!$B$4:$C$77,2,FALSE)*台帳シート!M159,0)&gt;=台帳シート!BO159,台帳シート!BO159-1,ROUNDDOWN(VLOOKUP(台帳シート!J159,償却率!$B$4:$C$77,2,FALSE)*台帳シート!M159,0)))),0)),0,(IF(BP159=0,IF(F159="無形・ソフトウェア",IF(ROUNDDOWN(VLOOKUP(J159,償却率!$B$4:$C$77,2,FALSE)*台帳シート!M159,0)&gt;=台帳シート!BO159,台帳シート!BO159-0,ROUNDDOWN(VLOOKUP(台帳シート!J159,償却率!$B$4:$C$77,2,FALSE)*台帳シート!M159,0)),IF(H159="1：リース",IF(ROUNDDOWN(VLOOKUP(J159,償却率!$B$4:$C$77,2,FALSE)*台帳シート!M159,0)&gt;=台帳シート!BO159,台帳シート!BO159-0,ROUNDDOWN(VLOOKUP(台帳シート!J159,償却率!$B$4:$C$77,2,FALSE)*台帳シート!M159,0)),IF(ROUNDDOWN(VLOOKUP(J159,償却率!$B$4:$C$77,2,FALSE)*台帳シート!M159,0)&gt;=台帳シート!BO159,台帳シート!BO159-1,ROUNDDOWN(VLOOKUP(台帳シート!J159,償却率!$B$4:$C$77,2,FALSE)*台帳シート!M159,0)))),0)))</f>
        <v>0</v>
      </c>
      <c r="BS159" s="290">
        <f t="shared" si="112"/>
        <v>24748499</v>
      </c>
      <c r="BT159" s="293">
        <f t="shared" si="122"/>
        <v>1</v>
      </c>
      <c r="BU159" s="183"/>
    </row>
    <row r="160" spans="2:73" s="109" customFormat="1" ht="30" customHeight="1" x14ac:dyDescent="0.15">
      <c r="B160" s="82" t="s">
        <v>977</v>
      </c>
      <c r="C160" s="111"/>
      <c r="D160" s="285" t="s">
        <v>868</v>
      </c>
      <c r="E160" s="103" t="s">
        <v>1098</v>
      </c>
      <c r="F160" s="108" t="s">
        <v>286</v>
      </c>
      <c r="G160" s="273" t="s">
        <v>790</v>
      </c>
      <c r="H160" s="88" t="s">
        <v>182</v>
      </c>
      <c r="I160" s="273"/>
      <c r="J160" s="108">
        <v>5</v>
      </c>
      <c r="K160" s="269">
        <v>40501</v>
      </c>
      <c r="L160" s="88"/>
      <c r="M160" s="276">
        <v>27804000</v>
      </c>
      <c r="N160" s="277"/>
      <c r="O160" s="111"/>
      <c r="P160" s="111"/>
      <c r="Q160" s="111"/>
      <c r="R160" s="111" t="str">
        <f t="shared" si="80"/>
        <v>-</v>
      </c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88" t="s">
        <v>296</v>
      </c>
      <c r="AI160" s="88"/>
      <c r="AJ160" s="88"/>
      <c r="AK160" s="88"/>
      <c r="AL160" s="88"/>
      <c r="AM160" s="88"/>
      <c r="AN160" s="88"/>
      <c r="AO160" s="88"/>
      <c r="AP160" s="88"/>
      <c r="AQ160" s="189">
        <v>1</v>
      </c>
      <c r="AR160" s="88" t="s">
        <v>894</v>
      </c>
      <c r="AS160" s="88"/>
      <c r="AT160" s="88"/>
      <c r="AU160" s="88"/>
      <c r="AV160" s="88" t="s">
        <v>899</v>
      </c>
      <c r="AW160" s="88"/>
      <c r="AX160" s="282" t="s">
        <v>356</v>
      </c>
      <c r="AY160" s="115"/>
      <c r="AZ160" s="110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6"/>
      <c r="BL160" s="248">
        <f t="shared" si="117"/>
        <v>6</v>
      </c>
      <c r="BM160" s="247">
        <f>+IF(ISERROR(ROUNDDOWN(VLOOKUP(J160,償却率!$B$4:$C$82,2,FALSE)*台帳シート!M160,0)*台帳シート!BL160),0,ROUNDDOWN(VLOOKUP(台帳シート!J160,償却率!$B$4:$C$82,2,FALSE)*台帳シート!M160,0)*台帳シート!BL160)</f>
        <v>33364800</v>
      </c>
      <c r="BN160" s="289">
        <f t="shared" si="118"/>
        <v>27803999</v>
      </c>
      <c r="BO160" s="292">
        <f t="shared" si="119"/>
        <v>1</v>
      </c>
      <c r="BP160" s="292">
        <f t="shared" si="120"/>
        <v>0</v>
      </c>
      <c r="BQ160" s="289">
        <f t="shared" si="121"/>
        <v>0</v>
      </c>
      <c r="BR160" s="289">
        <f>IF(ISERROR(IF(BP160=0,IF(F160="無形・ソフトウェア",IF(ROUNDDOWN(VLOOKUP(J160,償却率!$B$4:$C$77,2,FALSE)*台帳シート!M160,0)&gt;=台帳シート!BO160,台帳シート!BO160-0,ROUNDDOWN(VLOOKUP(台帳シート!J160,償却率!$B$4:$C$77,2,FALSE)*台帳シート!M160,0)),IF(H160="1：リース",IF(ROUNDDOWN(VLOOKUP(J160,償却率!$B$4:$C$77,2,FALSE)*台帳シート!M160,0)&gt;=台帳シート!BO160,台帳シート!BO160-0,ROUNDDOWN(VLOOKUP(台帳シート!J160,償却率!$B$4:$C$77,2,FALSE)*台帳シート!M160,0)),IF(ROUNDDOWN(VLOOKUP(J160,償却率!$B$4:$C$77,2,FALSE)*台帳シート!M160,0)&gt;=台帳シート!BO160,台帳シート!BO160-1,ROUNDDOWN(VLOOKUP(台帳シート!J160,償却率!$B$4:$C$77,2,FALSE)*台帳シート!M160,0)))),0)),0,(IF(BP160=0,IF(F160="無形・ソフトウェア",IF(ROUNDDOWN(VLOOKUP(J160,償却率!$B$4:$C$77,2,FALSE)*台帳シート!M160,0)&gt;=台帳シート!BO160,台帳シート!BO160-0,ROUNDDOWN(VLOOKUP(台帳シート!J160,償却率!$B$4:$C$77,2,FALSE)*台帳シート!M160,0)),IF(H160="1：リース",IF(ROUNDDOWN(VLOOKUP(J160,償却率!$B$4:$C$77,2,FALSE)*台帳シート!M160,0)&gt;=台帳シート!BO160,台帳シート!BO160-0,ROUNDDOWN(VLOOKUP(台帳シート!J160,償却率!$B$4:$C$77,2,FALSE)*台帳シート!M160,0)),IF(ROUNDDOWN(VLOOKUP(J160,償却率!$B$4:$C$77,2,FALSE)*台帳シート!M160,0)&gt;=台帳シート!BO160,台帳シート!BO160-1,ROUNDDOWN(VLOOKUP(台帳シート!J160,償却率!$B$4:$C$77,2,FALSE)*台帳シート!M160,0)))),0)))</f>
        <v>0</v>
      </c>
      <c r="BS160" s="290">
        <f t="shared" si="112"/>
        <v>27803999</v>
      </c>
      <c r="BT160" s="293">
        <f t="shared" si="122"/>
        <v>1</v>
      </c>
      <c r="BU160" s="183"/>
    </row>
    <row r="161" spans="2:73" s="109" customFormat="1" ht="30" customHeight="1" x14ac:dyDescent="0.15">
      <c r="B161" s="82" t="s">
        <v>978</v>
      </c>
      <c r="C161" s="111"/>
      <c r="D161" s="285" t="s">
        <v>869</v>
      </c>
      <c r="E161" s="103" t="s">
        <v>1098</v>
      </c>
      <c r="F161" s="108" t="s">
        <v>286</v>
      </c>
      <c r="G161" s="273" t="s">
        <v>791</v>
      </c>
      <c r="H161" s="88" t="s">
        <v>182</v>
      </c>
      <c r="I161" s="273"/>
      <c r="J161" s="108">
        <v>5</v>
      </c>
      <c r="K161" s="269">
        <v>38316</v>
      </c>
      <c r="L161" s="88"/>
      <c r="M161" s="276">
        <v>28350000</v>
      </c>
      <c r="N161" s="277"/>
      <c r="O161" s="111"/>
      <c r="P161" s="111"/>
      <c r="Q161" s="111"/>
      <c r="R161" s="111" t="str">
        <f t="shared" si="80"/>
        <v>-</v>
      </c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88" t="s">
        <v>296</v>
      </c>
      <c r="AI161" s="88"/>
      <c r="AJ161" s="88"/>
      <c r="AK161" s="88"/>
      <c r="AL161" s="88"/>
      <c r="AM161" s="88"/>
      <c r="AN161" s="88"/>
      <c r="AO161" s="88"/>
      <c r="AP161" s="88"/>
      <c r="AQ161" s="189">
        <v>1</v>
      </c>
      <c r="AR161" s="88" t="s">
        <v>894</v>
      </c>
      <c r="AS161" s="88"/>
      <c r="AT161" s="88"/>
      <c r="AU161" s="88"/>
      <c r="AV161" s="88" t="s">
        <v>899</v>
      </c>
      <c r="AW161" s="88"/>
      <c r="AX161" s="282" t="s">
        <v>356</v>
      </c>
      <c r="AY161" s="115"/>
      <c r="AZ161" s="110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6"/>
      <c r="BL161" s="248">
        <f t="shared" si="117"/>
        <v>12</v>
      </c>
      <c r="BM161" s="247">
        <f>+IF(ISERROR(ROUNDDOWN(VLOOKUP(J161,償却率!$B$4:$C$82,2,FALSE)*台帳シート!M161,0)*台帳シート!BL161),0,ROUNDDOWN(VLOOKUP(台帳シート!J161,償却率!$B$4:$C$82,2,FALSE)*台帳シート!M161,0)*台帳シート!BL161)</f>
        <v>68040000</v>
      </c>
      <c r="BN161" s="289">
        <f t="shared" si="118"/>
        <v>28349999</v>
      </c>
      <c r="BO161" s="292">
        <f t="shared" si="119"/>
        <v>1</v>
      </c>
      <c r="BP161" s="292">
        <f t="shared" si="120"/>
        <v>0</v>
      </c>
      <c r="BQ161" s="289">
        <f t="shared" si="121"/>
        <v>0</v>
      </c>
      <c r="BR161" s="289">
        <f>IF(ISERROR(IF(BP161=0,IF(F161="無形・ソフトウェア",IF(ROUNDDOWN(VLOOKUP(J161,償却率!$B$4:$C$77,2,FALSE)*台帳シート!M161,0)&gt;=台帳シート!BO161,台帳シート!BO161-0,ROUNDDOWN(VLOOKUP(台帳シート!J161,償却率!$B$4:$C$77,2,FALSE)*台帳シート!M161,0)),IF(H161="1：リース",IF(ROUNDDOWN(VLOOKUP(J161,償却率!$B$4:$C$77,2,FALSE)*台帳シート!M161,0)&gt;=台帳シート!BO161,台帳シート!BO161-0,ROUNDDOWN(VLOOKUP(台帳シート!J161,償却率!$B$4:$C$77,2,FALSE)*台帳シート!M161,0)),IF(ROUNDDOWN(VLOOKUP(J161,償却率!$B$4:$C$77,2,FALSE)*台帳シート!M161,0)&gt;=台帳シート!BO161,台帳シート!BO161-1,ROUNDDOWN(VLOOKUP(台帳シート!J161,償却率!$B$4:$C$77,2,FALSE)*台帳シート!M161,0)))),0)),0,(IF(BP161=0,IF(F161="無形・ソフトウェア",IF(ROUNDDOWN(VLOOKUP(J161,償却率!$B$4:$C$77,2,FALSE)*台帳シート!M161,0)&gt;=台帳シート!BO161,台帳シート!BO161-0,ROUNDDOWN(VLOOKUP(台帳シート!J161,償却率!$B$4:$C$77,2,FALSE)*台帳シート!M161,0)),IF(H161="1：リース",IF(ROUNDDOWN(VLOOKUP(J161,償却率!$B$4:$C$77,2,FALSE)*台帳シート!M161,0)&gt;=台帳シート!BO161,台帳シート!BO161-0,ROUNDDOWN(VLOOKUP(台帳シート!J161,償却率!$B$4:$C$77,2,FALSE)*台帳シート!M161,0)),IF(ROUNDDOWN(VLOOKUP(J161,償却率!$B$4:$C$77,2,FALSE)*台帳シート!M161,0)&gt;=台帳シート!BO161,台帳シート!BO161-1,ROUNDDOWN(VLOOKUP(台帳シート!J161,償却率!$B$4:$C$77,2,FALSE)*台帳シート!M161,0)))),0)))</f>
        <v>0</v>
      </c>
      <c r="BS161" s="290">
        <f t="shared" si="112"/>
        <v>28349999</v>
      </c>
      <c r="BT161" s="293">
        <f t="shared" si="122"/>
        <v>1</v>
      </c>
      <c r="BU161" s="183"/>
    </row>
    <row r="162" spans="2:73" s="109" customFormat="1" ht="30" customHeight="1" x14ac:dyDescent="0.15">
      <c r="B162" s="82" t="s">
        <v>979</v>
      </c>
      <c r="C162" s="111"/>
      <c r="D162" s="285" t="s">
        <v>870</v>
      </c>
      <c r="E162" s="103" t="s">
        <v>1098</v>
      </c>
      <c r="F162" s="108" t="s">
        <v>286</v>
      </c>
      <c r="G162" s="273" t="s">
        <v>792</v>
      </c>
      <c r="H162" s="88" t="s">
        <v>182</v>
      </c>
      <c r="I162" s="273"/>
      <c r="J162" s="108">
        <v>5</v>
      </c>
      <c r="K162" s="269">
        <v>36265</v>
      </c>
      <c r="L162" s="88"/>
      <c r="M162" s="276">
        <v>3887000</v>
      </c>
      <c r="N162" s="277"/>
      <c r="O162" s="56">
        <v>43131</v>
      </c>
      <c r="P162" s="111"/>
      <c r="Q162" s="111"/>
      <c r="R162" s="111" t="str">
        <f t="shared" si="80"/>
        <v>-</v>
      </c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88" t="s">
        <v>296</v>
      </c>
      <c r="AI162" s="88"/>
      <c r="AJ162" s="88"/>
      <c r="AK162" s="88"/>
      <c r="AL162" s="88"/>
      <c r="AM162" s="88"/>
      <c r="AN162" s="88"/>
      <c r="AO162" s="88"/>
      <c r="AP162" s="88"/>
      <c r="AQ162" s="189">
        <v>1</v>
      </c>
      <c r="AR162" s="88" t="s">
        <v>894</v>
      </c>
      <c r="AS162" s="88"/>
      <c r="AT162" s="88"/>
      <c r="AU162" s="88"/>
      <c r="AV162" s="88" t="s">
        <v>899</v>
      </c>
      <c r="AW162" s="88"/>
      <c r="AX162" s="282" t="s">
        <v>356</v>
      </c>
      <c r="AY162" s="115"/>
      <c r="AZ162" s="110"/>
      <c r="BA162" s="111"/>
      <c r="BB162" s="111"/>
      <c r="BC162" s="111"/>
      <c r="BD162" s="111"/>
      <c r="BE162" s="111"/>
      <c r="BF162" s="111"/>
      <c r="BG162" s="111"/>
      <c r="BH162" s="111"/>
      <c r="BI162" s="111"/>
      <c r="BJ162" s="111"/>
      <c r="BK162" s="6"/>
      <c r="BL162" s="248">
        <f t="shared" si="117"/>
        <v>17</v>
      </c>
      <c r="BM162" s="247">
        <f>+IF(ISERROR(ROUNDDOWN(VLOOKUP(J162,償却率!$B$4:$C$82,2,FALSE)*台帳シート!M162,0)*台帳シート!BL162),0,ROUNDDOWN(VLOOKUP(台帳シート!J162,償却率!$B$4:$C$82,2,FALSE)*台帳シート!M162,0)*台帳シート!BL162)</f>
        <v>13215800</v>
      </c>
      <c r="BN162" s="289">
        <f t="shared" si="118"/>
        <v>3886999</v>
      </c>
      <c r="BO162" s="292">
        <f t="shared" si="119"/>
        <v>1</v>
      </c>
      <c r="BP162" s="292">
        <f>+IF($BM$2&lt;K162,M162,IF(O162&lt;&gt;"",-(M162-BN162),0))</f>
        <v>-1</v>
      </c>
      <c r="BQ162" s="289">
        <f t="shared" si="121"/>
        <v>-3887000</v>
      </c>
      <c r="BR162" s="289">
        <f>IF(ISERROR(IF(BP162=0,IF(F162="無形・ソフトウェア",IF(ROUNDDOWN(VLOOKUP(J162,償却率!$B$4:$C$77,2,FALSE)*台帳シート!M162,0)&gt;=台帳シート!BO162,台帳シート!BO162-0,ROUNDDOWN(VLOOKUP(台帳シート!J162,償却率!$B$4:$C$77,2,FALSE)*台帳シート!M162,0)),IF(H162="1：リース",IF(ROUNDDOWN(VLOOKUP(J162,償却率!$B$4:$C$77,2,FALSE)*台帳シート!M162,0)&gt;=台帳シート!BO162,台帳シート!BO162-0,ROUNDDOWN(VLOOKUP(台帳シート!J162,償却率!$B$4:$C$77,2,FALSE)*台帳シート!M162,0)),IF(ROUNDDOWN(VLOOKUP(J162,償却率!$B$4:$C$77,2,FALSE)*台帳シート!M162,0)&gt;=台帳シート!BO162,台帳シート!BO162-1,ROUNDDOWN(VLOOKUP(台帳シート!J162,償却率!$B$4:$C$77,2,FALSE)*台帳シート!M162,0)))),0)),0,(IF(BP162=0,IF(F162="無形・ソフトウェア",IF(ROUNDDOWN(VLOOKUP(J162,償却率!$B$4:$C$77,2,FALSE)*台帳シート!M162,0)&gt;=台帳シート!BO162,台帳シート!BO162-0,ROUNDDOWN(VLOOKUP(台帳シート!J162,償却率!$B$4:$C$77,2,FALSE)*台帳シート!M162,0)),IF(H162="1：リース",IF(ROUNDDOWN(VLOOKUP(J162,償却率!$B$4:$C$77,2,FALSE)*台帳シート!M162,0)&gt;=台帳シート!BO162,台帳シート!BO162-0,ROUNDDOWN(VLOOKUP(台帳シート!J162,償却率!$B$4:$C$77,2,FALSE)*台帳シート!M162,0)),IF(ROUNDDOWN(VLOOKUP(J162,償却率!$B$4:$C$77,2,FALSE)*台帳シート!M162,0)&gt;=台帳シート!BO162,台帳シート!BO162-1,ROUNDDOWN(VLOOKUP(台帳シート!J162,償却率!$B$4:$C$77,2,FALSE)*台帳シート!M162,0)))),0)))</f>
        <v>0</v>
      </c>
      <c r="BS162" s="290">
        <f>BN162+BQ162+BR162+1</f>
        <v>0</v>
      </c>
      <c r="BT162" s="293">
        <f t="shared" si="122"/>
        <v>0</v>
      </c>
      <c r="BU162" s="183"/>
    </row>
    <row r="163" spans="2:73" s="109" customFormat="1" ht="30" customHeight="1" x14ac:dyDescent="0.15">
      <c r="B163" s="82" t="s">
        <v>980</v>
      </c>
      <c r="C163" s="111"/>
      <c r="D163" s="285" t="s">
        <v>871</v>
      </c>
      <c r="E163" s="103" t="s">
        <v>1098</v>
      </c>
      <c r="F163" s="108" t="s">
        <v>286</v>
      </c>
      <c r="G163" s="273" t="s">
        <v>793</v>
      </c>
      <c r="H163" s="88" t="s">
        <v>182</v>
      </c>
      <c r="I163" s="273"/>
      <c r="J163" s="108">
        <v>5</v>
      </c>
      <c r="K163" s="269">
        <v>39049</v>
      </c>
      <c r="L163" s="88"/>
      <c r="M163" s="276">
        <v>29295000</v>
      </c>
      <c r="N163" s="277"/>
      <c r="O163" s="56"/>
      <c r="P163" s="111"/>
      <c r="Q163" s="111"/>
      <c r="R163" s="111" t="str">
        <f t="shared" si="80"/>
        <v>-</v>
      </c>
      <c r="S163" s="111"/>
      <c r="T163" s="111"/>
      <c r="U163" s="111"/>
      <c r="V163" s="111"/>
      <c r="W163" s="111"/>
      <c r="X163" s="111"/>
      <c r="Y163" s="111" t="str">
        <f t="shared" ref="Y163:Y165" si="123">IF(BP163&lt;0,BP163,"-")</f>
        <v>-</v>
      </c>
      <c r="Z163" s="111"/>
      <c r="AA163" s="111"/>
      <c r="AB163" s="111"/>
      <c r="AC163" s="111"/>
      <c r="AD163" s="111"/>
      <c r="AE163" s="111"/>
      <c r="AF163" s="111"/>
      <c r="AG163" s="111"/>
      <c r="AH163" s="88" t="s">
        <v>296</v>
      </c>
      <c r="AI163" s="88"/>
      <c r="AJ163" s="88"/>
      <c r="AK163" s="88"/>
      <c r="AL163" s="88"/>
      <c r="AM163" s="88"/>
      <c r="AN163" s="88"/>
      <c r="AO163" s="88"/>
      <c r="AP163" s="88"/>
      <c r="AQ163" s="189">
        <v>1</v>
      </c>
      <c r="AR163" s="88" t="s">
        <v>894</v>
      </c>
      <c r="AS163" s="88"/>
      <c r="AT163" s="88"/>
      <c r="AU163" s="88"/>
      <c r="AV163" s="88" t="s">
        <v>899</v>
      </c>
      <c r="AW163" s="88"/>
      <c r="AX163" s="282" t="s">
        <v>356</v>
      </c>
      <c r="AY163" s="115"/>
      <c r="AZ163" s="110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6"/>
      <c r="BL163" s="248">
        <f t="shared" si="117"/>
        <v>10</v>
      </c>
      <c r="BM163" s="247">
        <f>+IF(ISERROR(ROUNDDOWN(VLOOKUP(J163,償却率!$B$4:$C$82,2,FALSE)*台帳シート!M163,0)*台帳シート!BL163),0,ROUNDDOWN(VLOOKUP(台帳シート!J163,償却率!$B$4:$C$82,2,FALSE)*台帳シート!M163,0)*台帳シート!BL163)</f>
        <v>58590000</v>
      </c>
      <c r="BN163" s="289">
        <f t="shared" si="118"/>
        <v>29294999</v>
      </c>
      <c r="BO163" s="292">
        <f t="shared" si="119"/>
        <v>1</v>
      </c>
      <c r="BP163" s="292">
        <f t="shared" si="120"/>
        <v>0</v>
      </c>
      <c r="BQ163" s="289">
        <f t="shared" si="121"/>
        <v>0</v>
      </c>
      <c r="BR163" s="289">
        <f>IF(ISERROR(IF(BP163=0,IF(F163="無形・ソフトウェア",IF(ROUNDDOWN(VLOOKUP(J163,償却率!$B$4:$C$77,2,FALSE)*台帳シート!M163,0)&gt;=台帳シート!BO163,台帳シート!BO163-0,ROUNDDOWN(VLOOKUP(台帳シート!J163,償却率!$B$4:$C$77,2,FALSE)*台帳シート!M163,0)),IF(H163="1：リース",IF(ROUNDDOWN(VLOOKUP(J163,償却率!$B$4:$C$77,2,FALSE)*台帳シート!M163,0)&gt;=台帳シート!BO163,台帳シート!BO163-0,ROUNDDOWN(VLOOKUP(台帳シート!J163,償却率!$B$4:$C$77,2,FALSE)*台帳シート!M163,0)),IF(ROUNDDOWN(VLOOKUP(J163,償却率!$B$4:$C$77,2,FALSE)*台帳シート!M163,0)&gt;=台帳シート!BO163,台帳シート!BO163-1,ROUNDDOWN(VLOOKUP(台帳シート!J163,償却率!$B$4:$C$77,2,FALSE)*台帳シート!M163,0)))),0)),0,(IF(BP163=0,IF(F163="無形・ソフトウェア",IF(ROUNDDOWN(VLOOKUP(J163,償却率!$B$4:$C$77,2,FALSE)*台帳シート!M163,0)&gt;=台帳シート!BO163,台帳シート!BO163-0,ROUNDDOWN(VLOOKUP(台帳シート!J163,償却率!$B$4:$C$77,2,FALSE)*台帳シート!M163,0)),IF(H163="1：リース",IF(ROUNDDOWN(VLOOKUP(J163,償却率!$B$4:$C$77,2,FALSE)*台帳シート!M163,0)&gt;=台帳シート!BO163,台帳シート!BO163-0,ROUNDDOWN(VLOOKUP(台帳シート!J163,償却率!$B$4:$C$77,2,FALSE)*台帳シート!M163,0)),IF(ROUNDDOWN(VLOOKUP(J163,償却率!$B$4:$C$77,2,FALSE)*台帳シート!M163,0)&gt;=台帳シート!BO163,台帳シート!BO163-1,ROUNDDOWN(VLOOKUP(台帳シート!J163,償却率!$B$4:$C$77,2,FALSE)*台帳シート!M163,0)))),0)))</f>
        <v>0</v>
      </c>
      <c r="BS163" s="290">
        <f t="shared" si="112"/>
        <v>29294999</v>
      </c>
      <c r="BT163" s="293">
        <f t="shared" si="122"/>
        <v>1</v>
      </c>
      <c r="BU163" s="183"/>
    </row>
    <row r="164" spans="2:73" s="109" customFormat="1" ht="30" customHeight="1" x14ac:dyDescent="0.15">
      <c r="B164" s="82" t="s">
        <v>981</v>
      </c>
      <c r="C164" s="111"/>
      <c r="D164" s="285" t="s">
        <v>857</v>
      </c>
      <c r="E164" s="103" t="s">
        <v>1098</v>
      </c>
      <c r="F164" s="108" t="s">
        <v>286</v>
      </c>
      <c r="G164" s="273" t="s">
        <v>794</v>
      </c>
      <c r="H164" s="88" t="s">
        <v>182</v>
      </c>
      <c r="I164" s="273"/>
      <c r="J164" s="108">
        <v>5</v>
      </c>
      <c r="K164" s="269">
        <v>39276</v>
      </c>
      <c r="L164" s="88"/>
      <c r="M164" s="276">
        <v>911261</v>
      </c>
      <c r="N164" s="277"/>
      <c r="O164" s="111"/>
      <c r="P164" s="111"/>
      <c r="Q164" s="111"/>
      <c r="R164" s="111" t="str">
        <f t="shared" si="80"/>
        <v>-</v>
      </c>
      <c r="S164" s="111"/>
      <c r="T164" s="111"/>
      <c r="U164" s="111"/>
      <c r="V164" s="111"/>
      <c r="W164" s="111"/>
      <c r="X164" s="111"/>
      <c r="Y164" s="111" t="str">
        <f t="shared" si="123"/>
        <v>-</v>
      </c>
      <c r="Z164" s="111"/>
      <c r="AA164" s="111"/>
      <c r="AB164" s="111"/>
      <c r="AC164" s="111"/>
      <c r="AD164" s="111"/>
      <c r="AE164" s="111"/>
      <c r="AF164" s="111"/>
      <c r="AG164" s="111"/>
      <c r="AH164" s="88" t="s">
        <v>296</v>
      </c>
      <c r="AI164" s="88"/>
      <c r="AJ164" s="88"/>
      <c r="AK164" s="88"/>
      <c r="AL164" s="88"/>
      <c r="AM164" s="88"/>
      <c r="AN164" s="88"/>
      <c r="AO164" s="88"/>
      <c r="AP164" s="88"/>
      <c r="AQ164" s="189">
        <v>1</v>
      </c>
      <c r="AR164" s="88" t="s">
        <v>894</v>
      </c>
      <c r="AS164" s="88"/>
      <c r="AT164" s="88"/>
      <c r="AU164" s="88"/>
      <c r="AV164" s="88" t="s">
        <v>899</v>
      </c>
      <c r="AW164" s="88"/>
      <c r="AX164" s="282" t="s">
        <v>356</v>
      </c>
      <c r="AY164" s="115"/>
      <c r="AZ164" s="110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6"/>
      <c r="BL164" s="248">
        <f t="shared" si="117"/>
        <v>9</v>
      </c>
      <c r="BM164" s="247">
        <f>+IF(ISERROR(ROUNDDOWN(VLOOKUP(J164,償却率!$B$4:$C$82,2,FALSE)*台帳シート!M164,0)*台帳シート!BL164),0,ROUNDDOWN(VLOOKUP(台帳シート!J164,償却率!$B$4:$C$82,2,FALSE)*台帳シート!M164,0)*台帳シート!BL164)</f>
        <v>1640268</v>
      </c>
      <c r="BN164" s="289">
        <f t="shared" si="118"/>
        <v>911260</v>
      </c>
      <c r="BO164" s="292">
        <f t="shared" si="119"/>
        <v>1</v>
      </c>
      <c r="BP164" s="292">
        <f t="shared" si="120"/>
        <v>0</v>
      </c>
      <c r="BQ164" s="289">
        <f t="shared" si="121"/>
        <v>0</v>
      </c>
      <c r="BR164" s="289">
        <f>IF(ISERROR(IF(BP164=0,IF(F164="無形・ソフトウェア",IF(ROUNDDOWN(VLOOKUP(J164,償却率!$B$4:$C$77,2,FALSE)*台帳シート!M164,0)&gt;=台帳シート!BO164,台帳シート!BO164-0,ROUNDDOWN(VLOOKUP(台帳シート!J164,償却率!$B$4:$C$77,2,FALSE)*台帳シート!M164,0)),IF(H164="1：リース",IF(ROUNDDOWN(VLOOKUP(J164,償却率!$B$4:$C$77,2,FALSE)*台帳シート!M164,0)&gt;=台帳シート!BO164,台帳シート!BO164-0,ROUNDDOWN(VLOOKUP(台帳シート!J164,償却率!$B$4:$C$77,2,FALSE)*台帳シート!M164,0)),IF(ROUNDDOWN(VLOOKUP(J164,償却率!$B$4:$C$77,2,FALSE)*台帳シート!M164,0)&gt;=台帳シート!BO164,台帳シート!BO164-1,ROUNDDOWN(VLOOKUP(台帳シート!J164,償却率!$B$4:$C$77,2,FALSE)*台帳シート!M164,0)))),0)),0,(IF(BP164=0,IF(F164="無形・ソフトウェア",IF(ROUNDDOWN(VLOOKUP(J164,償却率!$B$4:$C$77,2,FALSE)*台帳シート!M164,0)&gt;=台帳シート!BO164,台帳シート!BO164-0,ROUNDDOWN(VLOOKUP(台帳シート!J164,償却率!$B$4:$C$77,2,FALSE)*台帳シート!M164,0)),IF(H164="1：リース",IF(ROUNDDOWN(VLOOKUP(J164,償却率!$B$4:$C$77,2,FALSE)*台帳シート!M164,0)&gt;=台帳シート!BO164,台帳シート!BO164-0,ROUNDDOWN(VLOOKUP(台帳シート!J164,償却率!$B$4:$C$77,2,FALSE)*台帳シート!M164,0)),IF(ROUNDDOWN(VLOOKUP(J164,償却率!$B$4:$C$77,2,FALSE)*台帳シート!M164,0)&gt;=台帳シート!BO164,台帳シート!BO164-1,ROUNDDOWN(VLOOKUP(台帳シート!J164,償却率!$B$4:$C$77,2,FALSE)*台帳シート!M164,0)))),0)))</f>
        <v>0</v>
      </c>
      <c r="BS164" s="290">
        <f t="shared" si="112"/>
        <v>911260</v>
      </c>
      <c r="BT164" s="293">
        <f t="shared" si="122"/>
        <v>1</v>
      </c>
      <c r="BU164" s="183"/>
    </row>
    <row r="165" spans="2:73" s="109" customFormat="1" ht="30" customHeight="1" x14ac:dyDescent="0.15">
      <c r="B165" s="82" t="s">
        <v>982</v>
      </c>
      <c r="C165" s="111"/>
      <c r="D165" s="285" t="s">
        <v>857</v>
      </c>
      <c r="E165" s="103" t="s">
        <v>1098</v>
      </c>
      <c r="F165" s="108" t="s">
        <v>286</v>
      </c>
      <c r="G165" s="273" t="s">
        <v>795</v>
      </c>
      <c r="H165" s="88" t="s">
        <v>182</v>
      </c>
      <c r="I165" s="273"/>
      <c r="J165" s="108">
        <v>5</v>
      </c>
      <c r="K165" s="269">
        <v>39792</v>
      </c>
      <c r="L165" s="88"/>
      <c r="M165" s="276">
        <v>871000</v>
      </c>
      <c r="N165" s="277"/>
      <c r="O165" s="56"/>
      <c r="P165" s="111"/>
      <c r="Q165" s="111"/>
      <c r="R165" s="111" t="str">
        <f t="shared" si="80"/>
        <v>-</v>
      </c>
      <c r="S165" s="111"/>
      <c r="T165" s="111"/>
      <c r="U165" s="111"/>
      <c r="V165" s="111"/>
      <c r="W165" s="111"/>
      <c r="X165" s="111"/>
      <c r="Y165" s="111" t="str">
        <f t="shared" si="123"/>
        <v>-</v>
      </c>
      <c r="Z165" s="111"/>
      <c r="AA165" s="111"/>
      <c r="AB165" s="111"/>
      <c r="AC165" s="111"/>
      <c r="AD165" s="111"/>
      <c r="AE165" s="111"/>
      <c r="AF165" s="111"/>
      <c r="AG165" s="111"/>
      <c r="AH165" s="88" t="s">
        <v>296</v>
      </c>
      <c r="AI165" s="88"/>
      <c r="AJ165" s="88"/>
      <c r="AK165" s="88"/>
      <c r="AL165" s="88"/>
      <c r="AM165" s="88"/>
      <c r="AN165" s="88"/>
      <c r="AO165" s="88"/>
      <c r="AP165" s="88"/>
      <c r="AQ165" s="189">
        <v>1</v>
      </c>
      <c r="AR165" s="88" t="s">
        <v>894</v>
      </c>
      <c r="AS165" s="88"/>
      <c r="AT165" s="88"/>
      <c r="AU165" s="88"/>
      <c r="AV165" s="88" t="s">
        <v>899</v>
      </c>
      <c r="AW165" s="88"/>
      <c r="AX165" s="282" t="s">
        <v>356</v>
      </c>
      <c r="AY165" s="115"/>
      <c r="AZ165" s="110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6"/>
      <c r="BL165" s="248">
        <f t="shared" si="117"/>
        <v>8</v>
      </c>
      <c r="BM165" s="247">
        <f>+IF(ISERROR(ROUNDDOWN(VLOOKUP(J165,償却率!$B$4:$C$82,2,FALSE)*台帳シート!M165,0)*台帳シート!BL165),0,ROUNDDOWN(VLOOKUP(台帳シート!J165,償却率!$B$4:$C$82,2,FALSE)*台帳シート!M165,0)*台帳シート!BL165)</f>
        <v>1393600</v>
      </c>
      <c r="BN165" s="289">
        <f t="shared" si="118"/>
        <v>870999</v>
      </c>
      <c r="BO165" s="292">
        <f t="shared" si="119"/>
        <v>1</v>
      </c>
      <c r="BP165" s="292">
        <f t="shared" si="120"/>
        <v>0</v>
      </c>
      <c r="BQ165" s="289">
        <f t="shared" si="121"/>
        <v>0</v>
      </c>
      <c r="BR165" s="289">
        <f>IF(ISERROR(IF(BP165=0,IF(F165="無形・ソフトウェア",IF(ROUNDDOWN(VLOOKUP(J165,償却率!$B$4:$C$77,2,FALSE)*台帳シート!M165,0)&gt;=台帳シート!BO165,台帳シート!BO165-0,ROUNDDOWN(VLOOKUP(台帳シート!J165,償却率!$B$4:$C$77,2,FALSE)*台帳シート!M165,0)),IF(H165="1：リース",IF(ROUNDDOWN(VLOOKUP(J165,償却率!$B$4:$C$77,2,FALSE)*台帳シート!M165,0)&gt;=台帳シート!BO165,台帳シート!BO165-0,ROUNDDOWN(VLOOKUP(台帳シート!J165,償却率!$B$4:$C$77,2,FALSE)*台帳シート!M165,0)),IF(ROUNDDOWN(VLOOKUP(J165,償却率!$B$4:$C$77,2,FALSE)*台帳シート!M165,0)&gt;=台帳シート!BO165,台帳シート!BO165-1,ROUNDDOWN(VLOOKUP(台帳シート!J165,償却率!$B$4:$C$77,2,FALSE)*台帳シート!M165,0)))),0)),0,(IF(BP165=0,IF(F165="無形・ソフトウェア",IF(ROUNDDOWN(VLOOKUP(J165,償却率!$B$4:$C$77,2,FALSE)*台帳シート!M165,0)&gt;=台帳シート!BO165,台帳シート!BO165-0,ROUNDDOWN(VLOOKUP(台帳シート!J165,償却率!$B$4:$C$77,2,FALSE)*台帳シート!M165,0)),IF(H165="1：リース",IF(ROUNDDOWN(VLOOKUP(J165,償却率!$B$4:$C$77,2,FALSE)*台帳シート!M165,0)&gt;=台帳シート!BO165,台帳シート!BO165-0,ROUNDDOWN(VLOOKUP(台帳シート!J165,償却率!$B$4:$C$77,2,FALSE)*台帳シート!M165,0)),IF(ROUNDDOWN(VLOOKUP(J165,償却率!$B$4:$C$77,2,FALSE)*台帳シート!M165,0)&gt;=台帳シート!BO165,台帳シート!BO165-1,ROUNDDOWN(VLOOKUP(台帳シート!J165,償却率!$B$4:$C$77,2,FALSE)*台帳シート!M165,0)))),0)))</f>
        <v>0</v>
      </c>
      <c r="BS165" s="290">
        <f t="shared" si="112"/>
        <v>870999</v>
      </c>
      <c r="BT165" s="293">
        <f t="shared" si="122"/>
        <v>1</v>
      </c>
      <c r="BU165" s="183"/>
    </row>
    <row r="166" spans="2:73" s="109" customFormat="1" ht="30" customHeight="1" x14ac:dyDescent="0.15">
      <c r="B166" s="82" t="s">
        <v>983</v>
      </c>
      <c r="C166" s="111"/>
      <c r="D166" s="285" t="s">
        <v>872</v>
      </c>
      <c r="E166" s="103" t="s">
        <v>1098</v>
      </c>
      <c r="F166" s="108" t="s">
        <v>286</v>
      </c>
      <c r="G166" s="273" t="s">
        <v>796</v>
      </c>
      <c r="H166" s="88" t="s">
        <v>182</v>
      </c>
      <c r="I166" s="273"/>
      <c r="J166" s="108">
        <v>5</v>
      </c>
      <c r="K166" s="269">
        <v>38316</v>
      </c>
      <c r="L166" s="88"/>
      <c r="M166" s="276">
        <v>28350000</v>
      </c>
      <c r="N166" s="277"/>
      <c r="O166" s="111"/>
      <c r="P166" s="111"/>
      <c r="Q166" s="111"/>
      <c r="R166" s="111" t="str">
        <f t="shared" si="80"/>
        <v>-</v>
      </c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88" t="s">
        <v>296</v>
      </c>
      <c r="AI166" s="88"/>
      <c r="AJ166" s="88"/>
      <c r="AK166" s="88"/>
      <c r="AL166" s="88"/>
      <c r="AM166" s="88"/>
      <c r="AN166" s="88"/>
      <c r="AO166" s="88"/>
      <c r="AP166" s="88"/>
      <c r="AQ166" s="189">
        <v>1</v>
      </c>
      <c r="AR166" s="88" t="s">
        <v>894</v>
      </c>
      <c r="AS166" s="88"/>
      <c r="AT166" s="88"/>
      <c r="AU166" s="88"/>
      <c r="AV166" s="88" t="s">
        <v>899</v>
      </c>
      <c r="AW166" s="88"/>
      <c r="AX166" s="282" t="s">
        <v>356</v>
      </c>
      <c r="AY166" s="115"/>
      <c r="AZ166" s="110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6"/>
      <c r="BL166" s="248">
        <f t="shared" si="117"/>
        <v>12</v>
      </c>
      <c r="BM166" s="247">
        <f>+IF(ISERROR(ROUNDDOWN(VLOOKUP(J166,償却率!$B$4:$C$82,2,FALSE)*台帳シート!M166,0)*台帳シート!BL166),0,ROUNDDOWN(VLOOKUP(台帳シート!J166,償却率!$B$4:$C$82,2,FALSE)*台帳シート!M166,0)*台帳シート!BL166)</f>
        <v>68040000</v>
      </c>
      <c r="BN166" s="289">
        <f t="shared" si="118"/>
        <v>28349999</v>
      </c>
      <c r="BO166" s="292">
        <f t="shared" si="119"/>
        <v>1</v>
      </c>
      <c r="BP166" s="292">
        <f t="shared" si="120"/>
        <v>0</v>
      </c>
      <c r="BQ166" s="289">
        <f t="shared" si="121"/>
        <v>0</v>
      </c>
      <c r="BR166" s="289">
        <f>IF(ISERROR(IF(BP166=0,IF(F166="無形・ソフトウェア",IF(ROUNDDOWN(VLOOKUP(J166,償却率!$B$4:$C$77,2,FALSE)*台帳シート!M166,0)&gt;=台帳シート!BO166,台帳シート!BO166-0,ROUNDDOWN(VLOOKUP(台帳シート!J166,償却率!$B$4:$C$77,2,FALSE)*台帳シート!M166,0)),IF(H166="1：リース",IF(ROUNDDOWN(VLOOKUP(J166,償却率!$B$4:$C$77,2,FALSE)*台帳シート!M166,0)&gt;=台帳シート!BO166,台帳シート!BO166-0,ROUNDDOWN(VLOOKUP(台帳シート!J166,償却率!$B$4:$C$77,2,FALSE)*台帳シート!M166,0)),IF(ROUNDDOWN(VLOOKUP(J166,償却率!$B$4:$C$77,2,FALSE)*台帳シート!M166,0)&gt;=台帳シート!BO166,台帳シート!BO166-1,ROUNDDOWN(VLOOKUP(台帳シート!J166,償却率!$B$4:$C$77,2,FALSE)*台帳シート!M166,0)))),0)),0,(IF(BP166=0,IF(F166="無形・ソフトウェア",IF(ROUNDDOWN(VLOOKUP(J166,償却率!$B$4:$C$77,2,FALSE)*台帳シート!M166,0)&gt;=台帳シート!BO166,台帳シート!BO166-0,ROUNDDOWN(VLOOKUP(台帳シート!J166,償却率!$B$4:$C$77,2,FALSE)*台帳シート!M166,0)),IF(H166="1：リース",IF(ROUNDDOWN(VLOOKUP(J166,償却率!$B$4:$C$77,2,FALSE)*台帳シート!M166,0)&gt;=台帳シート!BO166,台帳シート!BO166-0,ROUNDDOWN(VLOOKUP(台帳シート!J166,償却率!$B$4:$C$77,2,FALSE)*台帳シート!M166,0)),IF(ROUNDDOWN(VLOOKUP(J166,償却率!$B$4:$C$77,2,FALSE)*台帳シート!M166,0)&gt;=台帳シート!BO166,台帳シート!BO166-1,ROUNDDOWN(VLOOKUP(台帳シート!J166,償却率!$B$4:$C$77,2,FALSE)*台帳シート!M166,0)))),0)))</f>
        <v>0</v>
      </c>
      <c r="BS166" s="290">
        <f t="shared" si="112"/>
        <v>28349999</v>
      </c>
      <c r="BT166" s="293">
        <f t="shared" si="122"/>
        <v>1</v>
      </c>
      <c r="BU166" s="183"/>
    </row>
    <row r="167" spans="2:73" s="109" customFormat="1" ht="30" customHeight="1" x14ac:dyDescent="0.15">
      <c r="B167" s="82" t="s">
        <v>984</v>
      </c>
      <c r="C167" s="111"/>
      <c r="D167" s="285" t="s">
        <v>872</v>
      </c>
      <c r="E167" s="103" t="s">
        <v>1098</v>
      </c>
      <c r="F167" s="108" t="s">
        <v>286</v>
      </c>
      <c r="G167" s="273" t="s">
        <v>797</v>
      </c>
      <c r="H167" s="88" t="s">
        <v>182</v>
      </c>
      <c r="I167" s="273"/>
      <c r="J167" s="108">
        <v>5</v>
      </c>
      <c r="K167" s="269">
        <v>39792</v>
      </c>
      <c r="L167" s="88"/>
      <c r="M167" s="276">
        <v>871000</v>
      </c>
      <c r="N167" s="277"/>
      <c r="O167" s="111"/>
      <c r="P167" s="111"/>
      <c r="Q167" s="111"/>
      <c r="R167" s="111" t="str">
        <f t="shared" si="80"/>
        <v>-</v>
      </c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88" t="s">
        <v>296</v>
      </c>
      <c r="AI167" s="88"/>
      <c r="AJ167" s="88"/>
      <c r="AK167" s="88"/>
      <c r="AL167" s="88"/>
      <c r="AM167" s="88"/>
      <c r="AN167" s="88"/>
      <c r="AO167" s="88"/>
      <c r="AP167" s="88"/>
      <c r="AQ167" s="189">
        <v>1</v>
      </c>
      <c r="AR167" s="88" t="s">
        <v>894</v>
      </c>
      <c r="AS167" s="88"/>
      <c r="AT167" s="88"/>
      <c r="AU167" s="88"/>
      <c r="AV167" s="88" t="s">
        <v>899</v>
      </c>
      <c r="AW167" s="88"/>
      <c r="AX167" s="282" t="s">
        <v>356</v>
      </c>
      <c r="AY167" s="115"/>
      <c r="AZ167" s="110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6"/>
      <c r="BL167" s="248">
        <f t="shared" si="117"/>
        <v>8</v>
      </c>
      <c r="BM167" s="247">
        <f>+IF(ISERROR(ROUNDDOWN(VLOOKUP(J167,償却率!$B$4:$C$82,2,FALSE)*台帳シート!M167,0)*台帳シート!BL167),0,ROUNDDOWN(VLOOKUP(台帳シート!J167,償却率!$B$4:$C$82,2,FALSE)*台帳シート!M167,0)*台帳シート!BL167)</f>
        <v>1393600</v>
      </c>
      <c r="BN167" s="289">
        <f t="shared" si="118"/>
        <v>870999</v>
      </c>
      <c r="BO167" s="292">
        <f t="shared" si="119"/>
        <v>1</v>
      </c>
      <c r="BP167" s="292">
        <f t="shared" si="120"/>
        <v>0</v>
      </c>
      <c r="BQ167" s="289">
        <f t="shared" si="121"/>
        <v>0</v>
      </c>
      <c r="BR167" s="289">
        <f>IF(ISERROR(IF(BP167=0,IF(F167="無形・ソフトウェア",IF(ROUNDDOWN(VLOOKUP(J167,償却率!$B$4:$C$77,2,FALSE)*台帳シート!M167,0)&gt;=台帳シート!BO167,台帳シート!BO167-0,ROUNDDOWN(VLOOKUP(台帳シート!J167,償却率!$B$4:$C$77,2,FALSE)*台帳シート!M167,0)),IF(H167="1：リース",IF(ROUNDDOWN(VLOOKUP(J167,償却率!$B$4:$C$77,2,FALSE)*台帳シート!M167,0)&gt;=台帳シート!BO167,台帳シート!BO167-0,ROUNDDOWN(VLOOKUP(台帳シート!J167,償却率!$B$4:$C$77,2,FALSE)*台帳シート!M167,0)),IF(ROUNDDOWN(VLOOKUP(J167,償却率!$B$4:$C$77,2,FALSE)*台帳シート!M167,0)&gt;=台帳シート!BO167,台帳シート!BO167-1,ROUNDDOWN(VLOOKUP(台帳シート!J167,償却率!$B$4:$C$77,2,FALSE)*台帳シート!M167,0)))),0)),0,(IF(BP167=0,IF(F167="無形・ソフトウェア",IF(ROUNDDOWN(VLOOKUP(J167,償却率!$B$4:$C$77,2,FALSE)*台帳シート!M167,0)&gt;=台帳シート!BO167,台帳シート!BO167-0,ROUNDDOWN(VLOOKUP(台帳シート!J167,償却率!$B$4:$C$77,2,FALSE)*台帳シート!M167,0)),IF(H167="1：リース",IF(ROUNDDOWN(VLOOKUP(J167,償却率!$B$4:$C$77,2,FALSE)*台帳シート!M167,0)&gt;=台帳シート!BO167,台帳シート!BO167-0,ROUNDDOWN(VLOOKUP(台帳シート!J167,償却率!$B$4:$C$77,2,FALSE)*台帳シート!M167,0)),IF(ROUNDDOWN(VLOOKUP(J167,償却率!$B$4:$C$77,2,FALSE)*台帳シート!M167,0)&gt;=台帳シート!BO167,台帳シート!BO167-1,ROUNDDOWN(VLOOKUP(台帳シート!J167,償却率!$B$4:$C$77,2,FALSE)*台帳シート!M167,0)))),0)))</f>
        <v>0</v>
      </c>
      <c r="BS167" s="290">
        <f t="shared" si="112"/>
        <v>870999</v>
      </c>
      <c r="BT167" s="293">
        <f t="shared" si="122"/>
        <v>1</v>
      </c>
      <c r="BU167" s="183"/>
    </row>
    <row r="168" spans="2:73" s="109" customFormat="1" ht="30" customHeight="1" x14ac:dyDescent="0.15">
      <c r="B168" s="82" t="s">
        <v>985</v>
      </c>
      <c r="C168" s="111"/>
      <c r="D168" s="285" t="s">
        <v>873</v>
      </c>
      <c r="E168" s="103" t="s">
        <v>1098</v>
      </c>
      <c r="F168" s="108" t="s">
        <v>286</v>
      </c>
      <c r="G168" s="273" t="s">
        <v>798</v>
      </c>
      <c r="H168" s="88" t="s">
        <v>182</v>
      </c>
      <c r="I168" s="273"/>
      <c r="J168" s="108">
        <v>5</v>
      </c>
      <c r="K168" s="269">
        <v>39769</v>
      </c>
      <c r="L168" s="88"/>
      <c r="M168" s="276">
        <v>26334000</v>
      </c>
      <c r="N168" s="277"/>
      <c r="O168" s="111"/>
      <c r="P168" s="111"/>
      <c r="Q168" s="111"/>
      <c r="R168" s="111" t="str">
        <f t="shared" si="80"/>
        <v>-</v>
      </c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88" t="s">
        <v>296</v>
      </c>
      <c r="AI168" s="88"/>
      <c r="AJ168" s="88"/>
      <c r="AK168" s="88"/>
      <c r="AL168" s="88"/>
      <c r="AM168" s="88"/>
      <c r="AN168" s="88"/>
      <c r="AO168" s="88"/>
      <c r="AP168" s="88"/>
      <c r="AQ168" s="189">
        <v>1</v>
      </c>
      <c r="AR168" s="88" t="s">
        <v>894</v>
      </c>
      <c r="AS168" s="88"/>
      <c r="AT168" s="88"/>
      <c r="AU168" s="88"/>
      <c r="AV168" s="88" t="s">
        <v>899</v>
      </c>
      <c r="AW168" s="88"/>
      <c r="AX168" s="282" t="s">
        <v>356</v>
      </c>
      <c r="AY168" s="115"/>
      <c r="AZ168" s="110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6"/>
      <c r="BL168" s="248">
        <f t="shared" si="117"/>
        <v>8</v>
      </c>
      <c r="BM168" s="247">
        <f>+IF(ISERROR(ROUNDDOWN(VLOOKUP(J168,償却率!$B$4:$C$82,2,FALSE)*台帳シート!M168,0)*台帳シート!BL168),0,ROUNDDOWN(VLOOKUP(台帳シート!J168,償却率!$B$4:$C$82,2,FALSE)*台帳シート!M168,0)*台帳シート!BL168)</f>
        <v>42134400</v>
      </c>
      <c r="BN168" s="289">
        <f t="shared" si="118"/>
        <v>26333999</v>
      </c>
      <c r="BO168" s="292">
        <f t="shared" si="119"/>
        <v>1</v>
      </c>
      <c r="BP168" s="292">
        <f t="shared" si="120"/>
        <v>0</v>
      </c>
      <c r="BQ168" s="289">
        <f t="shared" si="121"/>
        <v>0</v>
      </c>
      <c r="BR168" s="289">
        <f>IF(ISERROR(IF(BP168=0,IF(F168="無形・ソフトウェア",IF(ROUNDDOWN(VLOOKUP(J168,償却率!$B$4:$C$77,2,FALSE)*台帳シート!M168,0)&gt;=台帳シート!BO168,台帳シート!BO168-0,ROUNDDOWN(VLOOKUP(台帳シート!J168,償却率!$B$4:$C$77,2,FALSE)*台帳シート!M168,0)),IF(H168="1：リース",IF(ROUNDDOWN(VLOOKUP(J168,償却率!$B$4:$C$77,2,FALSE)*台帳シート!M168,0)&gt;=台帳シート!BO168,台帳シート!BO168-0,ROUNDDOWN(VLOOKUP(台帳シート!J168,償却率!$B$4:$C$77,2,FALSE)*台帳シート!M168,0)),IF(ROUNDDOWN(VLOOKUP(J168,償却率!$B$4:$C$77,2,FALSE)*台帳シート!M168,0)&gt;=台帳シート!BO168,台帳シート!BO168-1,ROUNDDOWN(VLOOKUP(台帳シート!J168,償却率!$B$4:$C$77,2,FALSE)*台帳シート!M168,0)))),0)),0,(IF(BP168=0,IF(F168="無形・ソフトウェア",IF(ROUNDDOWN(VLOOKUP(J168,償却率!$B$4:$C$77,2,FALSE)*台帳シート!M168,0)&gt;=台帳シート!BO168,台帳シート!BO168-0,ROUNDDOWN(VLOOKUP(台帳シート!J168,償却率!$B$4:$C$77,2,FALSE)*台帳シート!M168,0)),IF(H168="1：リース",IF(ROUNDDOWN(VLOOKUP(J168,償却率!$B$4:$C$77,2,FALSE)*台帳シート!M168,0)&gt;=台帳シート!BO168,台帳シート!BO168-0,ROUNDDOWN(VLOOKUP(台帳シート!J168,償却率!$B$4:$C$77,2,FALSE)*台帳シート!M168,0)),IF(ROUNDDOWN(VLOOKUP(J168,償却率!$B$4:$C$77,2,FALSE)*台帳シート!M168,0)&gt;=台帳シート!BO168,台帳シート!BO168-1,ROUNDDOWN(VLOOKUP(台帳シート!J168,償却率!$B$4:$C$77,2,FALSE)*台帳シート!M168,0)))),0)))</f>
        <v>0</v>
      </c>
      <c r="BS168" s="290">
        <f t="shared" si="112"/>
        <v>26333999</v>
      </c>
      <c r="BT168" s="293">
        <f t="shared" si="122"/>
        <v>1</v>
      </c>
      <c r="BU168" s="183"/>
    </row>
    <row r="169" spans="2:73" s="109" customFormat="1" ht="30" customHeight="1" x14ac:dyDescent="0.15">
      <c r="B169" s="82" t="s">
        <v>986</v>
      </c>
      <c r="C169" s="111"/>
      <c r="D169" s="285" t="s">
        <v>873</v>
      </c>
      <c r="E169" s="103" t="s">
        <v>1098</v>
      </c>
      <c r="F169" s="108" t="s">
        <v>286</v>
      </c>
      <c r="G169" s="273" t="s">
        <v>799</v>
      </c>
      <c r="H169" s="88" t="s">
        <v>182</v>
      </c>
      <c r="I169" s="273"/>
      <c r="J169" s="108">
        <v>5</v>
      </c>
      <c r="K169" s="105">
        <v>39276</v>
      </c>
      <c r="L169" s="88"/>
      <c r="M169" s="276">
        <v>911262</v>
      </c>
      <c r="N169" s="277"/>
      <c r="O169" s="111"/>
      <c r="P169" s="111"/>
      <c r="Q169" s="111"/>
      <c r="R169" s="111" t="str">
        <f t="shared" si="80"/>
        <v>-</v>
      </c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88" t="s">
        <v>296</v>
      </c>
      <c r="AI169" s="88"/>
      <c r="AJ169" s="88"/>
      <c r="AK169" s="88"/>
      <c r="AL169" s="88"/>
      <c r="AM169" s="88"/>
      <c r="AN169" s="88"/>
      <c r="AO169" s="88"/>
      <c r="AP169" s="88"/>
      <c r="AQ169" s="189">
        <v>1</v>
      </c>
      <c r="AR169" s="88" t="s">
        <v>894</v>
      </c>
      <c r="AS169" s="88"/>
      <c r="AT169" s="88"/>
      <c r="AU169" s="88"/>
      <c r="AV169" s="88" t="s">
        <v>899</v>
      </c>
      <c r="AW169" s="88"/>
      <c r="AX169" s="282" t="s">
        <v>356</v>
      </c>
      <c r="AY169" s="115"/>
      <c r="AZ169" s="110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6"/>
      <c r="BL169" s="248">
        <f t="shared" si="117"/>
        <v>9</v>
      </c>
      <c r="BM169" s="247">
        <f>+IF(ISERROR(ROUNDDOWN(VLOOKUP(J169,償却率!$B$4:$C$82,2,FALSE)*台帳シート!M169,0)*台帳シート!BL169),0,ROUNDDOWN(VLOOKUP(台帳シート!J169,償却率!$B$4:$C$82,2,FALSE)*台帳シート!M169,0)*台帳シート!BL169)</f>
        <v>1640268</v>
      </c>
      <c r="BN169" s="289">
        <f t="shared" si="118"/>
        <v>911261</v>
      </c>
      <c r="BO169" s="292">
        <f t="shared" si="119"/>
        <v>1</v>
      </c>
      <c r="BP169" s="292">
        <f t="shared" si="120"/>
        <v>0</v>
      </c>
      <c r="BQ169" s="289">
        <f t="shared" si="121"/>
        <v>0</v>
      </c>
      <c r="BR169" s="289">
        <f>IF(ISERROR(IF(BP169=0,IF(F169="無形・ソフトウェア",IF(ROUNDDOWN(VLOOKUP(J169,償却率!$B$4:$C$77,2,FALSE)*台帳シート!M169,0)&gt;=台帳シート!BO169,台帳シート!BO169-0,ROUNDDOWN(VLOOKUP(台帳シート!J169,償却率!$B$4:$C$77,2,FALSE)*台帳シート!M169,0)),IF(H169="1：リース",IF(ROUNDDOWN(VLOOKUP(J169,償却率!$B$4:$C$77,2,FALSE)*台帳シート!M169,0)&gt;=台帳シート!BO169,台帳シート!BO169-0,ROUNDDOWN(VLOOKUP(台帳シート!J169,償却率!$B$4:$C$77,2,FALSE)*台帳シート!M169,0)),IF(ROUNDDOWN(VLOOKUP(J169,償却率!$B$4:$C$77,2,FALSE)*台帳シート!M169,0)&gt;=台帳シート!BO169,台帳シート!BO169-1,ROUNDDOWN(VLOOKUP(台帳シート!J169,償却率!$B$4:$C$77,2,FALSE)*台帳シート!M169,0)))),0)),0,(IF(BP169=0,IF(F169="無形・ソフトウェア",IF(ROUNDDOWN(VLOOKUP(J169,償却率!$B$4:$C$77,2,FALSE)*台帳シート!M169,0)&gt;=台帳シート!BO169,台帳シート!BO169-0,ROUNDDOWN(VLOOKUP(台帳シート!J169,償却率!$B$4:$C$77,2,FALSE)*台帳シート!M169,0)),IF(H169="1：リース",IF(ROUNDDOWN(VLOOKUP(J169,償却率!$B$4:$C$77,2,FALSE)*台帳シート!M169,0)&gt;=台帳シート!BO169,台帳シート!BO169-0,ROUNDDOWN(VLOOKUP(台帳シート!J169,償却率!$B$4:$C$77,2,FALSE)*台帳シート!M169,0)),IF(ROUNDDOWN(VLOOKUP(J169,償却率!$B$4:$C$77,2,FALSE)*台帳シート!M169,0)&gt;=台帳シート!BO169,台帳シート!BO169-1,ROUNDDOWN(VLOOKUP(台帳シート!J169,償却率!$B$4:$C$77,2,FALSE)*台帳シート!M169,0)))),0)))</f>
        <v>0</v>
      </c>
      <c r="BS169" s="290">
        <f t="shared" si="112"/>
        <v>911261</v>
      </c>
      <c r="BT169" s="293">
        <f t="shared" si="122"/>
        <v>1</v>
      </c>
      <c r="BU169" s="183"/>
    </row>
    <row r="170" spans="2:73" s="109" customFormat="1" ht="30" customHeight="1" x14ac:dyDescent="0.15">
      <c r="B170" s="82" t="s">
        <v>987</v>
      </c>
      <c r="C170" s="111"/>
      <c r="D170" s="285" t="s">
        <v>874</v>
      </c>
      <c r="E170" s="103" t="s">
        <v>1098</v>
      </c>
      <c r="F170" s="108" t="s">
        <v>286</v>
      </c>
      <c r="G170" s="273" t="s">
        <v>800</v>
      </c>
      <c r="H170" s="88" t="s">
        <v>182</v>
      </c>
      <c r="I170" s="273"/>
      <c r="J170" s="108">
        <v>5</v>
      </c>
      <c r="K170" s="105">
        <v>39472</v>
      </c>
      <c r="L170" s="88"/>
      <c r="M170" s="276">
        <v>29610000</v>
      </c>
      <c r="N170" s="277"/>
      <c r="O170" s="56"/>
      <c r="P170" s="111"/>
      <c r="Q170" s="111"/>
      <c r="R170" s="111" t="str">
        <f t="shared" si="80"/>
        <v>-</v>
      </c>
      <c r="S170" s="111"/>
      <c r="T170" s="111"/>
      <c r="U170" s="111"/>
      <c r="V170" s="111"/>
      <c r="W170" s="111"/>
      <c r="X170" s="111"/>
      <c r="Y170" s="111" t="str">
        <f t="shared" ref="Y170:Y179" si="124">IF(BP170&lt;0,BP170,"-")</f>
        <v>-</v>
      </c>
      <c r="Z170" s="111"/>
      <c r="AA170" s="111"/>
      <c r="AB170" s="111"/>
      <c r="AC170" s="111"/>
      <c r="AD170" s="111"/>
      <c r="AE170" s="111"/>
      <c r="AF170" s="111"/>
      <c r="AG170" s="111"/>
      <c r="AH170" s="88" t="s">
        <v>296</v>
      </c>
      <c r="AI170" s="88"/>
      <c r="AJ170" s="88"/>
      <c r="AK170" s="88"/>
      <c r="AL170" s="88"/>
      <c r="AM170" s="88"/>
      <c r="AN170" s="88"/>
      <c r="AO170" s="88"/>
      <c r="AP170" s="88"/>
      <c r="AQ170" s="189">
        <v>1</v>
      </c>
      <c r="AR170" s="88" t="s">
        <v>894</v>
      </c>
      <c r="AS170" s="88"/>
      <c r="AT170" s="88"/>
      <c r="AU170" s="88"/>
      <c r="AV170" s="88" t="s">
        <v>899</v>
      </c>
      <c r="AW170" s="88"/>
      <c r="AX170" s="282" t="s">
        <v>356</v>
      </c>
      <c r="AY170" s="115"/>
      <c r="AZ170" s="110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6"/>
      <c r="BL170" s="248">
        <f t="shared" si="117"/>
        <v>9</v>
      </c>
      <c r="BM170" s="247">
        <f>+IF(ISERROR(ROUNDDOWN(VLOOKUP(J170,償却率!$B$4:$C$82,2,FALSE)*台帳シート!M170,0)*台帳シート!BL170),0,ROUNDDOWN(VLOOKUP(台帳シート!J170,償却率!$B$4:$C$82,2,FALSE)*台帳シート!M170,0)*台帳シート!BL170)</f>
        <v>53298000</v>
      </c>
      <c r="BN170" s="289">
        <f t="shared" si="118"/>
        <v>29609999</v>
      </c>
      <c r="BO170" s="292">
        <f t="shared" si="119"/>
        <v>1</v>
      </c>
      <c r="BP170" s="292">
        <f t="shared" si="120"/>
        <v>0</v>
      </c>
      <c r="BQ170" s="289">
        <f t="shared" si="121"/>
        <v>0</v>
      </c>
      <c r="BR170" s="289">
        <f>IF(ISERROR(IF(BP170=0,IF(F170="無形・ソフトウェア",IF(ROUNDDOWN(VLOOKUP(J170,償却率!$B$4:$C$77,2,FALSE)*台帳シート!M170,0)&gt;=台帳シート!BO170,台帳シート!BO170-0,ROUNDDOWN(VLOOKUP(台帳シート!J170,償却率!$B$4:$C$77,2,FALSE)*台帳シート!M170,0)),IF(H170="1：リース",IF(ROUNDDOWN(VLOOKUP(J170,償却率!$B$4:$C$77,2,FALSE)*台帳シート!M170,0)&gt;=台帳シート!BO170,台帳シート!BO170-0,ROUNDDOWN(VLOOKUP(台帳シート!J170,償却率!$B$4:$C$77,2,FALSE)*台帳シート!M170,0)),IF(ROUNDDOWN(VLOOKUP(J170,償却率!$B$4:$C$77,2,FALSE)*台帳シート!M170,0)&gt;=台帳シート!BO170,台帳シート!BO170-1,ROUNDDOWN(VLOOKUP(台帳シート!J170,償却率!$B$4:$C$77,2,FALSE)*台帳シート!M170,0)))),0)),0,(IF(BP170=0,IF(F170="無形・ソフトウェア",IF(ROUNDDOWN(VLOOKUP(J170,償却率!$B$4:$C$77,2,FALSE)*台帳シート!M170,0)&gt;=台帳シート!BO170,台帳シート!BO170-0,ROUNDDOWN(VLOOKUP(台帳シート!J170,償却率!$B$4:$C$77,2,FALSE)*台帳シート!M170,0)),IF(H170="1：リース",IF(ROUNDDOWN(VLOOKUP(J170,償却率!$B$4:$C$77,2,FALSE)*台帳シート!M170,0)&gt;=台帳シート!BO170,台帳シート!BO170-0,ROUNDDOWN(VLOOKUP(台帳シート!J170,償却率!$B$4:$C$77,2,FALSE)*台帳シート!M170,0)),IF(ROUNDDOWN(VLOOKUP(J170,償却率!$B$4:$C$77,2,FALSE)*台帳シート!M170,0)&gt;=台帳シート!BO170,台帳シート!BO170-1,ROUNDDOWN(VLOOKUP(台帳シート!J170,償却率!$B$4:$C$77,2,FALSE)*台帳シート!M170,0)))),0)))</f>
        <v>0</v>
      </c>
      <c r="BS170" s="290">
        <f t="shared" si="112"/>
        <v>29609999</v>
      </c>
      <c r="BT170" s="293">
        <f t="shared" si="122"/>
        <v>1</v>
      </c>
      <c r="BU170" s="183"/>
    </row>
    <row r="171" spans="2:73" s="109" customFormat="1" ht="30" customHeight="1" x14ac:dyDescent="0.15">
      <c r="B171" s="82" t="s">
        <v>988</v>
      </c>
      <c r="C171" s="111"/>
      <c r="D171" s="285" t="s">
        <v>870</v>
      </c>
      <c r="E171" s="103" t="s">
        <v>1098</v>
      </c>
      <c r="F171" s="108" t="s">
        <v>286</v>
      </c>
      <c r="G171" s="273" t="s">
        <v>801</v>
      </c>
      <c r="H171" s="88" t="s">
        <v>182</v>
      </c>
      <c r="I171" s="273"/>
      <c r="J171" s="108">
        <v>5</v>
      </c>
      <c r="K171" s="270">
        <v>39164</v>
      </c>
      <c r="L171" s="88"/>
      <c r="M171" s="276">
        <v>67328625</v>
      </c>
      <c r="N171" s="277"/>
      <c r="O171" s="111"/>
      <c r="P171" s="111"/>
      <c r="Q171" s="111"/>
      <c r="R171" s="111" t="str">
        <f t="shared" si="80"/>
        <v>-</v>
      </c>
      <c r="S171" s="111"/>
      <c r="T171" s="111"/>
      <c r="U171" s="111"/>
      <c r="V171" s="111"/>
      <c r="W171" s="111"/>
      <c r="X171" s="111"/>
      <c r="Y171" s="111" t="str">
        <f t="shared" si="124"/>
        <v>-</v>
      </c>
      <c r="Z171" s="111"/>
      <c r="AA171" s="111"/>
      <c r="AB171" s="111"/>
      <c r="AC171" s="111"/>
      <c r="AD171" s="111"/>
      <c r="AE171" s="111"/>
      <c r="AF171" s="111"/>
      <c r="AG171" s="111"/>
      <c r="AH171" s="88" t="s">
        <v>296</v>
      </c>
      <c r="AI171" s="88"/>
      <c r="AJ171" s="88"/>
      <c r="AK171" s="88"/>
      <c r="AL171" s="88"/>
      <c r="AM171" s="88"/>
      <c r="AN171" s="88"/>
      <c r="AO171" s="88"/>
      <c r="AP171" s="88"/>
      <c r="AQ171" s="189">
        <v>1</v>
      </c>
      <c r="AR171" s="88" t="s">
        <v>895</v>
      </c>
      <c r="AS171" s="88"/>
      <c r="AT171" s="88"/>
      <c r="AU171" s="88"/>
      <c r="AV171" s="88" t="s">
        <v>899</v>
      </c>
      <c r="AW171" s="88"/>
      <c r="AX171" s="282" t="s">
        <v>356</v>
      </c>
      <c r="AY171" s="115"/>
      <c r="AZ171" s="110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6"/>
      <c r="BL171" s="248">
        <f t="shared" si="117"/>
        <v>10</v>
      </c>
      <c r="BM171" s="247">
        <f>+IF(ISERROR(ROUNDDOWN(VLOOKUP(J171,償却率!$B$4:$C$82,2,FALSE)*台帳シート!M171,0)*台帳シート!BL171),0,ROUNDDOWN(VLOOKUP(台帳シート!J171,償却率!$B$4:$C$82,2,FALSE)*台帳シート!M171,0)*台帳シート!BL171)</f>
        <v>134657250</v>
      </c>
      <c r="BN171" s="289">
        <f t="shared" si="118"/>
        <v>67328624</v>
      </c>
      <c r="BO171" s="292">
        <f t="shared" si="119"/>
        <v>1</v>
      </c>
      <c r="BP171" s="292">
        <f t="shared" si="120"/>
        <v>0</v>
      </c>
      <c r="BQ171" s="289">
        <f t="shared" si="121"/>
        <v>0</v>
      </c>
      <c r="BR171" s="289">
        <f>IF(ISERROR(IF(BP171=0,IF(F171="無形・ソフトウェア",IF(ROUNDDOWN(VLOOKUP(J171,償却率!$B$4:$C$77,2,FALSE)*台帳シート!M171,0)&gt;=台帳シート!BO171,台帳シート!BO171-0,ROUNDDOWN(VLOOKUP(台帳シート!J171,償却率!$B$4:$C$77,2,FALSE)*台帳シート!M171,0)),IF(H171="1：リース",IF(ROUNDDOWN(VLOOKUP(J171,償却率!$B$4:$C$77,2,FALSE)*台帳シート!M171,0)&gt;=台帳シート!BO171,台帳シート!BO171-0,ROUNDDOWN(VLOOKUP(台帳シート!J171,償却率!$B$4:$C$77,2,FALSE)*台帳シート!M171,0)),IF(ROUNDDOWN(VLOOKUP(J171,償却率!$B$4:$C$77,2,FALSE)*台帳シート!M171,0)&gt;=台帳シート!BO171,台帳シート!BO171-1,ROUNDDOWN(VLOOKUP(台帳シート!J171,償却率!$B$4:$C$77,2,FALSE)*台帳シート!M171,0)))),0)),0,(IF(BP171=0,IF(F171="無形・ソフトウェア",IF(ROUNDDOWN(VLOOKUP(J171,償却率!$B$4:$C$77,2,FALSE)*台帳シート!M171,0)&gt;=台帳シート!BO171,台帳シート!BO171-0,ROUNDDOWN(VLOOKUP(台帳シート!J171,償却率!$B$4:$C$77,2,FALSE)*台帳シート!M171,0)),IF(H171="1：リース",IF(ROUNDDOWN(VLOOKUP(J171,償却率!$B$4:$C$77,2,FALSE)*台帳シート!M171,0)&gt;=台帳シート!BO171,台帳シート!BO171-0,ROUNDDOWN(VLOOKUP(台帳シート!J171,償却率!$B$4:$C$77,2,FALSE)*台帳シート!M171,0)),IF(ROUNDDOWN(VLOOKUP(J171,償却率!$B$4:$C$77,2,FALSE)*台帳シート!M171,0)&gt;=台帳シート!BO171,台帳シート!BO171-1,ROUNDDOWN(VLOOKUP(台帳シート!J171,償却率!$B$4:$C$77,2,FALSE)*台帳シート!M171,0)))),0)))</f>
        <v>0</v>
      </c>
      <c r="BS171" s="290">
        <f t="shared" si="112"/>
        <v>67328624</v>
      </c>
      <c r="BT171" s="293">
        <f t="shared" si="122"/>
        <v>1</v>
      </c>
      <c r="BU171" s="183"/>
    </row>
    <row r="172" spans="2:73" s="109" customFormat="1" ht="30" customHeight="1" x14ac:dyDescent="0.15">
      <c r="B172" s="82" t="s">
        <v>989</v>
      </c>
      <c r="C172" s="111"/>
      <c r="D172" s="285" t="s">
        <v>854</v>
      </c>
      <c r="E172" s="103" t="s">
        <v>1098</v>
      </c>
      <c r="F172" s="108" t="s">
        <v>286</v>
      </c>
      <c r="G172" s="273" t="s">
        <v>802</v>
      </c>
      <c r="H172" s="88" t="s">
        <v>182</v>
      </c>
      <c r="I172" s="273"/>
      <c r="J172" s="108">
        <v>5</v>
      </c>
      <c r="K172" s="270">
        <v>40920</v>
      </c>
      <c r="L172" s="88"/>
      <c r="M172" s="276">
        <v>3630900</v>
      </c>
      <c r="N172" s="277"/>
      <c r="O172" s="56"/>
      <c r="P172" s="111"/>
      <c r="Q172" s="111"/>
      <c r="R172" s="111" t="str">
        <f t="shared" si="80"/>
        <v>-</v>
      </c>
      <c r="S172" s="111"/>
      <c r="T172" s="111"/>
      <c r="U172" s="111"/>
      <c r="V172" s="111"/>
      <c r="W172" s="111"/>
      <c r="X172" s="111"/>
      <c r="Y172" s="111" t="str">
        <f t="shared" si="124"/>
        <v>-</v>
      </c>
      <c r="Z172" s="111"/>
      <c r="AA172" s="111"/>
      <c r="AB172" s="111"/>
      <c r="AC172" s="111"/>
      <c r="AD172" s="111"/>
      <c r="AE172" s="111"/>
      <c r="AF172" s="111"/>
      <c r="AG172" s="111"/>
      <c r="AH172" s="88" t="s">
        <v>296</v>
      </c>
      <c r="AI172" s="88"/>
      <c r="AJ172" s="88"/>
      <c r="AK172" s="88"/>
      <c r="AL172" s="88"/>
      <c r="AM172" s="88"/>
      <c r="AN172" s="88"/>
      <c r="AO172" s="88"/>
      <c r="AP172" s="88"/>
      <c r="AQ172" s="189">
        <v>1</v>
      </c>
      <c r="AR172" s="88" t="s">
        <v>736</v>
      </c>
      <c r="AS172" s="88"/>
      <c r="AT172" s="88"/>
      <c r="AU172" s="88"/>
      <c r="AV172" s="88" t="s">
        <v>899</v>
      </c>
      <c r="AW172" s="88"/>
      <c r="AX172" s="282" t="s">
        <v>356</v>
      </c>
      <c r="AY172" s="115"/>
      <c r="AZ172" s="110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6"/>
      <c r="BL172" s="248">
        <f t="shared" si="117"/>
        <v>5</v>
      </c>
      <c r="BM172" s="247">
        <f>+IF(ISERROR(ROUNDDOWN(VLOOKUP(J172,償却率!$B$4:$C$82,2,FALSE)*台帳シート!M172,0)*台帳シート!BL172),0,ROUNDDOWN(VLOOKUP(台帳シート!J172,償却率!$B$4:$C$82,2,FALSE)*台帳シート!M172,0)*台帳シート!BL172)</f>
        <v>3630900</v>
      </c>
      <c r="BN172" s="289">
        <f t="shared" si="118"/>
        <v>3630899</v>
      </c>
      <c r="BO172" s="292">
        <f t="shared" si="119"/>
        <v>1</v>
      </c>
      <c r="BP172" s="292">
        <f t="shared" si="120"/>
        <v>0</v>
      </c>
      <c r="BQ172" s="289">
        <f t="shared" si="121"/>
        <v>0</v>
      </c>
      <c r="BR172" s="289">
        <f>IF(ISERROR(IF(BP172=0,IF(F172="無形・ソフトウェア",IF(ROUNDDOWN(VLOOKUP(J172,償却率!$B$4:$C$77,2,FALSE)*台帳シート!M172,0)&gt;=台帳シート!BO172,台帳シート!BO172-0,ROUNDDOWN(VLOOKUP(台帳シート!J172,償却率!$B$4:$C$77,2,FALSE)*台帳シート!M172,0)),IF(H172="1：リース",IF(ROUNDDOWN(VLOOKUP(J172,償却率!$B$4:$C$77,2,FALSE)*台帳シート!M172,0)&gt;=台帳シート!BO172,台帳シート!BO172-0,ROUNDDOWN(VLOOKUP(台帳シート!J172,償却率!$B$4:$C$77,2,FALSE)*台帳シート!M172,0)),IF(ROUNDDOWN(VLOOKUP(J172,償却率!$B$4:$C$77,2,FALSE)*台帳シート!M172,0)&gt;=台帳シート!BO172,台帳シート!BO172-1,ROUNDDOWN(VLOOKUP(台帳シート!J172,償却率!$B$4:$C$77,2,FALSE)*台帳シート!M172,0)))),0)),0,(IF(BP172=0,IF(F172="無形・ソフトウェア",IF(ROUNDDOWN(VLOOKUP(J172,償却率!$B$4:$C$77,2,FALSE)*台帳シート!M172,0)&gt;=台帳シート!BO172,台帳シート!BO172-0,ROUNDDOWN(VLOOKUP(台帳シート!J172,償却率!$B$4:$C$77,2,FALSE)*台帳シート!M172,0)),IF(H172="1：リース",IF(ROUNDDOWN(VLOOKUP(J172,償却率!$B$4:$C$77,2,FALSE)*台帳シート!M172,0)&gt;=台帳シート!BO172,台帳シート!BO172-0,ROUNDDOWN(VLOOKUP(台帳シート!J172,償却率!$B$4:$C$77,2,FALSE)*台帳シート!M172,0)),IF(ROUNDDOWN(VLOOKUP(J172,償却率!$B$4:$C$77,2,FALSE)*台帳シート!M172,0)&gt;=台帳シート!BO172,台帳シート!BO172-1,ROUNDDOWN(VLOOKUP(台帳シート!J172,償却率!$B$4:$C$77,2,FALSE)*台帳シート!M172,0)))),0)))</f>
        <v>0</v>
      </c>
      <c r="BS172" s="290">
        <f t="shared" si="112"/>
        <v>3630899</v>
      </c>
      <c r="BT172" s="293">
        <f t="shared" si="122"/>
        <v>1</v>
      </c>
      <c r="BU172" s="183"/>
    </row>
    <row r="173" spans="2:73" s="109" customFormat="1" ht="30" customHeight="1" x14ac:dyDescent="0.15">
      <c r="B173" s="82" t="s">
        <v>990</v>
      </c>
      <c r="C173" s="111"/>
      <c r="D173" s="285" t="s">
        <v>854</v>
      </c>
      <c r="E173" s="103" t="s">
        <v>1098</v>
      </c>
      <c r="F173" s="108" t="s">
        <v>286</v>
      </c>
      <c r="G173" s="273" t="s">
        <v>803</v>
      </c>
      <c r="H173" s="88" t="s">
        <v>182</v>
      </c>
      <c r="I173" s="273"/>
      <c r="J173" s="108">
        <v>4</v>
      </c>
      <c r="K173" s="270">
        <v>40690</v>
      </c>
      <c r="L173" s="88"/>
      <c r="M173" s="276">
        <v>2300000</v>
      </c>
      <c r="N173" s="277"/>
      <c r="O173" s="111"/>
      <c r="P173" s="111"/>
      <c r="Q173" s="111"/>
      <c r="R173" s="111" t="str">
        <f t="shared" si="80"/>
        <v>-</v>
      </c>
      <c r="S173" s="111"/>
      <c r="T173" s="111"/>
      <c r="U173" s="111"/>
      <c r="V173" s="111"/>
      <c r="W173" s="111"/>
      <c r="X173" s="111"/>
      <c r="Y173" s="111" t="str">
        <f t="shared" si="124"/>
        <v>-</v>
      </c>
      <c r="Z173" s="111"/>
      <c r="AA173" s="111"/>
      <c r="AB173" s="111"/>
      <c r="AC173" s="111"/>
      <c r="AD173" s="111"/>
      <c r="AE173" s="111"/>
      <c r="AF173" s="111"/>
      <c r="AG173" s="111"/>
      <c r="AH173" s="88" t="s">
        <v>296</v>
      </c>
      <c r="AI173" s="88"/>
      <c r="AJ173" s="88"/>
      <c r="AK173" s="88"/>
      <c r="AL173" s="88"/>
      <c r="AM173" s="88"/>
      <c r="AN173" s="88"/>
      <c r="AO173" s="88"/>
      <c r="AP173" s="88"/>
      <c r="AQ173" s="189">
        <v>1</v>
      </c>
      <c r="AR173" s="88" t="s">
        <v>736</v>
      </c>
      <c r="AS173" s="88"/>
      <c r="AT173" s="88"/>
      <c r="AU173" s="88"/>
      <c r="AV173" s="88" t="s">
        <v>899</v>
      </c>
      <c r="AW173" s="88"/>
      <c r="AX173" s="282" t="s">
        <v>356</v>
      </c>
      <c r="AY173" s="115"/>
      <c r="AZ173" s="110"/>
      <c r="BA173" s="111"/>
      <c r="BB173" s="111"/>
      <c r="BC173" s="111"/>
      <c r="BD173" s="111"/>
      <c r="BE173" s="111"/>
      <c r="BF173" s="111"/>
      <c r="BG173" s="111"/>
      <c r="BH173" s="111"/>
      <c r="BI173" s="111"/>
      <c r="BJ173" s="111"/>
      <c r="BK173" s="6"/>
      <c r="BL173" s="248">
        <f t="shared" si="117"/>
        <v>5</v>
      </c>
      <c r="BM173" s="247">
        <f>+IF(ISERROR(ROUNDDOWN(VLOOKUP(J173,償却率!$B$4:$C$82,2,FALSE)*台帳シート!M173,0)*台帳シート!BL173),0,ROUNDDOWN(VLOOKUP(台帳シート!J173,償却率!$B$4:$C$82,2,FALSE)*台帳シート!M173,0)*台帳シート!BL173)</f>
        <v>2875000</v>
      </c>
      <c r="BN173" s="289">
        <f t="shared" si="118"/>
        <v>2299999</v>
      </c>
      <c r="BO173" s="292">
        <f t="shared" si="119"/>
        <v>1</v>
      </c>
      <c r="BP173" s="292">
        <f t="shared" si="120"/>
        <v>0</v>
      </c>
      <c r="BQ173" s="289">
        <f t="shared" si="121"/>
        <v>0</v>
      </c>
      <c r="BR173" s="289">
        <f>IF(ISERROR(IF(BP173=0,IF(F173="無形・ソフトウェア",IF(ROUNDDOWN(VLOOKUP(J173,償却率!$B$4:$C$77,2,FALSE)*台帳シート!M173,0)&gt;=台帳シート!BO173,台帳シート!BO173-0,ROUNDDOWN(VLOOKUP(台帳シート!J173,償却率!$B$4:$C$77,2,FALSE)*台帳シート!M173,0)),IF(H173="1：リース",IF(ROUNDDOWN(VLOOKUP(J173,償却率!$B$4:$C$77,2,FALSE)*台帳シート!M173,0)&gt;=台帳シート!BO173,台帳シート!BO173-0,ROUNDDOWN(VLOOKUP(台帳シート!J173,償却率!$B$4:$C$77,2,FALSE)*台帳シート!M173,0)),IF(ROUNDDOWN(VLOOKUP(J173,償却率!$B$4:$C$77,2,FALSE)*台帳シート!M173,0)&gt;=台帳シート!BO173,台帳シート!BO173-1,ROUNDDOWN(VLOOKUP(台帳シート!J173,償却率!$B$4:$C$77,2,FALSE)*台帳シート!M173,0)))),0)),0,(IF(BP173=0,IF(F173="無形・ソフトウェア",IF(ROUNDDOWN(VLOOKUP(J173,償却率!$B$4:$C$77,2,FALSE)*台帳シート!M173,0)&gt;=台帳シート!BO173,台帳シート!BO173-0,ROUNDDOWN(VLOOKUP(台帳シート!J173,償却率!$B$4:$C$77,2,FALSE)*台帳シート!M173,0)),IF(H173="1：リース",IF(ROUNDDOWN(VLOOKUP(J173,償却率!$B$4:$C$77,2,FALSE)*台帳シート!M173,0)&gt;=台帳シート!BO173,台帳シート!BO173-0,ROUNDDOWN(VLOOKUP(台帳シート!J173,償却率!$B$4:$C$77,2,FALSE)*台帳シート!M173,0)),IF(ROUNDDOWN(VLOOKUP(J173,償却率!$B$4:$C$77,2,FALSE)*台帳シート!M173,0)&gt;=台帳シート!BO173,台帳シート!BO173-1,ROUNDDOWN(VLOOKUP(台帳シート!J173,償却率!$B$4:$C$77,2,FALSE)*台帳シート!M173,0)))),0)))</f>
        <v>0</v>
      </c>
      <c r="BS173" s="290">
        <f t="shared" si="112"/>
        <v>2299999</v>
      </c>
      <c r="BT173" s="293">
        <f t="shared" si="122"/>
        <v>1</v>
      </c>
      <c r="BU173" s="183"/>
    </row>
    <row r="174" spans="2:73" s="109" customFormat="1" ht="30" customHeight="1" x14ac:dyDescent="0.15">
      <c r="B174" s="82" t="s">
        <v>991</v>
      </c>
      <c r="C174" s="111"/>
      <c r="D174" s="285" t="s">
        <v>854</v>
      </c>
      <c r="E174" s="103" t="s">
        <v>1098</v>
      </c>
      <c r="F174" s="108" t="s">
        <v>286</v>
      </c>
      <c r="G174" s="273" t="s">
        <v>804</v>
      </c>
      <c r="H174" s="88" t="s">
        <v>182</v>
      </c>
      <c r="I174" s="273"/>
      <c r="J174" s="108">
        <v>15</v>
      </c>
      <c r="K174" s="270">
        <v>40749</v>
      </c>
      <c r="L174" s="88"/>
      <c r="M174" s="276">
        <v>1386000</v>
      </c>
      <c r="N174" s="277"/>
      <c r="O174" s="111"/>
      <c r="P174" s="111"/>
      <c r="Q174" s="111"/>
      <c r="R174" s="111" t="str">
        <f t="shared" si="80"/>
        <v>-</v>
      </c>
      <c r="S174" s="111"/>
      <c r="T174" s="111"/>
      <c r="U174" s="111"/>
      <c r="V174" s="111"/>
      <c r="W174" s="111"/>
      <c r="X174" s="111"/>
      <c r="Y174" s="111" t="str">
        <f t="shared" si="124"/>
        <v>-</v>
      </c>
      <c r="Z174" s="111"/>
      <c r="AA174" s="111"/>
      <c r="AB174" s="111"/>
      <c r="AC174" s="111"/>
      <c r="AD174" s="111"/>
      <c r="AE174" s="111"/>
      <c r="AF174" s="111"/>
      <c r="AG174" s="111"/>
      <c r="AH174" s="88" t="s">
        <v>296</v>
      </c>
      <c r="AI174" s="88"/>
      <c r="AJ174" s="88"/>
      <c r="AK174" s="88"/>
      <c r="AL174" s="88"/>
      <c r="AM174" s="88"/>
      <c r="AN174" s="88"/>
      <c r="AO174" s="88"/>
      <c r="AP174" s="88"/>
      <c r="AQ174" s="189">
        <v>1</v>
      </c>
      <c r="AR174" s="88" t="s">
        <v>894</v>
      </c>
      <c r="AS174" s="88"/>
      <c r="AT174" s="88"/>
      <c r="AU174" s="88"/>
      <c r="AV174" s="88" t="s">
        <v>899</v>
      </c>
      <c r="AW174" s="88"/>
      <c r="AX174" s="282" t="s">
        <v>356</v>
      </c>
      <c r="AY174" s="115"/>
      <c r="AZ174" s="110"/>
      <c r="BA174" s="111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6"/>
      <c r="BL174" s="248">
        <f t="shared" si="117"/>
        <v>5</v>
      </c>
      <c r="BM174" s="247">
        <f>+IF(ISERROR(ROUNDDOWN(VLOOKUP(J174,償却率!$B$4:$C$82,2,FALSE)*台帳シート!M174,0)*台帳シート!BL174),0,ROUNDDOWN(VLOOKUP(台帳シート!J174,償却率!$B$4:$C$82,2,FALSE)*台帳シート!M174,0)*台帳シート!BL174)</f>
        <v>464310</v>
      </c>
      <c r="BN174" s="289">
        <f t="shared" si="118"/>
        <v>464310</v>
      </c>
      <c r="BO174" s="292">
        <f t="shared" si="119"/>
        <v>921690</v>
      </c>
      <c r="BP174" s="292">
        <f t="shared" si="120"/>
        <v>0</v>
      </c>
      <c r="BQ174" s="289">
        <f t="shared" si="121"/>
        <v>0</v>
      </c>
      <c r="BR174" s="289">
        <f>IF(ISERROR(IF(BP174=0,IF(F174="無形・ソフトウェア",IF(ROUNDDOWN(VLOOKUP(J174,償却率!$B$4:$C$77,2,FALSE)*台帳シート!M174,0)&gt;=台帳シート!BO174,台帳シート!BO174-0,ROUNDDOWN(VLOOKUP(台帳シート!J174,償却率!$B$4:$C$77,2,FALSE)*台帳シート!M174,0)),IF(H174="1：リース",IF(ROUNDDOWN(VLOOKUP(J174,償却率!$B$4:$C$77,2,FALSE)*台帳シート!M174,0)&gt;=台帳シート!BO174,台帳シート!BO174-0,ROUNDDOWN(VLOOKUP(台帳シート!J174,償却率!$B$4:$C$77,2,FALSE)*台帳シート!M174,0)),IF(ROUNDDOWN(VLOOKUP(J174,償却率!$B$4:$C$77,2,FALSE)*台帳シート!M174,0)&gt;=台帳シート!BO174,台帳シート!BO174-1,ROUNDDOWN(VLOOKUP(台帳シート!J174,償却率!$B$4:$C$77,2,FALSE)*台帳シート!M174,0)))),0)),0,(IF(BP174=0,IF(F174="無形・ソフトウェア",IF(ROUNDDOWN(VLOOKUP(J174,償却率!$B$4:$C$77,2,FALSE)*台帳シート!M174,0)&gt;=台帳シート!BO174,台帳シート!BO174-0,ROUNDDOWN(VLOOKUP(台帳シート!J174,償却率!$B$4:$C$77,2,FALSE)*台帳シート!M174,0)),IF(H174="1：リース",IF(ROUNDDOWN(VLOOKUP(J174,償却率!$B$4:$C$77,2,FALSE)*台帳シート!M174,0)&gt;=台帳シート!BO174,台帳シート!BO174-0,ROUNDDOWN(VLOOKUP(台帳シート!J174,償却率!$B$4:$C$77,2,FALSE)*台帳シート!M174,0)),IF(ROUNDDOWN(VLOOKUP(J174,償却率!$B$4:$C$77,2,FALSE)*台帳シート!M174,0)&gt;=台帳シート!BO174,台帳シート!BO174-1,ROUNDDOWN(VLOOKUP(台帳シート!J174,償却率!$B$4:$C$77,2,FALSE)*台帳シート!M174,0)))),0)))</f>
        <v>92862</v>
      </c>
      <c r="BS174" s="290">
        <f t="shared" si="112"/>
        <v>557172</v>
      </c>
      <c r="BT174" s="293">
        <f t="shared" si="122"/>
        <v>828828</v>
      </c>
      <c r="BU174" s="183"/>
    </row>
    <row r="175" spans="2:73" s="109" customFormat="1" ht="30" customHeight="1" x14ac:dyDescent="0.15">
      <c r="B175" s="82" t="s">
        <v>992</v>
      </c>
      <c r="C175" s="111"/>
      <c r="D175" s="285" t="s">
        <v>854</v>
      </c>
      <c r="E175" s="103" t="s">
        <v>1098</v>
      </c>
      <c r="F175" s="108" t="s">
        <v>286</v>
      </c>
      <c r="G175" s="273" t="s">
        <v>805</v>
      </c>
      <c r="H175" s="88" t="s">
        <v>182</v>
      </c>
      <c r="I175" s="273"/>
      <c r="J175" s="108">
        <v>5</v>
      </c>
      <c r="K175" s="270">
        <v>40999</v>
      </c>
      <c r="L175" s="88"/>
      <c r="M175" s="276">
        <v>3811500</v>
      </c>
      <c r="N175" s="277"/>
      <c r="O175" s="56"/>
      <c r="P175" s="111"/>
      <c r="Q175" s="111"/>
      <c r="R175" s="111" t="str">
        <f t="shared" si="80"/>
        <v>-</v>
      </c>
      <c r="S175" s="111"/>
      <c r="T175" s="111"/>
      <c r="U175" s="111"/>
      <c r="V175" s="111"/>
      <c r="W175" s="111"/>
      <c r="X175" s="111"/>
      <c r="Y175" s="111" t="str">
        <f t="shared" si="124"/>
        <v>-</v>
      </c>
      <c r="Z175" s="111"/>
      <c r="AA175" s="111"/>
      <c r="AB175" s="111"/>
      <c r="AC175" s="111"/>
      <c r="AD175" s="111"/>
      <c r="AE175" s="111"/>
      <c r="AF175" s="111"/>
      <c r="AG175" s="111"/>
      <c r="AH175" s="88" t="s">
        <v>296</v>
      </c>
      <c r="AI175" s="88"/>
      <c r="AJ175" s="88"/>
      <c r="AK175" s="88"/>
      <c r="AL175" s="88"/>
      <c r="AM175" s="88"/>
      <c r="AN175" s="88"/>
      <c r="AO175" s="88"/>
      <c r="AP175" s="88"/>
      <c r="AQ175" s="189">
        <v>1</v>
      </c>
      <c r="AR175" s="88" t="s">
        <v>736</v>
      </c>
      <c r="AS175" s="88"/>
      <c r="AT175" s="88"/>
      <c r="AU175" s="88"/>
      <c r="AV175" s="88" t="s">
        <v>899</v>
      </c>
      <c r="AW175" s="88"/>
      <c r="AX175" s="282" t="s">
        <v>356</v>
      </c>
      <c r="AY175" s="115"/>
      <c r="AZ175" s="110"/>
      <c r="BA175" s="111"/>
      <c r="BB175" s="111"/>
      <c r="BC175" s="111"/>
      <c r="BD175" s="111"/>
      <c r="BE175" s="111"/>
      <c r="BF175" s="111"/>
      <c r="BG175" s="111"/>
      <c r="BH175" s="111"/>
      <c r="BI175" s="111"/>
      <c r="BJ175" s="111"/>
      <c r="BK175" s="6"/>
      <c r="BL175" s="248">
        <f t="shared" si="117"/>
        <v>5</v>
      </c>
      <c r="BM175" s="247">
        <f>+IF(ISERROR(ROUNDDOWN(VLOOKUP(J175,償却率!$B$4:$C$82,2,FALSE)*台帳シート!M175,0)*台帳シート!BL175),0,ROUNDDOWN(VLOOKUP(台帳シート!J175,償却率!$B$4:$C$82,2,FALSE)*台帳シート!M175,0)*台帳シート!BL175)</f>
        <v>3811500</v>
      </c>
      <c r="BN175" s="289">
        <f t="shared" si="118"/>
        <v>3811499</v>
      </c>
      <c r="BO175" s="292">
        <f t="shared" si="119"/>
        <v>1</v>
      </c>
      <c r="BP175" s="292">
        <f t="shared" si="120"/>
        <v>0</v>
      </c>
      <c r="BQ175" s="289">
        <f t="shared" si="121"/>
        <v>0</v>
      </c>
      <c r="BR175" s="289">
        <f>IF(ISERROR(IF(BP175=0,IF(F175="無形・ソフトウェア",IF(ROUNDDOWN(VLOOKUP(J175,償却率!$B$4:$C$77,2,FALSE)*台帳シート!M175,0)&gt;=台帳シート!BO175,台帳シート!BO175-0,ROUNDDOWN(VLOOKUP(台帳シート!J175,償却率!$B$4:$C$77,2,FALSE)*台帳シート!M175,0)),IF(H175="1：リース",IF(ROUNDDOWN(VLOOKUP(J175,償却率!$B$4:$C$77,2,FALSE)*台帳シート!M175,0)&gt;=台帳シート!BO175,台帳シート!BO175-0,ROUNDDOWN(VLOOKUP(台帳シート!J175,償却率!$B$4:$C$77,2,FALSE)*台帳シート!M175,0)),IF(ROUNDDOWN(VLOOKUP(J175,償却率!$B$4:$C$77,2,FALSE)*台帳シート!M175,0)&gt;=台帳シート!BO175,台帳シート!BO175-1,ROUNDDOWN(VLOOKUP(台帳シート!J175,償却率!$B$4:$C$77,2,FALSE)*台帳シート!M175,0)))),0)),0,(IF(BP175=0,IF(F175="無形・ソフトウェア",IF(ROUNDDOWN(VLOOKUP(J175,償却率!$B$4:$C$77,2,FALSE)*台帳シート!M175,0)&gt;=台帳シート!BO175,台帳シート!BO175-0,ROUNDDOWN(VLOOKUP(台帳シート!J175,償却率!$B$4:$C$77,2,FALSE)*台帳シート!M175,0)),IF(H175="1：リース",IF(ROUNDDOWN(VLOOKUP(J175,償却率!$B$4:$C$77,2,FALSE)*台帳シート!M175,0)&gt;=台帳シート!BO175,台帳シート!BO175-0,ROUNDDOWN(VLOOKUP(台帳シート!J175,償却率!$B$4:$C$77,2,FALSE)*台帳シート!M175,0)),IF(ROUNDDOWN(VLOOKUP(J175,償却率!$B$4:$C$77,2,FALSE)*台帳シート!M175,0)&gt;=台帳シート!BO175,台帳シート!BO175-1,ROUNDDOWN(VLOOKUP(台帳シート!J175,償却率!$B$4:$C$77,2,FALSE)*台帳シート!M175,0)))),0)))</f>
        <v>0</v>
      </c>
      <c r="BS175" s="290">
        <f t="shared" si="112"/>
        <v>3811499</v>
      </c>
      <c r="BT175" s="293">
        <f t="shared" si="122"/>
        <v>1</v>
      </c>
      <c r="BU175" s="183"/>
    </row>
    <row r="176" spans="2:73" s="109" customFormat="1" ht="30" customHeight="1" x14ac:dyDescent="0.15">
      <c r="B176" s="82" t="s">
        <v>993</v>
      </c>
      <c r="C176" s="111"/>
      <c r="D176" s="285" t="s">
        <v>875</v>
      </c>
      <c r="E176" s="103" t="s">
        <v>1098</v>
      </c>
      <c r="F176" s="108" t="s">
        <v>286</v>
      </c>
      <c r="G176" s="273" t="s">
        <v>806</v>
      </c>
      <c r="H176" s="88" t="s">
        <v>182</v>
      </c>
      <c r="I176" s="273"/>
      <c r="J176" s="108">
        <v>5</v>
      </c>
      <c r="K176" s="270">
        <v>40829</v>
      </c>
      <c r="L176" s="88"/>
      <c r="M176" s="276">
        <v>26953500</v>
      </c>
      <c r="N176" s="277"/>
      <c r="O176" s="56"/>
      <c r="P176" s="111"/>
      <c r="Q176" s="111"/>
      <c r="R176" s="111" t="str">
        <f t="shared" si="80"/>
        <v>-</v>
      </c>
      <c r="S176" s="111"/>
      <c r="T176" s="111"/>
      <c r="U176" s="111"/>
      <c r="V176" s="111"/>
      <c r="W176" s="111"/>
      <c r="X176" s="111"/>
      <c r="Y176" s="111" t="str">
        <f t="shared" si="124"/>
        <v>-</v>
      </c>
      <c r="Z176" s="111"/>
      <c r="AA176" s="111"/>
      <c r="AB176" s="111"/>
      <c r="AC176" s="111"/>
      <c r="AD176" s="111"/>
      <c r="AE176" s="111"/>
      <c r="AF176" s="111"/>
      <c r="AG176" s="111"/>
      <c r="AH176" s="88" t="s">
        <v>296</v>
      </c>
      <c r="AI176" s="88"/>
      <c r="AJ176" s="88"/>
      <c r="AK176" s="88"/>
      <c r="AL176" s="88"/>
      <c r="AM176" s="88"/>
      <c r="AN176" s="88"/>
      <c r="AO176" s="88"/>
      <c r="AP176" s="88"/>
      <c r="AQ176" s="189">
        <v>1</v>
      </c>
      <c r="AR176" s="88" t="s">
        <v>894</v>
      </c>
      <c r="AS176" s="88"/>
      <c r="AT176" s="88"/>
      <c r="AU176" s="88"/>
      <c r="AV176" s="88" t="s">
        <v>899</v>
      </c>
      <c r="AW176" s="88"/>
      <c r="AX176" s="282" t="s">
        <v>356</v>
      </c>
      <c r="AY176" s="115"/>
      <c r="AZ176" s="110"/>
      <c r="BA176" s="111"/>
      <c r="BB176" s="111"/>
      <c r="BC176" s="111"/>
      <c r="BD176" s="111"/>
      <c r="BE176" s="111"/>
      <c r="BF176" s="111"/>
      <c r="BG176" s="111"/>
      <c r="BH176" s="111"/>
      <c r="BI176" s="111"/>
      <c r="BJ176" s="111"/>
      <c r="BK176" s="6"/>
      <c r="BL176" s="248">
        <f t="shared" si="117"/>
        <v>5</v>
      </c>
      <c r="BM176" s="247">
        <f>+IF(ISERROR(ROUNDDOWN(VLOOKUP(J176,償却率!$B$4:$C$82,2,FALSE)*台帳シート!M176,0)*台帳シート!BL176),0,ROUNDDOWN(VLOOKUP(台帳シート!J176,償却率!$B$4:$C$82,2,FALSE)*台帳シート!M176,0)*台帳シート!BL176)</f>
        <v>26953500</v>
      </c>
      <c r="BN176" s="289">
        <f t="shared" si="118"/>
        <v>26953499</v>
      </c>
      <c r="BO176" s="292">
        <f t="shared" si="119"/>
        <v>1</v>
      </c>
      <c r="BP176" s="292">
        <f t="shared" si="120"/>
        <v>0</v>
      </c>
      <c r="BQ176" s="289">
        <f t="shared" si="121"/>
        <v>0</v>
      </c>
      <c r="BR176" s="289">
        <f>IF(ISERROR(IF(BP176=0,IF(F176="無形・ソフトウェア",IF(ROUNDDOWN(VLOOKUP(J176,償却率!$B$4:$C$77,2,FALSE)*台帳シート!M176,0)&gt;=台帳シート!BO176,台帳シート!BO176-0,ROUNDDOWN(VLOOKUP(台帳シート!J176,償却率!$B$4:$C$77,2,FALSE)*台帳シート!M176,0)),IF(H176="1：リース",IF(ROUNDDOWN(VLOOKUP(J176,償却率!$B$4:$C$77,2,FALSE)*台帳シート!M176,0)&gt;=台帳シート!BO176,台帳シート!BO176-0,ROUNDDOWN(VLOOKUP(台帳シート!J176,償却率!$B$4:$C$77,2,FALSE)*台帳シート!M176,0)),IF(ROUNDDOWN(VLOOKUP(J176,償却率!$B$4:$C$77,2,FALSE)*台帳シート!M176,0)&gt;=台帳シート!BO176,台帳シート!BO176-1,ROUNDDOWN(VLOOKUP(台帳シート!J176,償却率!$B$4:$C$77,2,FALSE)*台帳シート!M176,0)))),0)),0,(IF(BP176=0,IF(F176="無形・ソフトウェア",IF(ROUNDDOWN(VLOOKUP(J176,償却率!$B$4:$C$77,2,FALSE)*台帳シート!M176,0)&gt;=台帳シート!BO176,台帳シート!BO176-0,ROUNDDOWN(VLOOKUP(台帳シート!J176,償却率!$B$4:$C$77,2,FALSE)*台帳シート!M176,0)),IF(H176="1：リース",IF(ROUNDDOWN(VLOOKUP(J176,償却率!$B$4:$C$77,2,FALSE)*台帳シート!M176,0)&gt;=台帳シート!BO176,台帳シート!BO176-0,ROUNDDOWN(VLOOKUP(台帳シート!J176,償却率!$B$4:$C$77,2,FALSE)*台帳シート!M176,0)),IF(ROUNDDOWN(VLOOKUP(J176,償却率!$B$4:$C$77,2,FALSE)*台帳シート!M176,0)&gt;=台帳シート!BO176,台帳シート!BO176-1,ROUNDDOWN(VLOOKUP(台帳シート!J176,償却率!$B$4:$C$77,2,FALSE)*台帳シート!M176,0)))),0)))</f>
        <v>0</v>
      </c>
      <c r="BS176" s="290">
        <f t="shared" si="112"/>
        <v>26953499</v>
      </c>
      <c r="BT176" s="293">
        <f t="shared" si="122"/>
        <v>1</v>
      </c>
      <c r="BU176" s="183"/>
    </row>
    <row r="177" spans="2:73" s="109" customFormat="1" ht="30" customHeight="1" x14ac:dyDescent="0.15">
      <c r="B177" s="82" t="s">
        <v>994</v>
      </c>
      <c r="C177" s="111"/>
      <c r="D177" s="285" t="s">
        <v>875</v>
      </c>
      <c r="E177" s="103" t="s">
        <v>1098</v>
      </c>
      <c r="F177" s="108" t="s">
        <v>286</v>
      </c>
      <c r="G177" s="273" t="s">
        <v>807</v>
      </c>
      <c r="H177" s="88" t="s">
        <v>182</v>
      </c>
      <c r="I177" s="273"/>
      <c r="J177" s="108">
        <v>4</v>
      </c>
      <c r="K177" s="270">
        <v>40999</v>
      </c>
      <c r="L177" s="88"/>
      <c r="M177" s="276">
        <v>2520000</v>
      </c>
      <c r="N177" s="277"/>
      <c r="O177" s="111"/>
      <c r="P177" s="111"/>
      <c r="Q177" s="111"/>
      <c r="R177" s="111" t="str">
        <f t="shared" si="80"/>
        <v>-</v>
      </c>
      <c r="S177" s="111"/>
      <c r="T177" s="111"/>
      <c r="U177" s="111"/>
      <c r="V177" s="111"/>
      <c r="W177" s="111"/>
      <c r="X177" s="111"/>
      <c r="Y177" s="111" t="str">
        <f t="shared" si="124"/>
        <v>-</v>
      </c>
      <c r="Z177" s="111"/>
      <c r="AA177" s="111"/>
      <c r="AB177" s="111"/>
      <c r="AC177" s="111"/>
      <c r="AD177" s="111"/>
      <c r="AE177" s="111"/>
      <c r="AF177" s="111"/>
      <c r="AG177" s="111"/>
      <c r="AH177" s="88" t="s">
        <v>296</v>
      </c>
      <c r="AI177" s="88"/>
      <c r="AJ177" s="88"/>
      <c r="AK177" s="88"/>
      <c r="AL177" s="88"/>
      <c r="AM177" s="88"/>
      <c r="AN177" s="88"/>
      <c r="AO177" s="88"/>
      <c r="AP177" s="88"/>
      <c r="AQ177" s="189">
        <v>1</v>
      </c>
      <c r="AR177" s="88" t="s">
        <v>894</v>
      </c>
      <c r="AS177" s="88"/>
      <c r="AT177" s="88"/>
      <c r="AU177" s="88"/>
      <c r="AV177" s="88" t="s">
        <v>899</v>
      </c>
      <c r="AW177" s="88"/>
      <c r="AX177" s="282" t="s">
        <v>356</v>
      </c>
      <c r="AY177" s="115"/>
      <c r="AZ177" s="110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6"/>
      <c r="BL177" s="248">
        <f t="shared" si="117"/>
        <v>5</v>
      </c>
      <c r="BM177" s="247">
        <f>+IF(ISERROR(ROUNDDOWN(VLOOKUP(J177,償却率!$B$4:$C$82,2,FALSE)*台帳シート!M177,0)*台帳シート!BL177),0,ROUNDDOWN(VLOOKUP(台帳シート!J177,償却率!$B$4:$C$82,2,FALSE)*台帳シート!M177,0)*台帳シート!BL177)</f>
        <v>3150000</v>
      </c>
      <c r="BN177" s="289">
        <f t="shared" si="118"/>
        <v>2519999</v>
      </c>
      <c r="BO177" s="292">
        <f t="shared" si="119"/>
        <v>1</v>
      </c>
      <c r="BP177" s="292">
        <f t="shared" si="120"/>
        <v>0</v>
      </c>
      <c r="BQ177" s="289">
        <f t="shared" si="121"/>
        <v>0</v>
      </c>
      <c r="BR177" s="289">
        <f>IF(ISERROR(IF(BP177=0,IF(F177="無形・ソフトウェア",IF(ROUNDDOWN(VLOOKUP(J177,償却率!$B$4:$C$77,2,FALSE)*台帳シート!M177,0)&gt;=台帳シート!BO177,台帳シート!BO177-0,ROUNDDOWN(VLOOKUP(台帳シート!J177,償却率!$B$4:$C$77,2,FALSE)*台帳シート!M177,0)),IF(H177="1：リース",IF(ROUNDDOWN(VLOOKUP(J177,償却率!$B$4:$C$77,2,FALSE)*台帳シート!M177,0)&gt;=台帳シート!BO177,台帳シート!BO177-0,ROUNDDOWN(VLOOKUP(台帳シート!J177,償却率!$B$4:$C$77,2,FALSE)*台帳シート!M177,0)),IF(ROUNDDOWN(VLOOKUP(J177,償却率!$B$4:$C$77,2,FALSE)*台帳シート!M177,0)&gt;=台帳シート!BO177,台帳シート!BO177-1,ROUNDDOWN(VLOOKUP(台帳シート!J177,償却率!$B$4:$C$77,2,FALSE)*台帳シート!M177,0)))),0)),0,(IF(BP177=0,IF(F177="無形・ソフトウェア",IF(ROUNDDOWN(VLOOKUP(J177,償却率!$B$4:$C$77,2,FALSE)*台帳シート!M177,0)&gt;=台帳シート!BO177,台帳シート!BO177-0,ROUNDDOWN(VLOOKUP(台帳シート!J177,償却率!$B$4:$C$77,2,FALSE)*台帳シート!M177,0)),IF(H177="1：リース",IF(ROUNDDOWN(VLOOKUP(J177,償却率!$B$4:$C$77,2,FALSE)*台帳シート!M177,0)&gt;=台帳シート!BO177,台帳シート!BO177-0,ROUNDDOWN(VLOOKUP(台帳シート!J177,償却率!$B$4:$C$77,2,FALSE)*台帳シート!M177,0)),IF(ROUNDDOWN(VLOOKUP(J177,償却率!$B$4:$C$77,2,FALSE)*台帳シート!M177,0)&gt;=台帳シート!BO177,台帳シート!BO177-1,ROUNDDOWN(VLOOKUP(台帳シート!J177,償却率!$B$4:$C$77,2,FALSE)*台帳シート!M177,0)))),0)))</f>
        <v>0</v>
      </c>
      <c r="BS177" s="290">
        <f t="shared" si="112"/>
        <v>2519999</v>
      </c>
      <c r="BT177" s="293">
        <f t="shared" si="122"/>
        <v>1</v>
      </c>
      <c r="BU177" s="183"/>
    </row>
    <row r="178" spans="2:73" s="109" customFormat="1" ht="30" customHeight="1" x14ac:dyDescent="0.15">
      <c r="B178" s="82" t="s">
        <v>995</v>
      </c>
      <c r="C178" s="111"/>
      <c r="D178" s="285" t="s">
        <v>875</v>
      </c>
      <c r="E178" s="103" t="s">
        <v>1098</v>
      </c>
      <c r="F178" s="108" t="s">
        <v>286</v>
      </c>
      <c r="G178" s="273" t="s">
        <v>808</v>
      </c>
      <c r="H178" s="88" t="s">
        <v>182</v>
      </c>
      <c r="I178" s="273"/>
      <c r="J178" s="108">
        <v>4</v>
      </c>
      <c r="K178" s="270">
        <v>40999</v>
      </c>
      <c r="L178" s="88"/>
      <c r="M178" s="276">
        <v>819000</v>
      </c>
      <c r="N178" s="277"/>
      <c r="O178" s="111"/>
      <c r="P178" s="111"/>
      <c r="Q178" s="111"/>
      <c r="R178" s="111" t="str">
        <f t="shared" si="80"/>
        <v>-</v>
      </c>
      <c r="S178" s="111"/>
      <c r="T178" s="111"/>
      <c r="U178" s="111"/>
      <c r="V178" s="111"/>
      <c r="W178" s="111"/>
      <c r="X178" s="111"/>
      <c r="Y178" s="111" t="str">
        <f t="shared" si="124"/>
        <v>-</v>
      </c>
      <c r="Z178" s="111"/>
      <c r="AA178" s="111"/>
      <c r="AB178" s="111"/>
      <c r="AC178" s="111"/>
      <c r="AD178" s="111"/>
      <c r="AE178" s="111"/>
      <c r="AF178" s="111"/>
      <c r="AG178" s="111"/>
      <c r="AH178" s="88" t="s">
        <v>296</v>
      </c>
      <c r="AI178" s="88"/>
      <c r="AJ178" s="88"/>
      <c r="AK178" s="88"/>
      <c r="AL178" s="88"/>
      <c r="AM178" s="88"/>
      <c r="AN178" s="88"/>
      <c r="AO178" s="88"/>
      <c r="AP178" s="88"/>
      <c r="AQ178" s="189">
        <v>1</v>
      </c>
      <c r="AR178" s="88" t="s">
        <v>894</v>
      </c>
      <c r="AS178" s="88"/>
      <c r="AT178" s="88"/>
      <c r="AU178" s="88"/>
      <c r="AV178" s="88" t="s">
        <v>899</v>
      </c>
      <c r="AW178" s="88"/>
      <c r="AX178" s="282" t="s">
        <v>356</v>
      </c>
      <c r="AY178" s="115"/>
      <c r="AZ178" s="110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6"/>
      <c r="BL178" s="248">
        <f t="shared" si="117"/>
        <v>5</v>
      </c>
      <c r="BM178" s="247">
        <f>+IF(ISERROR(ROUNDDOWN(VLOOKUP(J178,償却率!$B$4:$C$82,2,FALSE)*台帳シート!M178,0)*台帳シート!BL178),0,ROUNDDOWN(VLOOKUP(台帳シート!J178,償却率!$B$4:$C$82,2,FALSE)*台帳シート!M178,0)*台帳シート!BL178)</f>
        <v>1023750</v>
      </c>
      <c r="BN178" s="289">
        <f t="shared" si="118"/>
        <v>818999</v>
      </c>
      <c r="BO178" s="292">
        <f t="shared" si="119"/>
        <v>1</v>
      </c>
      <c r="BP178" s="292">
        <f t="shared" si="120"/>
        <v>0</v>
      </c>
      <c r="BQ178" s="289">
        <f t="shared" si="121"/>
        <v>0</v>
      </c>
      <c r="BR178" s="289">
        <f>IF(ISERROR(IF(BP178=0,IF(F178="無形・ソフトウェア",IF(ROUNDDOWN(VLOOKUP(J178,償却率!$B$4:$C$77,2,FALSE)*台帳シート!M178,0)&gt;=台帳シート!BO178,台帳シート!BO178-0,ROUNDDOWN(VLOOKUP(台帳シート!J178,償却率!$B$4:$C$77,2,FALSE)*台帳シート!M178,0)),IF(H178="1：リース",IF(ROUNDDOWN(VLOOKUP(J178,償却率!$B$4:$C$77,2,FALSE)*台帳シート!M178,0)&gt;=台帳シート!BO178,台帳シート!BO178-0,ROUNDDOWN(VLOOKUP(台帳シート!J178,償却率!$B$4:$C$77,2,FALSE)*台帳シート!M178,0)),IF(ROUNDDOWN(VLOOKUP(J178,償却率!$B$4:$C$77,2,FALSE)*台帳シート!M178,0)&gt;=台帳シート!BO178,台帳シート!BO178-1,ROUNDDOWN(VLOOKUP(台帳シート!J178,償却率!$B$4:$C$77,2,FALSE)*台帳シート!M178,0)))),0)),0,(IF(BP178=0,IF(F178="無形・ソフトウェア",IF(ROUNDDOWN(VLOOKUP(J178,償却率!$B$4:$C$77,2,FALSE)*台帳シート!M178,0)&gt;=台帳シート!BO178,台帳シート!BO178-0,ROUNDDOWN(VLOOKUP(台帳シート!J178,償却率!$B$4:$C$77,2,FALSE)*台帳シート!M178,0)),IF(H178="1：リース",IF(ROUNDDOWN(VLOOKUP(J178,償却率!$B$4:$C$77,2,FALSE)*台帳シート!M178,0)&gt;=台帳シート!BO178,台帳シート!BO178-0,ROUNDDOWN(VLOOKUP(台帳シート!J178,償却率!$B$4:$C$77,2,FALSE)*台帳シート!M178,0)),IF(ROUNDDOWN(VLOOKUP(J178,償却率!$B$4:$C$77,2,FALSE)*台帳シート!M178,0)&gt;=台帳シート!BO178,台帳シート!BO178-1,ROUNDDOWN(VLOOKUP(台帳シート!J178,償却率!$B$4:$C$77,2,FALSE)*台帳シート!M178,0)))),0)))</f>
        <v>0</v>
      </c>
      <c r="BS178" s="290">
        <f t="shared" si="112"/>
        <v>818999</v>
      </c>
      <c r="BT178" s="293">
        <f t="shared" si="122"/>
        <v>1</v>
      </c>
      <c r="BU178" s="183"/>
    </row>
    <row r="179" spans="2:73" s="109" customFormat="1" ht="30" customHeight="1" x14ac:dyDescent="0.15">
      <c r="B179" s="82" t="s">
        <v>996</v>
      </c>
      <c r="C179" s="111"/>
      <c r="D179" s="285" t="s">
        <v>875</v>
      </c>
      <c r="E179" s="103" t="s">
        <v>1098</v>
      </c>
      <c r="F179" s="108" t="s">
        <v>286</v>
      </c>
      <c r="G179" s="273" t="s">
        <v>809</v>
      </c>
      <c r="H179" s="88" t="s">
        <v>182</v>
      </c>
      <c r="I179" s="273"/>
      <c r="J179" s="108">
        <v>4</v>
      </c>
      <c r="K179" s="270">
        <v>40999</v>
      </c>
      <c r="L179" s="88"/>
      <c r="M179" s="276">
        <v>2961000</v>
      </c>
      <c r="N179" s="277"/>
      <c r="O179" s="56"/>
      <c r="P179" s="111"/>
      <c r="Q179" s="111"/>
      <c r="R179" s="111" t="str">
        <f t="shared" si="80"/>
        <v>-</v>
      </c>
      <c r="S179" s="111"/>
      <c r="T179" s="111"/>
      <c r="U179" s="111"/>
      <c r="V179" s="111"/>
      <c r="W179" s="111"/>
      <c r="X179" s="111"/>
      <c r="Y179" s="111" t="str">
        <f t="shared" si="124"/>
        <v>-</v>
      </c>
      <c r="Z179" s="111"/>
      <c r="AA179" s="111"/>
      <c r="AB179" s="111"/>
      <c r="AC179" s="111"/>
      <c r="AD179" s="111"/>
      <c r="AE179" s="111"/>
      <c r="AF179" s="111"/>
      <c r="AG179" s="111"/>
      <c r="AH179" s="88" t="s">
        <v>296</v>
      </c>
      <c r="AI179" s="88"/>
      <c r="AJ179" s="88"/>
      <c r="AK179" s="88"/>
      <c r="AL179" s="88"/>
      <c r="AM179" s="88"/>
      <c r="AN179" s="88"/>
      <c r="AO179" s="88"/>
      <c r="AP179" s="88"/>
      <c r="AQ179" s="189">
        <v>1</v>
      </c>
      <c r="AR179" s="88" t="s">
        <v>894</v>
      </c>
      <c r="AS179" s="88"/>
      <c r="AT179" s="88"/>
      <c r="AU179" s="88"/>
      <c r="AV179" s="88" t="s">
        <v>899</v>
      </c>
      <c r="AW179" s="88"/>
      <c r="AX179" s="282" t="s">
        <v>356</v>
      </c>
      <c r="AY179" s="115"/>
      <c r="AZ179" s="110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6"/>
      <c r="BL179" s="248">
        <f t="shared" si="117"/>
        <v>5</v>
      </c>
      <c r="BM179" s="247">
        <f>+IF(ISERROR(ROUNDDOWN(VLOOKUP(J179,償却率!$B$4:$C$82,2,FALSE)*台帳シート!M179,0)*台帳シート!BL179),0,ROUNDDOWN(VLOOKUP(台帳シート!J179,償却率!$B$4:$C$82,2,FALSE)*台帳シート!M179,0)*台帳シート!BL179)</f>
        <v>3701250</v>
      </c>
      <c r="BN179" s="289">
        <f t="shared" si="118"/>
        <v>2960999</v>
      </c>
      <c r="BO179" s="292">
        <f t="shared" si="119"/>
        <v>1</v>
      </c>
      <c r="BP179" s="292">
        <f t="shared" si="120"/>
        <v>0</v>
      </c>
      <c r="BQ179" s="289">
        <f t="shared" si="121"/>
        <v>0</v>
      </c>
      <c r="BR179" s="289">
        <f>IF(ISERROR(IF(BP179=0,IF(F179="無形・ソフトウェア",IF(ROUNDDOWN(VLOOKUP(J179,償却率!$B$4:$C$77,2,FALSE)*台帳シート!M179,0)&gt;=台帳シート!BO179,台帳シート!BO179-0,ROUNDDOWN(VLOOKUP(台帳シート!J179,償却率!$B$4:$C$77,2,FALSE)*台帳シート!M179,0)),IF(H179="1：リース",IF(ROUNDDOWN(VLOOKUP(J179,償却率!$B$4:$C$77,2,FALSE)*台帳シート!M179,0)&gt;=台帳シート!BO179,台帳シート!BO179-0,ROUNDDOWN(VLOOKUP(台帳シート!J179,償却率!$B$4:$C$77,2,FALSE)*台帳シート!M179,0)),IF(ROUNDDOWN(VLOOKUP(J179,償却率!$B$4:$C$77,2,FALSE)*台帳シート!M179,0)&gt;=台帳シート!BO179,台帳シート!BO179-1,ROUNDDOWN(VLOOKUP(台帳シート!J179,償却率!$B$4:$C$77,2,FALSE)*台帳シート!M179,0)))),0)),0,(IF(BP179=0,IF(F179="無形・ソフトウェア",IF(ROUNDDOWN(VLOOKUP(J179,償却率!$B$4:$C$77,2,FALSE)*台帳シート!M179,0)&gt;=台帳シート!BO179,台帳シート!BO179-0,ROUNDDOWN(VLOOKUP(台帳シート!J179,償却率!$B$4:$C$77,2,FALSE)*台帳シート!M179,0)),IF(H179="1：リース",IF(ROUNDDOWN(VLOOKUP(J179,償却率!$B$4:$C$77,2,FALSE)*台帳シート!M179,0)&gt;=台帳シート!BO179,台帳シート!BO179-0,ROUNDDOWN(VLOOKUP(台帳シート!J179,償却率!$B$4:$C$77,2,FALSE)*台帳シート!M179,0)),IF(ROUNDDOWN(VLOOKUP(J179,償却率!$B$4:$C$77,2,FALSE)*台帳シート!M179,0)&gt;=台帳シート!BO179,台帳シート!BO179-1,ROUNDDOWN(VLOOKUP(台帳シート!J179,償却率!$B$4:$C$77,2,FALSE)*台帳シート!M179,0)))),0)))</f>
        <v>0</v>
      </c>
      <c r="BS179" s="290">
        <f t="shared" si="112"/>
        <v>2960999</v>
      </c>
      <c r="BT179" s="293">
        <f t="shared" si="122"/>
        <v>1</v>
      </c>
      <c r="BU179" s="183"/>
    </row>
    <row r="180" spans="2:73" s="109" customFormat="1" ht="30" customHeight="1" x14ac:dyDescent="0.15">
      <c r="B180" s="82" t="s">
        <v>997</v>
      </c>
      <c r="C180" s="111"/>
      <c r="D180" s="285" t="s">
        <v>854</v>
      </c>
      <c r="E180" s="103" t="s">
        <v>1098</v>
      </c>
      <c r="F180" s="108" t="s">
        <v>286</v>
      </c>
      <c r="G180" s="273" t="s">
        <v>810</v>
      </c>
      <c r="H180" s="88" t="s">
        <v>182</v>
      </c>
      <c r="I180" s="273"/>
      <c r="J180" s="108">
        <v>10</v>
      </c>
      <c r="K180" s="270">
        <v>40999</v>
      </c>
      <c r="L180" s="88"/>
      <c r="M180" s="276">
        <v>3732750</v>
      </c>
      <c r="N180" s="277"/>
      <c r="O180" s="111"/>
      <c r="P180" s="111"/>
      <c r="Q180" s="111"/>
      <c r="R180" s="111" t="str">
        <f t="shared" si="80"/>
        <v>-</v>
      </c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88" t="s">
        <v>296</v>
      </c>
      <c r="AI180" s="88"/>
      <c r="AJ180" s="88"/>
      <c r="AK180" s="88"/>
      <c r="AL180" s="88"/>
      <c r="AM180" s="88"/>
      <c r="AN180" s="88"/>
      <c r="AO180" s="88"/>
      <c r="AP180" s="88"/>
      <c r="AQ180" s="189">
        <v>1</v>
      </c>
      <c r="AR180" s="88" t="s">
        <v>894</v>
      </c>
      <c r="AS180" s="88"/>
      <c r="AT180" s="88"/>
      <c r="AU180" s="88"/>
      <c r="AV180" s="88" t="s">
        <v>899</v>
      </c>
      <c r="AW180" s="88"/>
      <c r="AX180" s="282" t="s">
        <v>356</v>
      </c>
      <c r="AY180" s="115"/>
      <c r="AZ180" s="110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6"/>
      <c r="BL180" s="248">
        <f t="shared" si="117"/>
        <v>5</v>
      </c>
      <c r="BM180" s="247">
        <f>+IF(ISERROR(ROUNDDOWN(VLOOKUP(J180,償却率!$B$4:$C$82,2,FALSE)*台帳シート!M180,0)*台帳シート!BL180),0,ROUNDDOWN(VLOOKUP(台帳シート!J180,償却率!$B$4:$C$82,2,FALSE)*台帳シート!M180,0)*台帳シート!BL180)</f>
        <v>1866375</v>
      </c>
      <c r="BN180" s="289">
        <f t="shared" si="118"/>
        <v>1866375</v>
      </c>
      <c r="BO180" s="292">
        <f t="shared" si="119"/>
        <v>1866375</v>
      </c>
      <c r="BP180" s="292">
        <f t="shared" si="120"/>
        <v>0</v>
      </c>
      <c r="BQ180" s="289">
        <f t="shared" si="121"/>
        <v>0</v>
      </c>
      <c r="BR180" s="289">
        <f>IF(ISERROR(IF(BP180=0,IF(F180="無形・ソフトウェア",IF(ROUNDDOWN(VLOOKUP(J180,償却率!$B$4:$C$77,2,FALSE)*台帳シート!M180,0)&gt;=台帳シート!BO180,台帳シート!BO180-0,ROUNDDOWN(VLOOKUP(台帳シート!J180,償却率!$B$4:$C$77,2,FALSE)*台帳シート!M180,0)),IF(H180="1：リース",IF(ROUNDDOWN(VLOOKUP(J180,償却率!$B$4:$C$77,2,FALSE)*台帳シート!M180,0)&gt;=台帳シート!BO180,台帳シート!BO180-0,ROUNDDOWN(VLOOKUP(台帳シート!J180,償却率!$B$4:$C$77,2,FALSE)*台帳シート!M180,0)),IF(ROUNDDOWN(VLOOKUP(J180,償却率!$B$4:$C$77,2,FALSE)*台帳シート!M180,0)&gt;=台帳シート!BO180,台帳シート!BO180-1,ROUNDDOWN(VLOOKUP(台帳シート!J180,償却率!$B$4:$C$77,2,FALSE)*台帳シート!M180,0)))),0)),0,(IF(BP180=0,IF(F180="無形・ソフトウェア",IF(ROUNDDOWN(VLOOKUP(J180,償却率!$B$4:$C$77,2,FALSE)*台帳シート!M180,0)&gt;=台帳シート!BO180,台帳シート!BO180-0,ROUNDDOWN(VLOOKUP(台帳シート!J180,償却率!$B$4:$C$77,2,FALSE)*台帳シート!M180,0)),IF(H180="1：リース",IF(ROUNDDOWN(VLOOKUP(J180,償却率!$B$4:$C$77,2,FALSE)*台帳シート!M180,0)&gt;=台帳シート!BO180,台帳シート!BO180-0,ROUNDDOWN(VLOOKUP(台帳シート!J180,償却率!$B$4:$C$77,2,FALSE)*台帳シート!M180,0)),IF(ROUNDDOWN(VLOOKUP(J180,償却率!$B$4:$C$77,2,FALSE)*台帳シート!M180,0)&gt;=台帳シート!BO180,台帳シート!BO180-1,ROUNDDOWN(VLOOKUP(台帳シート!J180,償却率!$B$4:$C$77,2,FALSE)*台帳シート!M180,0)))),0)))</f>
        <v>373275</v>
      </c>
      <c r="BS180" s="290">
        <f t="shared" si="112"/>
        <v>2239650</v>
      </c>
      <c r="BT180" s="293">
        <f t="shared" si="122"/>
        <v>1493100</v>
      </c>
      <c r="BU180" s="183"/>
    </row>
    <row r="181" spans="2:73" s="109" customFormat="1" ht="30" customHeight="1" x14ac:dyDescent="0.15">
      <c r="B181" s="82" t="s">
        <v>998</v>
      </c>
      <c r="C181" s="111"/>
      <c r="D181" s="285" t="s">
        <v>876</v>
      </c>
      <c r="E181" s="103" t="s">
        <v>1098</v>
      </c>
      <c r="F181" s="108" t="s">
        <v>286</v>
      </c>
      <c r="G181" s="273" t="s">
        <v>811</v>
      </c>
      <c r="H181" s="88" t="s">
        <v>182</v>
      </c>
      <c r="I181" s="273"/>
      <c r="J181" s="108">
        <v>5</v>
      </c>
      <c r="K181" s="270">
        <v>40851</v>
      </c>
      <c r="L181" s="88"/>
      <c r="M181" s="276">
        <v>2499000</v>
      </c>
      <c r="N181" s="277"/>
      <c r="O181" s="111"/>
      <c r="P181" s="111"/>
      <c r="Q181" s="111"/>
      <c r="R181" s="111" t="str">
        <f t="shared" si="80"/>
        <v>-</v>
      </c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88" t="s">
        <v>296</v>
      </c>
      <c r="AI181" s="88"/>
      <c r="AJ181" s="88"/>
      <c r="AK181" s="88"/>
      <c r="AL181" s="88"/>
      <c r="AM181" s="88"/>
      <c r="AN181" s="88"/>
      <c r="AO181" s="88"/>
      <c r="AP181" s="88"/>
      <c r="AQ181" s="189">
        <v>1</v>
      </c>
      <c r="AR181" s="88" t="s">
        <v>894</v>
      </c>
      <c r="AS181" s="88"/>
      <c r="AT181" s="88"/>
      <c r="AU181" s="88"/>
      <c r="AV181" s="88" t="s">
        <v>899</v>
      </c>
      <c r="AW181" s="88"/>
      <c r="AX181" s="282" t="s">
        <v>356</v>
      </c>
      <c r="AY181" s="115"/>
      <c r="AZ181" s="110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6"/>
      <c r="BL181" s="248">
        <f t="shared" si="117"/>
        <v>5</v>
      </c>
      <c r="BM181" s="247">
        <f>+IF(ISERROR(ROUNDDOWN(VLOOKUP(J181,償却率!$B$4:$C$82,2,FALSE)*台帳シート!M181,0)*台帳シート!BL181),0,ROUNDDOWN(VLOOKUP(台帳シート!J181,償却率!$B$4:$C$82,2,FALSE)*台帳シート!M181,0)*台帳シート!BL181)</f>
        <v>2499000</v>
      </c>
      <c r="BN181" s="289">
        <f t="shared" si="118"/>
        <v>2498999</v>
      </c>
      <c r="BO181" s="292">
        <f t="shared" si="119"/>
        <v>1</v>
      </c>
      <c r="BP181" s="292">
        <f t="shared" si="120"/>
        <v>0</v>
      </c>
      <c r="BQ181" s="289">
        <f t="shared" si="121"/>
        <v>0</v>
      </c>
      <c r="BR181" s="289">
        <f>IF(ISERROR(IF(BP181=0,IF(F181="無形・ソフトウェア",IF(ROUNDDOWN(VLOOKUP(J181,償却率!$B$4:$C$77,2,FALSE)*台帳シート!M181,0)&gt;=台帳シート!BO181,台帳シート!BO181-0,ROUNDDOWN(VLOOKUP(台帳シート!J181,償却率!$B$4:$C$77,2,FALSE)*台帳シート!M181,0)),IF(H181="1：リース",IF(ROUNDDOWN(VLOOKUP(J181,償却率!$B$4:$C$77,2,FALSE)*台帳シート!M181,0)&gt;=台帳シート!BO181,台帳シート!BO181-0,ROUNDDOWN(VLOOKUP(台帳シート!J181,償却率!$B$4:$C$77,2,FALSE)*台帳シート!M181,0)),IF(ROUNDDOWN(VLOOKUP(J181,償却率!$B$4:$C$77,2,FALSE)*台帳シート!M181,0)&gt;=台帳シート!BO181,台帳シート!BO181-1,ROUNDDOWN(VLOOKUP(台帳シート!J181,償却率!$B$4:$C$77,2,FALSE)*台帳シート!M181,0)))),0)),0,(IF(BP181=0,IF(F181="無形・ソフトウェア",IF(ROUNDDOWN(VLOOKUP(J181,償却率!$B$4:$C$77,2,FALSE)*台帳シート!M181,0)&gt;=台帳シート!BO181,台帳シート!BO181-0,ROUNDDOWN(VLOOKUP(台帳シート!J181,償却率!$B$4:$C$77,2,FALSE)*台帳シート!M181,0)),IF(H181="1：リース",IF(ROUNDDOWN(VLOOKUP(J181,償却率!$B$4:$C$77,2,FALSE)*台帳シート!M181,0)&gt;=台帳シート!BO181,台帳シート!BO181-0,ROUNDDOWN(VLOOKUP(台帳シート!J181,償却率!$B$4:$C$77,2,FALSE)*台帳シート!M181,0)),IF(ROUNDDOWN(VLOOKUP(J181,償却率!$B$4:$C$77,2,FALSE)*台帳シート!M181,0)&gt;=台帳シート!BO181,台帳シート!BO181-1,ROUNDDOWN(VLOOKUP(台帳シート!J181,償却率!$B$4:$C$77,2,FALSE)*台帳シート!M181,0)))),0)))</f>
        <v>0</v>
      </c>
      <c r="BS181" s="290">
        <f t="shared" si="112"/>
        <v>2498999</v>
      </c>
      <c r="BT181" s="293">
        <f t="shared" si="122"/>
        <v>1</v>
      </c>
      <c r="BU181" s="183"/>
    </row>
    <row r="182" spans="2:73" s="109" customFormat="1" ht="30" customHeight="1" x14ac:dyDescent="0.15">
      <c r="B182" s="82" t="s">
        <v>999</v>
      </c>
      <c r="C182" s="111"/>
      <c r="D182" s="285" t="s">
        <v>876</v>
      </c>
      <c r="E182" s="103" t="s">
        <v>1098</v>
      </c>
      <c r="F182" s="108" t="s">
        <v>286</v>
      </c>
      <c r="G182" s="273" t="s">
        <v>812</v>
      </c>
      <c r="H182" s="88" t="s">
        <v>182</v>
      </c>
      <c r="I182" s="273"/>
      <c r="J182" s="108">
        <v>15</v>
      </c>
      <c r="K182" s="105">
        <v>40999</v>
      </c>
      <c r="L182" s="88"/>
      <c r="M182" s="276">
        <v>1459500</v>
      </c>
      <c r="N182" s="277"/>
      <c r="O182" s="111"/>
      <c r="P182" s="111"/>
      <c r="Q182" s="111"/>
      <c r="R182" s="111" t="str">
        <f t="shared" si="80"/>
        <v>-</v>
      </c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88" t="s">
        <v>296</v>
      </c>
      <c r="AI182" s="88"/>
      <c r="AJ182" s="88"/>
      <c r="AK182" s="88"/>
      <c r="AL182" s="88"/>
      <c r="AM182" s="88"/>
      <c r="AN182" s="88"/>
      <c r="AO182" s="88"/>
      <c r="AP182" s="88"/>
      <c r="AQ182" s="189">
        <v>1</v>
      </c>
      <c r="AR182" s="88" t="s">
        <v>894</v>
      </c>
      <c r="AS182" s="88"/>
      <c r="AT182" s="88"/>
      <c r="AU182" s="88"/>
      <c r="AV182" s="88" t="s">
        <v>899</v>
      </c>
      <c r="AW182" s="88"/>
      <c r="AX182" s="282" t="s">
        <v>356</v>
      </c>
      <c r="AY182" s="115"/>
      <c r="AZ182" s="110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6"/>
      <c r="BL182" s="248">
        <f t="shared" si="117"/>
        <v>5</v>
      </c>
      <c r="BM182" s="247">
        <f>+IF(ISERROR(ROUNDDOWN(VLOOKUP(J182,償却率!$B$4:$C$82,2,FALSE)*台帳シート!M182,0)*台帳シート!BL182),0,ROUNDDOWN(VLOOKUP(台帳シート!J182,償却率!$B$4:$C$82,2,FALSE)*台帳シート!M182,0)*台帳シート!BL182)</f>
        <v>488930</v>
      </c>
      <c r="BN182" s="289">
        <f t="shared" si="118"/>
        <v>488930</v>
      </c>
      <c r="BO182" s="292">
        <f t="shared" si="119"/>
        <v>970570</v>
      </c>
      <c r="BP182" s="292">
        <f t="shared" si="120"/>
        <v>0</v>
      </c>
      <c r="BQ182" s="289">
        <f t="shared" si="121"/>
        <v>0</v>
      </c>
      <c r="BR182" s="289">
        <f>IF(ISERROR(IF(BP182=0,IF(F182="無形・ソフトウェア",IF(ROUNDDOWN(VLOOKUP(J182,償却率!$B$4:$C$77,2,FALSE)*台帳シート!M182,0)&gt;=台帳シート!BO182,台帳シート!BO182-0,ROUNDDOWN(VLOOKUP(台帳シート!J182,償却率!$B$4:$C$77,2,FALSE)*台帳シート!M182,0)),IF(H182="1：リース",IF(ROUNDDOWN(VLOOKUP(J182,償却率!$B$4:$C$77,2,FALSE)*台帳シート!M182,0)&gt;=台帳シート!BO182,台帳シート!BO182-0,ROUNDDOWN(VLOOKUP(台帳シート!J182,償却率!$B$4:$C$77,2,FALSE)*台帳シート!M182,0)),IF(ROUNDDOWN(VLOOKUP(J182,償却率!$B$4:$C$77,2,FALSE)*台帳シート!M182,0)&gt;=台帳シート!BO182,台帳シート!BO182-1,ROUNDDOWN(VLOOKUP(台帳シート!J182,償却率!$B$4:$C$77,2,FALSE)*台帳シート!M182,0)))),0)),0,(IF(BP182=0,IF(F182="無形・ソフトウェア",IF(ROUNDDOWN(VLOOKUP(J182,償却率!$B$4:$C$77,2,FALSE)*台帳シート!M182,0)&gt;=台帳シート!BO182,台帳シート!BO182-0,ROUNDDOWN(VLOOKUP(台帳シート!J182,償却率!$B$4:$C$77,2,FALSE)*台帳シート!M182,0)),IF(H182="1：リース",IF(ROUNDDOWN(VLOOKUP(J182,償却率!$B$4:$C$77,2,FALSE)*台帳シート!M182,0)&gt;=台帳シート!BO182,台帳シート!BO182-0,ROUNDDOWN(VLOOKUP(台帳シート!J182,償却率!$B$4:$C$77,2,FALSE)*台帳シート!M182,0)),IF(ROUNDDOWN(VLOOKUP(J182,償却率!$B$4:$C$77,2,FALSE)*台帳シート!M182,0)&gt;=台帳シート!BO182,台帳シート!BO182-1,ROUNDDOWN(VLOOKUP(台帳シート!J182,償却率!$B$4:$C$77,2,FALSE)*台帳シート!M182,0)))),0)))</f>
        <v>97786</v>
      </c>
      <c r="BS182" s="290">
        <f t="shared" si="112"/>
        <v>586716</v>
      </c>
      <c r="BT182" s="293">
        <f t="shared" si="122"/>
        <v>872784</v>
      </c>
      <c r="BU182" s="183"/>
    </row>
    <row r="183" spans="2:73" s="109" customFormat="1" ht="30" customHeight="1" x14ac:dyDescent="0.15">
      <c r="B183" s="82" t="s">
        <v>1000</v>
      </c>
      <c r="C183" s="111"/>
      <c r="D183" s="285" t="s">
        <v>854</v>
      </c>
      <c r="E183" s="103" t="s">
        <v>1098</v>
      </c>
      <c r="F183" s="108" t="s">
        <v>286</v>
      </c>
      <c r="G183" s="273" t="s">
        <v>813</v>
      </c>
      <c r="H183" s="88" t="s">
        <v>182</v>
      </c>
      <c r="I183" s="273"/>
      <c r="J183" s="108">
        <v>5</v>
      </c>
      <c r="K183" s="270">
        <v>40999</v>
      </c>
      <c r="L183" s="88"/>
      <c r="M183" s="276">
        <v>1344000</v>
      </c>
      <c r="N183" s="277"/>
      <c r="O183" s="111"/>
      <c r="P183" s="111"/>
      <c r="Q183" s="111"/>
      <c r="R183" s="111" t="str">
        <f t="shared" si="80"/>
        <v>-</v>
      </c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88" t="s">
        <v>296</v>
      </c>
      <c r="AI183" s="88"/>
      <c r="AJ183" s="88"/>
      <c r="AK183" s="88"/>
      <c r="AL183" s="88"/>
      <c r="AM183" s="88"/>
      <c r="AN183" s="88"/>
      <c r="AO183" s="88"/>
      <c r="AP183" s="88"/>
      <c r="AQ183" s="189">
        <v>1</v>
      </c>
      <c r="AR183" s="88" t="s">
        <v>894</v>
      </c>
      <c r="AS183" s="88"/>
      <c r="AT183" s="88"/>
      <c r="AU183" s="88"/>
      <c r="AV183" s="88" t="s">
        <v>899</v>
      </c>
      <c r="AW183" s="88"/>
      <c r="AX183" s="282" t="s">
        <v>356</v>
      </c>
      <c r="AY183" s="115"/>
      <c r="AZ183" s="110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6"/>
      <c r="BL183" s="248">
        <f t="shared" si="117"/>
        <v>5</v>
      </c>
      <c r="BM183" s="247">
        <f>+IF(ISERROR(ROUNDDOWN(VLOOKUP(J183,償却率!$B$4:$C$82,2,FALSE)*台帳シート!M183,0)*台帳シート!BL183),0,ROUNDDOWN(VLOOKUP(台帳シート!J183,償却率!$B$4:$C$82,2,FALSE)*台帳シート!M183,0)*台帳シート!BL183)</f>
        <v>1344000</v>
      </c>
      <c r="BN183" s="289">
        <f t="shared" si="118"/>
        <v>1343999</v>
      </c>
      <c r="BO183" s="292">
        <f t="shared" si="119"/>
        <v>1</v>
      </c>
      <c r="BP183" s="292">
        <f t="shared" si="120"/>
        <v>0</v>
      </c>
      <c r="BQ183" s="289">
        <f t="shared" si="121"/>
        <v>0</v>
      </c>
      <c r="BR183" s="289">
        <f>IF(ISERROR(IF(BP183=0,IF(F183="無形・ソフトウェア",IF(ROUNDDOWN(VLOOKUP(J183,償却率!$B$4:$C$77,2,FALSE)*台帳シート!M183,0)&gt;=台帳シート!BO183,台帳シート!BO183-0,ROUNDDOWN(VLOOKUP(台帳シート!J183,償却率!$B$4:$C$77,2,FALSE)*台帳シート!M183,0)),IF(H183="1：リース",IF(ROUNDDOWN(VLOOKUP(J183,償却率!$B$4:$C$77,2,FALSE)*台帳シート!M183,0)&gt;=台帳シート!BO183,台帳シート!BO183-0,ROUNDDOWN(VLOOKUP(台帳シート!J183,償却率!$B$4:$C$77,2,FALSE)*台帳シート!M183,0)),IF(ROUNDDOWN(VLOOKUP(J183,償却率!$B$4:$C$77,2,FALSE)*台帳シート!M183,0)&gt;=台帳シート!BO183,台帳シート!BO183-1,ROUNDDOWN(VLOOKUP(台帳シート!J183,償却率!$B$4:$C$77,2,FALSE)*台帳シート!M183,0)))),0)),0,(IF(BP183=0,IF(F183="無形・ソフトウェア",IF(ROUNDDOWN(VLOOKUP(J183,償却率!$B$4:$C$77,2,FALSE)*台帳シート!M183,0)&gt;=台帳シート!BO183,台帳シート!BO183-0,ROUNDDOWN(VLOOKUP(台帳シート!J183,償却率!$B$4:$C$77,2,FALSE)*台帳シート!M183,0)),IF(H183="1：リース",IF(ROUNDDOWN(VLOOKUP(J183,償却率!$B$4:$C$77,2,FALSE)*台帳シート!M183,0)&gt;=台帳シート!BO183,台帳シート!BO183-0,ROUNDDOWN(VLOOKUP(台帳シート!J183,償却率!$B$4:$C$77,2,FALSE)*台帳シート!M183,0)),IF(ROUNDDOWN(VLOOKUP(J183,償却率!$B$4:$C$77,2,FALSE)*台帳シート!M183,0)&gt;=台帳シート!BO183,台帳シート!BO183-1,ROUNDDOWN(VLOOKUP(台帳シート!J183,償却率!$B$4:$C$77,2,FALSE)*台帳シート!M183,0)))),0)))</f>
        <v>0</v>
      </c>
      <c r="BS183" s="290">
        <f t="shared" si="112"/>
        <v>1343999</v>
      </c>
      <c r="BT183" s="293">
        <f t="shared" si="122"/>
        <v>1</v>
      </c>
      <c r="BU183" s="183"/>
    </row>
    <row r="184" spans="2:73" s="109" customFormat="1" ht="30" customHeight="1" x14ac:dyDescent="0.15">
      <c r="B184" s="82" t="s">
        <v>1001</v>
      </c>
      <c r="C184" s="111"/>
      <c r="D184" s="285" t="s">
        <v>877</v>
      </c>
      <c r="E184" s="103" t="s">
        <v>1098</v>
      </c>
      <c r="F184" s="108" t="s">
        <v>286</v>
      </c>
      <c r="G184" s="273" t="s">
        <v>814</v>
      </c>
      <c r="H184" s="88" t="s">
        <v>182</v>
      </c>
      <c r="I184" s="273"/>
      <c r="J184" s="108">
        <v>5</v>
      </c>
      <c r="K184" s="270">
        <v>40851</v>
      </c>
      <c r="L184" s="88"/>
      <c r="M184" s="276">
        <v>3065000</v>
      </c>
      <c r="N184" s="277"/>
      <c r="O184" s="111"/>
      <c r="P184" s="111"/>
      <c r="Q184" s="111"/>
      <c r="R184" s="111" t="str">
        <f t="shared" si="80"/>
        <v>-</v>
      </c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88" t="s">
        <v>296</v>
      </c>
      <c r="AI184" s="88"/>
      <c r="AJ184" s="88"/>
      <c r="AK184" s="88"/>
      <c r="AL184" s="88"/>
      <c r="AM184" s="88"/>
      <c r="AN184" s="88"/>
      <c r="AO184" s="88"/>
      <c r="AP184" s="88"/>
      <c r="AQ184" s="189">
        <v>1</v>
      </c>
      <c r="AR184" s="88" t="s">
        <v>894</v>
      </c>
      <c r="AS184" s="88"/>
      <c r="AT184" s="88"/>
      <c r="AU184" s="88"/>
      <c r="AV184" s="88" t="s">
        <v>899</v>
      </c>
      <c r="AW184" s="88"/>
      <c r="AX184" s="282" t="s">
        <v>356</v>
      </c>
      <c r="AY184" s="115"/>
      <c r="AZ184" s="110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6"/>
      <c r="BL184" s="248">
        <f t="shared" si="117"/>
        <v>5</v>
      </c>
      <c r="BM184" s="247">
        <f>+IF(ISERROR(ROUNDDOWN(VLOOKUP(J184,償却率!$B$4:$C$82,2,FALSE)*台帳シート!M184,0)*台帳シート!BL184),0,ROUNDDOWN(VLOOKUP(台帳シート!J184,償却率!$B$4:$C$82,2,FALSE)*台帳シート!M184,0)*台帳シート!BL184)</f>
        <v>3065000</v>
      </c>
      <c r="BN184" s="289">
        <f t="shared" si="118"/>
        <v>3064999</v>
      </c>
      <c r="BO184" s="292">
        <f t="shared" si="119"/>
        <v>1</v>
      </c>
      <c r="BP184" s="292">
        <f t="shared" si="120"/>
        <v>0</v>
      </c>
      <c r="BQ184" s="289">
        <f t="shared" si="121"/>
        <v>0</v>
      </c>
      <c r="BR184" s="289">
        <f>IF(ISERROR(IF(BP184=0,IF(F184="無形・ソフトウェア",IF(ROUNDDOWN(VLOOKUP(J184,償却率!$B$4:$C$77,2,FALSE)*台帳シート!M184,0)&gt;=台帳シート!BO184,台帳シート!BO184-0,ROUNDDOWN(VLOOKUP(台帳シート!J184,償却率!$B$4:$C$77,2,FALSE)*台帳シート!M184,0)),IF(H184="1：リース",IF(ROUNDDOWN(VLOOKUP(J184,償却率!$B$4:$C$77,2,FALSE)*台帳シート!M184,0)&gt;=台帳シート!BO184,台帳シート!BO184-0,ROUNDDOWN(VLOOKUP(台帳シート!J184,償却率!$B$4:$C$77,2,FALSE)*台帳シート!M184,0)),IF(ROUNDDOWN(VLOOKUP(J184,償却率!$B$4:$C$77,2,FALSE)*台帳シート!M184,0)&gt;=台帳シート!BO184,台帳シート!BO184-1,ROUNDDOWN(VLOOKUP(台帳シート!J184,償却率!$B$4:$C$77,2,FALSE)*台帳シート!M184,0)))),0)),0,(IF(BP184=0,IF(F184="無形・ソフトウェア",IF(ROUNDDOWN(VLOOKUP(J184,償却率!$B$4:$C$77,2,FALSE)*台帳シート!M184,0)&gt;=台帳シート!BO184,台帳シート!BO184-0,ROUNDDOWN(VLOOKUP(台帳シート!J184,償却率!$B$4:$C$77,2,FALSE)*台帳シート!M184,0)),IF(H184="1：リース",IF(ROUNDDOWN(VLOOKUP(J184,償却率!$B$4:$C$77,2,FALSE)*台帳シート!M184,0)&gt;=台帳シート!BO184,台帳シート!BO184-0,ROUNDDOWN(VLOOKUP(台帳シート!J184,償却率!$B$4:$C$77,2,FALSE)*台帳シート!M184,0)),IF(ROUNDDOWN(VLOOKUP(J184,償却率!$B$4:$C$77,2,FALSE)*台帳シート!M184,0)&gt;=台帳シート!BO184,台帳シート!BO184-1,ROUNDDOWN(VLOOKUP(台帳シート!J184,償却率!$B$4:$C$77,2,FALSE)*台帳シート!M184,0)))),0)))</f>
        <v>0</v>
      </c>
      <c r="BS184" s="290">
        <f t="shared" si="112"/>
        <v>3064999</v>
      </c>
      <c r="BT184" s="293">
        <f t="shared" si="122"/>
        <v>1</v>
      </c>
      <c r="BU184" s="183"/>
    </row>
    <row r="185" spans="2:73" s="109" customFormat="1" ht="30" customHeight="1" x14ac:dyDescent="0.15">
      <c r="B185" s="82" t="s">
        <v>1002</v>
      </c>
      <c r="C185" s="111"/>
      <c r="D185" s="285" t="s">
        <v>877</v>
      </c>
      <c r="E185" s="103" t="s">
        <v>1098</v>
      </c>
      <c r="F185" s="108" t="s">
        <v>286</v>
      </c>
      <c r="G185" s="273" t="s">
        <v>812</v>
      </c>
      <c r="H185" s="88" t="s">
        <v>182</v>
      </c>
      <c r="I185" s="273"/>
      <c r="J185" s="108">
        <v>15</v>
      </c>
      <c r="K185" s="270">
        <v>40999</v>
      </c>
      <c r="L185" s="88"/>
      <c r="M185" s="276">
        <v>1459500</v>
      </c>
      <c r="N185" s="277"/>
      <c r="O185" s="111"/>
      <c r="P185" s="111"/>
      <c r="Q185" s="111"/>
      <c r="R185" s="111" t="str">
        <f t="shared" si="80"/>
        <v>-</v>
      </c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88" t="s">
        <v>296</v>
      </c>
      <c r="AI185" s="88"/>
      <c r="AJ185" s="88"/>
      <c r="AK185" s="88"/>
      <c r="AL185" s="88"/>
      <c r="AM185" s="88"/>
      <c r="AN185" s="88"/>
      <c r="AO185" s="88"/>
      <c r="AP185" s="88"/>
      <c r="AQ185" s="189">
        <v>1</v>
      </c>
      <c r="AR185" s="88" t="s">
        <v>894</v>
      </c>
      <c r="AS185" s="88"/>
      <c r="AT185" s="88"/>
      <c r="AU185" s="88"/>
      <c r="AV185" s="88" t="s">
        <v>899</v>
      </c>
      <c r="AW185" s="88"/>
      <c r="AX185" s="282" t="s">
        <v>356</v>
      </c>
      <c r="AY185" s="115"/>
      <c r="AZ185" s="110"/>
      <c r="BA185" s="111"/>
      <c r="BB185" s="111"/>
      <c r="BC185" s="111"/>
      <c r="BD185" s="111"/>
      <c r="BE185" s="111"/>
      <c r="BF185" s="111"/>
      <c r="BG185" s="111"/>
      <c r="BH185" s="111"/>
      <c r="BI185" s="111"/>
      <c r="BJ185" s="111"/>
      <c r="BK185" s="6"/>
      <c r="BL185" s="248">
        <f t="shared" si="117"/>
        <v>5</v>
      </c>
      <c r="BM185" s="247">
        <f>+IF(ISERROR(ROUNDDOWN(VLOOKUP(J185,償却率!$B$4:$C$82,2,FALSE)*台帳シート!M185,0)*台帳シート!BL185),0,ROUNDDOWN(VLOOKUP(台帳シート!J185,償却率!$B$4:$C$82,2,FALSE)*台帳シート!M185,0)*台帳シート!BL185)</f>
        <v>488930</v>
      </c>
      <c r="BN185" s="289">
        <f t="shared" si="118"/>
        <v>488930</v>
      </c>
      <c r="BO185" s="292">
        <f t="shared" si="119"/>
        <v>970570</v>
      </c>
      <c r="BP185" s="292">
        <f t="shared" si="120"/>
        <v>0</v>
      </c>
      <c r="BQ185" s="289">
        <f t="shared" si="121"/>
        <v>0</v>
      </c>
      <c r="BR185" s="289">
        <f>IF(ISERROR(IF(BP185=0,IF(F185="無形・ソフトウェア",IF(ROUNDDOWN(VLOOKUP(J185,償却率!$B$4:$C$77,2,FALSE)*台帳シート!M185,0)&gt;=台帳シート!BO185,台帳シート!BO185-0,ROUNDDOWN(VLOOKUP(台帳シート!J185,償却率!$B$4:$C$77,2,FALSE)*台帳シート!M185,0)),IF(H185="1：リース",IF(ROUNDDOWN(VLOOKUP(J185,償却率!$B$4:$C$77,2,FALSE)*台帳シート!M185,0)&gt;=台帳シート!BO185,台帳シート!BO185-0,ROUNDDOWN(VLOOKUP(台帳シート!J185,償却率!$B$4:$C$77,2,FALSE)*台帳シート!M185,0)),IF(ROUNDDOWN(VLOOKUP(J185,償却率!$B$4:$C$77,2,FALSE)*台帳シート!M185,0)&gt;=台帳シート!BO185,台帳シート!BO185-1,ROUNDDOWN(VLOOKUP(台帳シート!J185,償却率!$B$4:$C$77,2,FALSE)*台帳シート!M185,0)))),0)),0,(IF(BP185=0,IF(F185="無形・ソフトウェア",IF(ROUNDDOWN(VLOOKUP(J185,償却率!$B$4:$C$77,2,FALSE)*台帳シート!M185,0)&gt;=台帳シート!BO185,台帳シート!BO185-0,ROUNDDOWN(VLOOKUP(台帳シート!J185,償却率!$B$4:$C$77,2,FALSE)*台帳シート!M185,0)),IF(H185="1：リース",IF(ROUNDDOWN(VLOOKUP(J185,償却率!$B$4:$C$77,2,FALSE)*台帳シート!M185,0)&gt;=台帳シート!BO185,台帳シート!BO185-0,ROUNDDOWN(VLOOKUP(台帳シート!J185,償却率!$B$4:$C$77,2,FALSE)*台帳シート!M185,0)),IF(ROUNDDOWN(VLOOKUP(J185,償却率!$B$4:$C$77,2,FALSE)*台帳シート!M185,0)&gt;=台帳シート!BO185,台帳シート!BO185-1,ROUNDDOWN(VLOOKUP(台帳シート!J185,償却率!$B$4:$C$77,2,FALSE)*台帳シート!M185,0)))),0)))</f>
        <v>97786</v>
      </c>
      <c r="BS185" s="290">
        <f t="shared" si="112"/>
        <v>586716</v>
      </c>
      <c r="BT185" s="293">
        <f t="shared" si="122"/>
        <v>872784</v>
      </c>
      <c r="BU185" s="183"/>
    </row>
    <row r="186" spans="2:73" s="109" customFormat="1" ht="30" customHeight="1" x14ac:dyDescent="0.15">
      <c r="B186" s="82" t="s">
        <v>1003</v>
      </c>
      <c r="C186" s="111"/>
      <c r="D186" s="285" t="s">
        <v>854</v>
      </c>
      <c r="E186" s="103" t="s">
        <v>1098</v>
      </c>
      <c r="F186" s="108" t="s">
        <v>286</v>
      </c>
      <c r="G186" s="273" t="s">
        <v>813</v>
      </c>
      <c r="H186" s="88" t="s">
        <v>182</v>
      </c>
      <c r="I186" s="273"/>
      <c r="J186" s="108">
        <v>5</v>
      </c>
      <c r="K186" s="105">
        <v>40999</v>
      </c>
      <c r="L186" s="88"/>
      <c r="M186" s="276">
        <v>1344000</v>
      </c>
      <c r="N186" s="277"/>
      <c r="O186" s="56"/>
      <c r="P186" s="111"/>
      <c r="Q186" s="111"/>
      <c r="R186" s="111" t="str">
        <f t="shared" si="80"/>
        <v>-</v>
      </c>
      <c r="S186" s="111"/>
      <c r="T186" s="111"/>
      <c r="U186" s="111"/>
      <c r="V186" s="111"/>
      <c r="W186" s="111"/>
      <c r="X186" s="111"/>
      <c r="Y186" s="111" t="str">
        <f t="shared" ref="Y186:Y193" si="125">IF(BP186&lt;0,BP186,"-")</f>
        <v>-</v>
      </c>
      <c r="Z186" s="111"/>
      <c r="AA186" s="111"/>
      <c r="AB186" s="111"/>
      <c r="AC186" s="111"/>
      <c r="AD186" s="111"/>
      <c r="AE186" s="111"/>
      <c r="AF186" s="111"/>
      <c r="AG186" s="111"/>
      <c r="AH186" s="88" t="s">
        <v>296</v>
      </c>
      <c r="AI186" s="88"/>
      <c r="AJ186" s="88"/>
      <c r="AK186" s="88"/>
      <c r="AL186" s="88"/>
      <c r="AM186" s="88"/>
      <c r="AN186" s="88"/>
      <c r="AO186" s="88"/>
      <c r="AP186" s="88"/>
      <c r="AQ186" s="189">
        <v>1</v>
      </c>
      <c r="AR186" s="88" t="s">
        <v>894</v>
      </c>
      <c r="AS186" s="88"/>
      <c r="AT186" s="88"/>
      <c r="AU186" s="88"/>
      <c r="AV186" s="88" t="s">
        <v>899</v>
      </c>
      <c r="AW186" s="88"/>
      <c r="AX186" s="282" t="s">
        <v>356</v>
      </c>
      <c r="AY186" s="115"/>
      <c r="AZ186" s="110"/>
      <c r="BA186" s="111"/>
      <c r="BB186" s="111"/>
      <c r="BC186" s="111"/>
      <c r="BD186" s="111"/>
      <c r="BE186" s="111"/>
      <c r="BF186" s="111"/>
      <c r="BG186" s="111"/>
      <c r="BH186" s="111"/>
      <c r="BI186" s="111"/>
      <c r="BJ186" s="111"/>
      <c r="BK186" s="6"/>
      <c r="BL186" s="248">
        <f t="shared" si="117"/>
        <v>5</v>
      </c>
      <c r="BM186" s="247">
        <f>+IF(ISERROR(ROUNDDOWN(VLOOKUP(J186,償却率!$B$4:$C$82,2,FALSE)*台帳シート!M186,0)*台帳シート!BL186),0,ROUNDDOWN(VLOOKUP(台帳シート!J186,償却率!$B$4:$C$82,2,FALSE)*台帳シート!M186,0)*台帳シート!BL186)</f>
        <v>1344000</v>
      </c>
      <c r="BN186" s="289">
        <f t="shared" si="118"/>
        <v>1343999</v>
      </c>
      <c r="BO186" s="292">
        <f t="shared" si="119"/>
        <v>1</v>
      </c>
      <c r="BP186" s="292">
        <f t="shared" si="120"/>
        <v>0</v>
      </c>
      <c r="BQ186" s="289">
        <f t="shared" si="121"/>
        <v>0</v>
      </c>
      <c r="BR186" s="289">
        <f>IF(ISERROR(IF(BP186=0,IF(F186="無形・ソフトウェア",IF(ROUNDDOWN(VLOOKUP(J186,償却率!$B$4:$C$77,2,FALSE)*台帳シート!M186,0)&gt;=台帳シート!BO186,台帳シート!BO186-0,ROUNDDOWN(VLOOKUP(台帳シート!J186,償却率!$B$4:$C$77,2,FALSE)*台帳シート!M186,0)),IF(H186="1：リース",IF(ROUNDDOWN(VLOOKUP(J186,償却率!$B$4:$C$77,2,FALSE)*台帳シート!M186,0)&gt;=台帳シート!BO186,台帳シート!BO186-0,ROUNDDOWN(VLOOKUP(台帳シート!J186,償却率!$B$4:$C$77,2,FALSE)*台帳シート!M186,0)),IF(ROUNDDOWN(VLOOKUP(J186,償却率!$B$4:$C$77,2,FALSE)*台帳シート!M186,0)&gt;=台帳シート!BO186,台帳シート!BO186-1,ROUNDDOWN(VLOOKUP(台帳シート!J186,償却率!$B$4:$C$77,2,FALSE)*台帳シート!M186,0)))),0)),0,(IF(BP186=0,IF(F186="無形・ソフトウェア",IF(ROUNDDOWN(VLOOKUP(J186,償却率!$B$4:$C$77,2,FALSE)*台帳シート!M186,0)&gt;=台帳シート!BO186,台帳シート!BO186-0,ROUNDDOWN(VLOOKUP(台帳シート!J186,償却率!$B$4:$C$77,2,FALSE)*台帳シート!M186,0)),IF(H186="1：リース",IF(ROUNDDOWN(VLOOKUP(J186,償却率!$B$4:$C$77,2,FALSE)*台帳シート!M186,0)&gt;=台帳シート!BO186,台帳シート!BO186-0,ROUNDDOWN(VLOOKUP(台帳シート!J186,償却率!$B$4:$C$77,2,FALSE)*台帳シート!M186,0)),IF(ROUNDDOWN(VLOOKUP(J186,償却率!$B$4:$C$77,2,FALSE)*台帳シート!M186,0)&gt;=台帳シート!BO186,台帳シート!BO186-1,ROUNDDOWN(VLOOKUP(台帳シート!J186,償却率!$B$4:$C$77,2,FALSE)*台帳シート!M186,0)))),0)))</f>
        <v>0</v>
      </c>
      <c r="BS186" s="290">
        <f t="shared" si="112"/>
        <v>1343999</v>
      </c>
      <c r="BT186" s="293">
        <f t="shared" si="122"/>
        <v>1</v>
      </c>
      <c r="BU186" s="183"/>
    </row>
    <row r="187" spans="2:73" s="109" customFormat="1" ht="30" customHeight="1" x14ac:dyDescent="0.15">
      <c r="B187" s="82" t="s">
        <v>1004</v>
      </c>
      <c r="C187" s="111"/>
      <c r="D187" s="285"/>
      <c r="E187" s="103" t="s">
        <v>1098</v>
      </c>
      <c r="F187" s="108" t="s">
        <v>286</v>
      </c>
      <c r="G187" s="273" t="s">
        <v>815</v>
      </c>
      <c r="H187" s="88" t="s">
        <v>182</v>
      </c>
      <c r="I187" s="273"/>
      <c r="J187" s="108">
        <v>15</v>
      </c>
      <c r="K187" s="105">
        <v>41364</v>
      </c>
      <c r="L187" s="88"/>
      <c r="M187" s="276">
        <v>945000</v>
      </c>
      <c r="N187" s="277"/>
      <c r="O187" s="111"/>
      <c r="P187" s="111"/>
      <c r="Q187" s="111"/>
      <c r="R187" s="111" t="str">
        <f t="shared" si="80"/>
        <v>-</v>
      </c>
      <c r="S187" s="111"/>
      <c r="T187" s="111"/>
      <c r="U187" s="111"/>
      <c r="V187" s="111"/>
      <c r="W187" s="111"/>
      <c r="X187" s="111"/>
      <c r="Y187" s="111" t="str">
        <f t="shared" si="125"/>
        <v>-</v>
      </c>
      <c r="Z187" s="111"/>
      <c r="AA187" s="111"/>
      <c r="AB187" s="111"/>
      <c r="AC187" s="111"/>
      <c r="AD187" s="111"/>
      <c r="AE187" s="111"/>
      <c r="AF187" s="111"/>
      <c r="AG187" s="111"/>
      <c r="AH187" s="88" t="s">
        <v>296</v>
      </c>
      <c r="AI187" s="88"/>
      <c r="AJ187" s="88"/>
      <c r="AK187" s="88"/>
      <c r="AL187" s="88"/>
      <c r="AM187" s="88"/>
      <c r="AN187" s="88"/>
      <c r="AO187" s="88"/>
      <c r="AP187" s="88"/>
      <c r="AQ187" s="189">
        <v>1</v>
      </c>
      <c r="AR187" s="88" t="s">
        <v>736</v>
      </c>
      <c r="AS187" s="88"/>
      <c r="AT187" s="88"/>
      <c r="AU187" s="88"/>
      <c r="AV187" s="88" t="s">
        <v>899</v>
      </c>
      <c r="AW187" s="88"/>
      <c r="AX187" s="282" t="s">
        <v>356</v>
      </c>
      <c r="AY187" s="115"/>
      <c r="AZ187" s="110"/>
      <c r="BA187" s="111"/>
      <c r="BB187" s="111"/>
      <c r="BC187" s="111"/>
      <c r="BD187" s="111"/>
      <c r="BE187" s="111"/>
      <c r="BF187" s="111"/>
      <c r="BG187" s="111"/>
      <c r="BH187" s="111"/>
      <c r="BI187" s="111"/>
      <c r="BJ187" s="111"/>
      <c r="BK187" s="6"/>
      <c r="BL187" s="248">
        <f t="shared" si="117"/>
        <v>4</v>
      </c>
      <c r="BM187" s="247">
        <f>+IF(ISERROR(ROUNDDOWN(VLOOKUP(J187,償却率!$B$4:$C$82,2,FALSE)*台帳シート!M187,0)*台帳シート!BL187),0,ROUNDDOWN(VLOOKUP(台帳シート!J187,償却率!$B$4:$C$82,2,FALSE)*台帳シート!M187,0)*台帳シート!BL187)</f>
        <v>253260</v>
      </c>
      <c r="BN187" s="289">
        <f t="shared" si="118"/>
        <v>253260</v>
      </c>
      <c r="BO187" s="292">
        <f t="shared" si="119"/>
        <v>691740</v>
      </c>
      <c r="BP187" s="292">
        <f t="shared" si="120"/>
        <v>0</v>
      </c>
      <c r="BQ187" s="289">
        <f t="shared" si="121"/>
        <v>0</v>
      </c>
      <c r="BR187" s="289">
        <f>IF(ISERROR(IF(BP187=0,IF(F187="無形・ソフトウェア",IF(ROUNDDOWN(VLOOKUP(J187,償却率!$B$4:$C$77,2,FALSE)*台帳シート!M187,0)&gt;=台帳シート!BO187,台帳シート!BO187-0,ROUNDDOWN(VLOOKUP(台帳シート!J187,償却率!$B$4:$C$77,2,FALSE)*台帳シート!M187,0)),IF(H187="1：リース",IF(ROUNDDOWN(VLOOKUP(J187,償却率!$B$4:$C$77,2,FALSE)*台帳シート!M187,0)&gt;=台帳シート!BO187,台帳シート!BO187-0,ROUNDDOWN(VLOOKUP(台帳シート!J187,償却率!$B$4:$C$77,2,FALSE)*台帳シート!M187,0)),IF(ROUNDDOWN(VLOOKUP(J187,償却率!$B$4:$C$77,2,FALSE)*台帳シート!M187,0)&gt;=台帳シート!BO187,台帳シート!BO187-1,ROUNDDOWN(VLOOKUP(台帳シート!J187,償却率!$B$4:$C$77,2,FALSE)*台帳シート!M187,0)))),0)),0,(IF(BP187=0,IF(F187="無形・ソフトウェア",IF(ROUNDDOWN(VLOOKUP(J187,償却率!$B$4:$C$77,2,FALSE)*台帳シート!M187,0)&gt;=台帳シート!BO187,台帳シート!BO187-0,ROUNDDOWN(VLOOKUP(台帳シート!J187,償却率!$B$4:$C$77,2,FALSE)*台帳シート!M187,0)),IF(H187="1：リース",IF(ROUNDDOWN(VLOOKUP(J187,償却率!$B$4:$C$77,2,FALSE)*台帳シート!M187,0)&gt;=台帳シート!BO187,台帳シート!BO187-0,ROUNDDOWN(VLOOKUP(台帳シート!J187,償却率!$B$4:$C$77,2,FALSE)*台帳シート!M187,0)),IF(ROUNDDOWN(VLOOKUP(J187,償却率!$B$4:$C$77,2,FALSE)*台帳シート!M187,0)&gt;=台帳シート!BO187,台帳シート!BO187-1,ROUNDDOWN(VLOOKUP(台帳シート!J187,償却率!$B$4:$C$77,2,FALSE)*台帳シート!M187,0)))),0)))</f>
        <v>63315</v>
      </c>
      <c r="BS187" s="290">
        <f t="shared" si="112"/>
        <v>316575</v>
      </c>
      <c r="BT187" s="293">
        <f t="shared" si="122"/>
        <v>628425</v>
      </c>
      <c r="BU187" s="183"/>
    </row>
    <row r="188" spans="2:73" s="109" customFormat="1" ht="30" customHeight="1" x14ac:dyDescent="0.15">
      <c r="B188" s="82" t="s">
        <v>1005</v>
      </c>
      <c r="C188" s="111"/>
      <c r="D188" s="285"/>
      <c r="E188" s="103" t="s">
        <v>1098</v>
      </c>
      <c r="F188" s="108" t="s">
        <v>286</v>
      </c>
      <c r="G188" s="273" t="s">
        <v>816</v>
      </c>
      <c r="H188" s="88" t="s">
        <v>182</v>
      </c>
      <c r="I188" s="273"/>
      <c r="J188" s="108">
        <v>5</v>
      </c>
      <c r="K188" s="105">
        <v>41695</v>
      </c>
      <c r="L188" s="88"/>
      <c r="M188" s="276">
        <v>1729350</v>
      </c>
      <c r="N188" s="277"/>
      <c r="O188" s="56"/>
      <c r="P188" s="111"/>
      <c r="Q188" s="111"/>
      <c r="R188" s="111" t="str">
        <f t="shared" si="80"/>
        <v>-</v>
      </c>
      <c r="S188" s="111"/>
      <c r="T188" s="111"/>
      <c r="U188" s="111"/>
      <c r="V188" s="111"/>
      <c r="W188" s="111"/>
      <c r="X188" s="111"/>
      <c r="Y188" s="111" t="str">
        <f t="shared" si="125"/>
        <v>-</v>
      </c>
      <c r="Z188" s="111"/>
      <c r="AA188" s="111"/>
      <c r="AB188" s="111"/>
      <c r="AC188" s="111"/>
      <c r="AD188" s="111"/>
      <c r="AE188" s="111"/>
      <c r="AF188" s="111"/>
      <c r="AG188" s="111"/>
      <c r="AH188" s="88" t="s">
        <v>296</v>
      </c>
      <c r="AI188" s="88"/>
      <c r="AJ188" s="88"/>
      <c r="AK188" s="88"/>
      <c r="AL188" s="88"/>
      <c r="AM188" s="88"/>
      <c r="AN188" s="88"/>
      <c r="AO188" s="88"/>
      <c r="AP188" s="88"/>
      <c r="AQ188" s="189">
        <v>1</v>
      </c>
      <c r="AR188" s="88" t="s">
        <v>894</v>
      </c>
      <c r="AS188" s="88"/>
      <c r="AT188" s="88"/>
      <c r="AU188" s="88"/>
      <c r="AV188" s="88" t="s">
        <v>899</v>
      </c>
      <c r="AW188" s="88"/>
      <c r="AX188" s="282" t="s">
        <v>356</v>
      </c>
      <c r="AY188" s="115"/>
      <c r="AZ188" s="110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6"/>
      <c r="BL188" s="248">
        <f t="shared" si="117"/>
        <v>3</v>
      </c>
      <c r="BM188" s="247">
        <f>+IF(ISERROR(ROUNDDOWN(VLOOKUP(J188,償却率!$B$4:$C$82,2,FALSE)*台帳シート!M188,0)*台帳シート!BL188),0,ROUNDDOWN(VLOOKUP(台帳シート!J188,償却率!$B$4:$C$82,2,FALSE)*台帳シート!M188,0)*台帳シート!BL188)</f>
        <v>1037610</v>
      </c>
      <c r="BN188" s="289">
        <f t="shared" si="118"/>
        <v>1037610</v>
      </c>
      <c r="BO188" s="292">
        <f t="shared" si="119"/>
        <v>691740</v>
      </c>
      <c r="BP188" s="292">
        <f t="shared" si="120"/>
        <v>0</v>
      </c>
      <c r="BQ188" s="289">
        <f t="shared" si="121"/>
        <v>0</v>
      </c>
      <c r="BR188" s="289">
        <f>IF(ISERROR(IF(BP188=0,IF(F188="無形・ソフトウェア",IF(ROUNDDOWN(VLOOKUP(J188,償却率!$B$4:$C$77,2,FALSE)*台帳シート!M188,0)&gt;=台帳シート!BO188,台帳シート!BO188-0,ROUNDDOWN(VLOOKUP(台帳シート!J188,償却率!$B$4:$C$77,2,FALSE)*台帳シート!M188,0)),IF(H188="1：リース",IF(ROUNDDOWN(VLOOKUP(J188,償却率!$B$4:$C$77,2,FALSE)*台帳シート!M188,0)&gt;=台帳シート!BO188,台帳シート!BO188-0,ROUNDDOWN(VLOOKUP(台帳シート!J188,償却率!$B$4:$C$77,2,FALSE)*台帳シート!M188,0)),IF(ROUNDDOWN(VLOOKUP(J188,償却率!$B$4:$C$77,2,FALSE)*台帳シート!M188,0)&gt;=台帳シート!BO188,台帳シート!BO188-1,ROUNDDOWN(VLOOKUP(台帳シート!J188,償却率!$B$4:$C$77,2,FALSE)*台帳シート!M188,0)))),0)),0,(IF(BP188=0,IF(F188="無形・ソフトウェア",IF(ROUNDDOWN(VLOOKUP(J188,償却率!$B$4:$C$77,2,FALSE)*台帳シート!M188,0)&gt;=台帳シート!BO188,台帳シート!BO188-0,ROUNDDOWN(VLOOKUP(台帳シート!J188,償却率!$B$4:$C$77,2,FALSE)*台帳シート!M188,0)),IF(H188="1：リース",IF(ROUNDDOWN(VLOOKUP(J188,償却率!$B$4:$C$77,2,FALSE)*台帳シート!M188,0)&gt;=台帳シート!BO188,台帳シート!BO188-0,ROUNDDOWN(VLOOKUP(台帳シート!J188,償却率!$B$4:$C$77,2,FALSE)*台帳シート!M188,0)),IF(ROUNDDOWN(VLOOKUP(J188,償却率!$B$4:$C$77,2,FALSE)*台帳シート!M188,0)&gt;=台帳シート!BO188,台帳シート!BO188-1,ROUNDDOWN(VLOOKUP(台帳シート!J188,償却率!$B$4:$C$77,2,FALSE)*台帳シート!M188,0)))),0)))</f>
        <v>345870</v>
      </c>
      <c r="BS188" s="290">
        <f t="shared" si="112"/>
        <v>1383480</v>
      </c>
      <c r="BT188" s="293">
        <f t="shared" si="122"/>
        <v>345870</v>
      </c>
      <c r="BU188" s="183"/>
    </row>
    <row r="189" spans="2:73" s="109" customFormat="1" ht="30" customHeight="1" x14ac:dyDescent="0.15">
      <c r="B189" s="82" t="s">
        <v>1006</v>
      </c>
      <c r="C189" s="111"/>
      <c r="D189" s="285"/>
      <c r="E189" s="103" t="s">
        <v>1098</v>
      </c>
      <c r="F189" s="108" t="s">
        <v>286</v>
      </c>
      <c r="G189" s="273" t="s">
        <v>817</v>
      </c>
      <c r="H189" s="88" t="s">
        <v>182</v>
      </c>
      <c r="I189" s="273"/>
      <c r="J189" s="108">
        <v>5</v>
      </c>
      <c r="K189" s="105">
        <v>41481</v>
      </c>
      <c r="L189" s="88"/>
      <c r="M189" s="276">
        <v>769650</v>
      </c>
      <c r="N189" s="277"/>
      <c r="O189" s="111"/>
      <c r="P189" s="111"/>
      <c r="Q189" s="111"/>
      <c r="R189" s="111" t="str">
        <f t="shared" si="80"/>
        <v>-</v>
      </c>
      <c r="S189" s="111"/>
      <c r="T189" s="111"/>
      <c r="U189" s="111"/>
      <c r="V189" s="111"/>
      <c r="W189" s="111"/>
      <c r="X189" s="111"/>
      <c r="Y189" s="111" t="str">
        <f t="shared" si="125"/>
        <v>-</v>
      </c>
      <c r="Z189" s="111"/>
      <c r="AA189" s="111"/>
      <c r="AB189" s="111"/>
      <c r="AC189" s="111"/>
      <c r="AD189" s="111"/>
      <c r="AE189" s="111"/>
      <c r="AF189" s="111"/>
      <c r="AG189" s="111"/>
      <c r="AH189" s="88" t="s">
        <v>296</v>
      </c>
      <c r="AI189" s="88"/>
      <c r="AJ189" s="88"/>
      <c r="AK189" s="88"/>
      <c r="AL189" s="88"/>
      <c r="AM189" s="88"/>
      <c r="AN189" s="88"/>
      <c r="AO189" s="88"/>
      <c r="AP189" s="88"/>
      <c r="AQ189" s="189">
        <v>1</v>
      </c>
      <c r="AR189" s="88" t="s">
        <v>894</v>
      </c>
      <c r="AS189" s="88"/>
      <c r="AT189" s="88"/>
      <c r="AU189" s="88"/>
      <c r="AV189" s="88" t="s">
        <v>899</v>
      </c>
      <c r="AW189" s="88"/>
      <c r="AX189" s="282" t="s">
        <v>356</v>
      </c>
      <c r="AY189" s="115"/>
      <c r="AZ189" s="110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6"/>
      <c r="BL189" s="248">
        <f t="shared" si="117"/>
        <v>3</v>
      </c>
      <c r="BM189" s="247">
        <f>+IF(ISERROR(ROUNDDOWN(VLOOKUP(J189,償却率!$B$4:$C$82,2,FALSE)*台帳シート!M189,0)*台帳シート!BL189),0,ROUNDDOWN(VLOOKUP(台帳シート!J189,償却率!$B$4:$C$82,2,FALSE)*台帳シート!M189,0)*台帳シート!BL189)</f>
        <v>461790</v>
      </c>
      <c r="BN189" s="289">
        <f t="shared" si="118"/>
        <v>461790</v>
      </c>
      <c r="BO189" s="292">
        <f t="shared" si="119"/>
        <v>307860</v>
      </c>
      <c r="BP189" s="292">
        <f t="shared" si="120"/>
        <v>0</v>
      </c>
      <c r="BQ189" s="289">
        <f t="shared" si="121"/>
        <v>0</v>
      </c>
      <c r="BR189" s="289">
        <f>IF(ISERROR(IF(BP189=0,IF(F189="無形・ソフトウェア",IF(ROUNDDOWN(VLOOKUP(J189,償却率!$B$4:$C$77,2,FALSE)*台帳シート!M189,0)&gt;=台帳シート!BO189,台帳シート!BO189-0,ROUNDDOWN(VLOOKUP(台帳シート!J189,償却率!$B$4:$C$77,2,FALSE)*台帳シート!M189,0)),IF(H189="1：リース",IF(ROUNDDOWN(VLOOKUP(J189,償却率!$B$4:$C$77,2,FALSE)*台帳シート!M189,0)&gt;=台帳シート!BO189,台帳シート!BO189-0,ROUNDDOWN(VLOOKUP(台帳シート!J189,償却率!$B$4:$C$77,2,FALSE)*台帳シート!M189,0)),IF(ROUNDDOWN(VLOOKUP(J189,償却率!$B$4:$C$77,2,FALSE)*台帳シート!M189,0)&gt;=台帳シート!BO189,台帳シート!BO189-1,ROUNDDOWN(VLOOKUP(台帳シート!J189,償却率!$B$4:$C$77,2,FALSE)*台帳シート!M189,0)))),0)),0,(IF(BP189=0,IF(F189="無形・ソフトウェア",IF(ROUNDDOWN(VLOOKUP(J189,償却率!$B$4:$C$77,2,FALSE)*台帳シート!M189,0)&gt;=台帳シート!BO189,台帳シート!BO189-0,ROUNDDOWN(VLOOKUP(台帳シート!J189,償却率!$B$4:$C$77,2,FALSE)*台帳シート!M189,0)),IF(H189="1：リース",IF(ROUNDDOWN(VLOOKUP(J189,償却率!$B$4:$C$77,2,FALSE)*台帳シート!M189,0)&gt;=台帳シート!BO189,台帳シート!BO189-0,ROUNDDOWN(VLOOKUP(台帳シート!J189,償却率!$B$4:$C$77,2,FALSE)*台帳シート!M189,0)),IF(ROUNDDOWN(VLOOKUP(J189,償却率!$B$4:$C$77,2,FALSE)*台帳シート!M189,0)&gt;=台帳シート!BO189,台帳シート!BO189-1,ROUNDDOWN(VLOOKUP(台帳シート!J189,償却率!$B$4:$C$77,2,FALSE)*台帳シート!M189,0)))),0)))</f>
        <v>153930</v>
      </c>
      <c r="BS189" s="290">
        <f t="shared" si="112"/>
        <v>615720</v>
      </c>
      <c r="BT189" s="293">
        <f t="shared" si="122"/>
        <v>153930</v>
      </c>
      <c r="BU189" s="183"/>
    </row>
    <row r="190" spans="2:73" s="109" customFormat="1" ht="30" customHeight="1" x14ac:dyDescent="0.15">
      <c r="B190" s="82" t="s">
        <v>1007</v>
      </c>
      <c r="C190" s="111"/>
      <c r="D190" s="285"/>
      <c r="E190" s="103" t="s">
        <v>1098</v>
      </c>
      <c r="F190" s="108" t="s">
        <v>286</v>
      </c>
      <c r="G190" s="273" t="s">
        <v>817</v>
      </c>
      <c r="H190" s="88" t="s">
        <v>182</v>
      </c>
      <c r="I190" s="273"/>
      <c r="J190" s="108">
        <v>5</v>
      </c>
      <c r="K190" s="105">
        <v>41481</v>
      </c>
      <c r="L190" s="88"/>
      <c r="M190" s="276">
        <v>769650</v>
      </c>
      <c r="N190" s="277"/>
      <c r="O190" s="111"/>
      <c r="P190" s="111"/>
      <c r="Q190" s="111"/>
      <c r="R190" s="111" t="str">
        <f t="shared" si="80"/>
        <v>-</v>
      </c>
      <c r="S190" s="111"/>
      <c r="T190" s="111"/>
      <c r="U190" s="111"/>
      <c r="V190" s="111"/>
      <c r="W190" s="111"/>
      <c r="X190" s="111"/>
      <c r="Y190" s="111" t="str">
        <f t="shared" si="125"/>
        <v>-</v>
      </c>
      <c r="Z190" s="111"/>
      <c r="AA190" s="111"/>
      <c r="AB190" s="111"/>
      <c r="AC190" s="111"/>
      <c r="AD190" s="111"/>
      <c r="AE190" s="111"/>
      <c r="AF190" s="111"/>
      <c r="AG190" s="111"/>
      <c r="AH190" s="88" t="s">
        <v>296</v>
      </c>
      <c r="AI190" s="88"/>
      <c r="AJ190" s="88"/>
      <c r="AK190" s="88"/>
      <c r="AL190" s="88"/>
      <c r="AM190" s="88"/>
      <c r="AN190" s="88"/>
      <c r="AO190" s="88"/>
      <c r="AP190" s="88"/>
      <c r="AQ190" s="189">
        <v>1</v>
      </c>
      <c r="AR190" s="88" t="s">
        <v>894</v>
      </c>
      <c r="AS190" s="88"/>
      <c r="AT190" s="88"/>
      <c r="AU190" s="88"/>
      <c r="AV190" s="88" t="s">
        <v>899</v>
      </c>
      <c r="AW190" s="88"/>
      <c r="AX190" s="282" t="s">
        <v>356</v>
      </c>
      <c r="AY190" s="115"/>
      <c r="AZ190" s="110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6"/>
      <c r="BL190" s="248">
        <f t="shared" si="117"/>
        <v>3</v>
      </c>
      <c r="BM190" s="247">
        <f>+IF(ISERROR(ROUNDDOWN(VLOOKUP(J190,償却率!$B$4:$C$82,2,FALSE)*台帳シート!M190,0)*台帳シート!BL190),0,ROUNDDOWN(VLOOKUP(台帳シート!J190,償却率!$B$4:$C$82,2,FALSE)*台帳シート!M190,0)*台帳シート!BL190)</f>
        <v>461790</v>
      </c>
      <c r="BN190" s="289">
        <f t="shared" si="118"/>
        <v>461790</v>
      </c>
      <c r="BO190" s="292">
        <f t="shared" si="119"/>
        <v>307860</v>
      </c>
      <c r="BP190" s="292">
        <f t="shared" si="120"/>
        <v>0</v>
      </c>
      <c r="BQ190" s="289">
        <f t="shared" si="121"/>
        <v>0</v>
      </c>
      <c r="BR190" s="289">
        <f>IF(ISERROR(IF(BP190=0,IF(F190="無形・ソフトウェア",IF(ROUNDDOWN(VLOOKUP(J190,償却率!$B$4:$C$77,2,FALSE)*台帳シート!M190,0)&gt;=台帳シート!BO190,台帳シート!BO190-0,ROUNDDOWN(VLOOKUP(台帳シート!J190,償却率!$B$4:$C$77,2,FALSE)*台帳シート!M190,0)),IF(H190="1：リース",IF(ROUNDDOWN(VLOOKUP(J190,償却率!$B$4:$C$77,2,FALSE)*台帳シート!M190,0)&gt;=台帳シート!BO190,台帳シート!BO190-0,ROUNDDOWN(VLOOKUP(台帳シート!J190,償却率!$B$4:$C$77,2,FALSE)*台帳シート!M190,0)),IF(ROUNDDOWN(VLOOKUP(J190,償却率!$B$4:$C$77,2,FALSE)*台帳シート!M190,0)&gt;=台帳シート!BO190,台帳シート!BO190-1,ROUNDDOWN(VLOOKUP(台帳シート!J190,償却率!$B$4:$C$77,2,FALSE)*台帳シート!M190,0)))),0)),0,(IF(BP190=0,IF(F190="無形・ソフトウェア",IF(ROUNDDOWN(VLOOKUP(J190,償却率!$B$4:$C$77,2,FALSE)*台帳シート!M190,0)&gt;=台帳シート!BO190,台帳シート!BO190-0,ROUNDDOWN(VLOOKUP(台帳シート!J190,償却率!$B$4:$C$77,2,FALSE)*台帳シート!M190,0)),IF(H190="1：リース",IF(ROUNDDOWN(VLOOKUP(J190,償却率!$B$4:$C$77,2,FALSE)*台帳シート!M190,0)&gt;=台帳シート!BO190,台帳シート!BO190-0,ROUNDDOWN(VLOOKUP(台帳シート!J190,償却率!$B$4:$C$77,2,FALSE)*台帳シート!M190,0)),IF(ROUNDDOWN(VLOOKUP(J190,償却率!$B$4:$C$77,2,FALSE)*台帳シート!M190,0)&gt;=台帳シート!BO190,台帳シート!BO190-1,ROUNDDOWN(VLOOKUP(台帳シート!J190,償却率!$B$4:$C$77,2,FALSE)*台帳シート!M190,0)))),0)))</f>
        <v>153930</v>
      </c>
      <c r="BS190" s="290">
        <f t="shared" si="112"/>
        <v>615720</v>
      </c>
      <c r="BT190" s="293">
        <f t="shared" si="122"/>
        <v>153930</v>
      </c>
      <c r="BU190" s="183"/>
    </row>
    <row r="191" spans="2:73" s="109" customFormat="1" ht="30" customHeight="1" x14ac:dyDescent="0.15">
      <c r="B191" s="82" t="s">
        <v>1008</v>
      </c>
      <c r="C191" s="111"/>
      <c r="D191" s="285"/>
      <c r="E191" s="103" t="s">
        <v>1098</v>
      </c>
      <c r="F191" s="108" t="s">
        <v>286</v>
      </c>
      <c r="G191" s="273" t="s">
        <v>850</v>
      </c>
      <c r="H191" s="88" t="s">
        <v>182</v>
      </c>
      <c r="I191" s="273"/>
      <c r="J191" s="108">
        <v>5</v>
      </c>
      <c r="K191" s="105">
        <v>41495</v>
      </c>
      <c r="L191" s="88"/>
      <c r="M191" s="276">
        <v>703500</v>
      </c>
      <c r="N191" s="277"/>
      <c r="O191" s="56"/>
      <c r="P191" s="111"/>
      <c r="Q191" s="111"/>
      <c r="R191" s="111" t="str">
        <f t="shared" si="80"/>
        <v>-</v>
      </c>
      <c r="S191" s="111"/>
      <c r="T191" s="111"/>
      <c r="U191" s="111"/>
      <c r="V191" s="111"/>
      <c r="W191" s="111"/>
      <c r="X191" s="111"/>
      <c r="Y191" s="111" t="str">
        <f t="shared" si="125"/>
        <v>-</v>
      </c>
      <c r="Z191" s="111"/>
      <c r="AA191" s="111"/>
      <c r="AB191" s="111"/>
      <c r="AC191" s="111"/>
      <c r="AD191" s="111"/>
      <c r="AE191" s="111"/>
      <c r="AF191" s="111"/>
      <c r="AG191" s="111"/>
      <c r="AH191" s="88" t="s">
        <v>296</v>
      </c>
      <c r="AI191" s="88"/>
      <c r="AJ191" s="88"/>
      <c r="AK191" s="88"/>
      <c r="AL191" s="88"/>
      <c r="AM191" s="88"/>
      <c r="AN191" s="88"/>
      <c r="AO191" s="88"/>
      <c r="AP191" s="88"/>
      <c r="AQ191" s="189">
        <v>1</v>
      </c>
      <c r="AR191" s="88" t="s">
        <v>894</v>
      </c>
      <c r="AS191" s="88"/>
      <c r="AT191" s="88"/>
      <c r="AU191" s="88"/>
      <c r="AV191" s="88" t="s">
        <v>899</v>
      </c>
      <c r="AW191" s="88"/>
      <c r="AX191" s="282" t="s">
        <v>356</v>
      </c>
      <c r="AY191" s="115"/>
      <c r="AZ191" s="110"/>
      <c r="BA191" s="111"/>
      <c r="BB191" s="111"/>
      <c r="BC191" s="111"/>
      <c r="BD191" s="111"/>
      <c r="BE191" s="111"/>
      <c r="BF191" s="111"/>
      <c r="BG191" s="111"/>
      <c r="BH191" s="111"/>
      <c r="BI191" s="111"/>
      <c r="BJ191" s="111"/>
      <c r="BK191" s="6"/>
      <c r="BL191" s="248">
        <f t="shared" si="117"/>
        <v>3</v>
      </c>
      <c r="BM191" s="247">
        <f>+IF(ISERROR(ROUNDDOWN(VLOOKUP(J191,償却率!$B$4:$C$82,2,FALSE)*台帳シート!M191,0)*台帳シート!BL191),0,ROUNDDOWN(VLOOKUP(台帳シート!J191,償却率!$B$4:$C$82,2,FALSE)*台帳シート!M191,0)*台帳シート!BL191)</f>
        <v>422100</v>
      </c>
      <c r="BN191" s="289">
        <f t="shared" si="118"/>
        <v>422100</v>
      </c>
      <c r="BO191" s="292">
        <f t="shared" si="119"/>
        <v>281400</v>
      </c>
      <c r="BP191" s="292">
        <f t="shared" si="120"/>
        <v>0</v>
      </c>
      <c r="BQ191" s="289">
        <f t="shared" si="121"/>
        <v>0</v>
      </c>
      <c r="BR191" s="289">
        <f>IF(ISERROR(IF(BP191=0,IF(F191="無形・ソフトウェア",IF(ROUNDDOWN(VLOOKUP(J191,償却率!$B$4:$C$77,2,FALSE)*台帳シート!M191,0)&gt;=台帳シート!BO191,台帳シート!BO191-0,ROUNDDOWN(VLOOKUP(台帳シート!J191,償却率!$B$4:$C$77,2,FALSE)*台帳シート!M191,0)),IF(H191="1：リース",IF(ROUNDDOWN(VLOOKUP(J191,償却率!$B$4:$C$77,2,FALSE)*台帳シート!M191,0)&gt;=台帳シート!BO191,台帳シート!BO191-0,ROUNDDOWN(VLOOKUP(台帳シート!J191,償却率!$B$4:$C$77,2,FALSE)*台帳シート!M191,0)),IF(ROUNDDOWN(VLOOKUP(J191,償却率!$B$4:$C$77,2,FALSE)*台帳シート!M191,0)&gt;=台帳シート!BO191,台帳シート!BO191-1,ROUNDDOWN(VLOOKUP(台帳シート!J191,償却率!$B$4:$C$77,2,FALSE)*台帳シート!M191,0)))),0)),0,(IF(BP191=0,IF(F191="無形・ソフトウェア",IF(ROUNDDOWN(VLOOKUP(J191,償却率!$B$4:$C$77,2,FALSE)*台帳シート!M191,0)&gt;=台帳シート!BO191,台帳シート!BO191-0,ROUNDDOWN(VLOOKUP(台帳シート!J191,償却率!$B$4:$C$77,2,FALSE)*台帳シート!M191,0)),IF(H191="1：リース",IF(ROUNDDOWN(VLOOKUP(J191,償却率!$B$4:$C$77,2,FALSE)*台帳シート!M191,0)&gt;=台帳シート!BO191,台帳シート!BO191-0,ROUNDDOWN(VLOOKUP(台帳シート!J191,償却率!$B$4:$C$77,2,FALSE)*台帳シート!M191,0)),IF(ROUNDDOWN(VLOOKUP(J191,償却率!$B$4:$C$77,2,FALSE)*台帳シート!M191,0)&gt;=台帳シート!BO191,台帳シート!BO191-1,ROUNDDOWN(VLOOKUP(台帳シート!J191,償却率!$B$4:$C$77,2,FALSE)*台帳シート!M191,0)))),0)))</f>
        <v>140700</v>
      </c>
      <c r="BS191" s="290">
        <f t="shared" si="112"/>
        <v>562800</v>
      </c>
      <c r="BT191" s="293">
        <f t="shared" si="122"/>
        <v>140700</v>
      </c>
      <c r="BU191" s="183"/>
    </row>
    <row r="192" spans="2:73" s="109" customFormat="1" ht="30" customHeight="1" x14ac:dyDescent="0.15">
      <c r="B192" s="82" t="s">
        <v>1009</v>
      </c>
      <c r="C192" s="111"/>
      <c r="D192" s="285" t="s">
        <v>869</v>
      </c>
      <c r="E192" s="103" t="s">
        <v>1098</v>
      </c>
      <c r="F192" s="108" t="s">
        <v>286</v>
      </c>
      <c r="G192" s="273" t="s">
        <v>818</v>
      </c>
      <c r="H192" s="88" t="s">
        <v>182</v>
      </c>
      <c r="I192" s="273"/>
      <c r="J192" s="108">
        <v>5</v>
      </c>
      <c r="K192" s="105">
        <v>41425</v>
      </c>
      <c r="L192" s="88"/>
      <c r="M192" s="276">
        <v>1220793</v>
      </c>
      <c r="N192" s="277"/>
      <c r="O192" s="56"/>
      <c r="P192" s="111"/>
      <c r="Q192" s="111"/>
      <c r="R192" s="111" t="str">
        <f t="shared" si="80"/>
        <v>-</v>
      </c>
      <c r="S192" s="111"/>
      <c r="T192" s="111"/>
      <c r="U192" s="111"/>
      <c r="V192" s="111"/>
      <c r="W192" s="111"/>
      <c r="X192" s="111"/>
      <c r="Y192" s="111" t="str">
        <f t="shared" si="125"/>
        <v>-</v>
      </c>
      <c r="Z192" s="111"/>
      <c r="AA192" s="111"/>
      <c r="AB192" s="111"/>
      <c r="AC192" s="111"/>
      <c r="AD192" s="111"/>
      <c r="AE192" s="111"/>
      <c r="AF192" s="111"/>
      <c r="AG192" s="111"/>
      <c r="AH192" s="88" t="s">
        <v>296</v>
      </c>
      <c r="AI192" s="88"/>
      <c r="AJ192" s="88"/>
      <c r="AK192" s="88"/>
      <c r="AL192" s="88"/>
      <c r="AM192" s="88"/>
      <c r="AN192" s="88"/>
      <c r="AO192" s="88"/>
      <c r="AP192" s="88"/>
      <c r="AQ192" s="189">
        <v>1</v>
      </c>
      <c r="AR192" s="88" t="s">
        <v>894</v>
      </c>
      <c r="AS192" s="88"/>
      <c r="AT192" s="88"/>
      <c r="AU192" s="88"/>
      <c r="AV192" s="88" t="s">
        <v>899</v>
      </c>
      <c r="AW192" s="88"/>
      <c r="AX192" s="282" t="s">
        <v>356</v>
      </c>
      <c r="AY192" s="115"/>
      <c r="AZ192" s="110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6"/>
      <c r="BL192" s="248">
        <f t="shared" si="117"/>
        <v>3</v>
      </c>
      <c r="BM192" s="247">
        <f>+IF(ISERROR(ROUNDDOWN(VLOOKUP(J192,償却率!$B$4:$C$82,2,FALSE)*台帳シート!M192,0)*台帳シート!BL192),0,ROUNDDOWN(VLOOKUP(台帳シート!J192,償却率!$B$4:$C$82,2,FALSE)*台帳シート!M192,0)*台帳シート!BL192)</f>
        <v>732474</v>
      </c>
      <c r="BN192" s="289">
        <f t="shared" si="118"/>
        <v>732474</v>
      </c>
      <c r="BO192" s="292">
        <f t="shared" si="119"/>
        <v>488319</v>
      </c>
      <c r="BP192" s="292">
        <f t="shared" si="120"/>
        <v>0</v>
      </c>
      <c r="BQ192" s="289">
        <f t="shared" si="121"/>
        <v>0</v>
      </c>
      <c r="BR192" s="289">
        <f>IF(ISERROR(IF(BP192=0,IF(F192="無形・ソフトウェア",IF(ROUNDDOWN(VLOOKUP(J192,償却率!$B$4:$C$77,2,FALSE)*台帳シート!M192,0)&gt;=台帳シート!BO192,台帳シート!BO192-0,ROUNDDOWN(VLOOKUP(台帳シート!J192,償却率!$B$4:$C$77,2,FALSE)*台帳シート!M192,0)),IF(H192="1：リース",IF(ROUNDDOWN(VLOOKUP(J192,償却率!$B$4:$C$77,2,FALSE)*台帳シート!M192,0)&gt;=台帳シート!BO192,台帳シート!BO192-0,ROUNDDOWN(VLOOKUP(台帳シート!J192,償却率!$B$4:$C$77,2,FALSE)*台帳シート!M192,0)),IF(ROUNDDOWN(VLOOKUP(J192,償却率!$B$4:$C$77,2,FALSE)*台帳シート!M192,0)&gt;=台帳シート!BO192,台帳シート!BO192-1,ROUNDDOWN(VLOOKUP(台帳シート!J192,償却率!$B$4:$C$77,2,FALSE)*台帳シート!M192,0)))),0)),0,(IF(BP192=0,IF(F192="無形・ソフトウェア",IF(ROUNDDOWN(VLOOKUP(J192,償却率!$B$4:$C$77,2,FALSE)*台帳シート!M192,0)&gt;=台帳シート!BO192,台帳シート!BO192-0,ROUNDDOWN(VLOOKUP(台帳シート!J192,償却率!$B$4:$C$77,2,FALSE)*台帳シート!M192,0)),IF(H192="1：リース",IF(ROUNDDOWN(VLOOKUP(J192,償却率!$B$4:$C$77,2,FALSE)*台帳シート!M192,0)&gt;=台帳シート!BO192,台帳シート!BO192-0,ROUNDDOWN(VLOOKUP(台帳シート!J192,償却率!$B$4:$C$77,2,FALSE)*台帳シート!M192,0)),IF(ROUNDDOWN(VLOOKUP(J192,償却率!$B$4:$C$77,2,FALSE)*台帳シート!M192,0)&gt;=台帳シート!BO192,台帳シート!BO192-1,ROUNDDOWN(VLOOKUP(台帳シート!J192,償却率!$B$4:$C$77,2,FALSE)*台帳シート!M192,0)))),0)))</f>
        <v>244158</v>
      </c>
      <c r="BS192" s="290">
        <f t="shared" si="112"/>
        <v>976632</v>
      </c>
      <c r="BT192" s="293">
        <f t="shared" si="122"/>
        <v>244161</v>
      </c>
      <c r="BU192" s="183"/>
    </row>
    <row r="193" spans="2:73" s="109" customFormat="1" ht="30" customHeight="1" x14ac:dyDescent="0.15">
      <c r="B193" s="82" t="s">
        <v>1010</v>
      </c>
      <c r="C193" s="111"/>
      <c r="D193" s="285"/>
      <c r="E193" s="103" t="s">
        <v>1098</v>
      </c>
      <c r="F193" s="108" t="s">
        <v>286</v>
      </c>
      <c r="G193" s="273" t="s">
        <v>819</v>
      </c>
      <c r="H193" s="88" t="s">
        <v>182</v>
      </c>
      <c r="I193" s="273"/>
      <c r="J193" s="108">
        <v>5</v>
      </c>
      <c r="K193" s="105">
        <v>41708</v>
      </c>
      <c r="L193" s="88"/>
      <c r="M193" s="276">
        <v>10588588</v>
      </c>
      <c r="N193" s="277"/>
      <c r="O193" s="56"/>
      <c r="P193" s="111"/>
      <c r="Q193" s="111"/>
      <c r="R193" s="111" t="str">
        <f t="shared" si="80"/>
        <v>-</v>
      </c>
      <c r="S193" s="111"/>
      <c r="T193" s="111"/>
      <c r="U193" s="111"/>
      <c r="V193" s="111"/>
      <c r="W193" s="111"/>
      <c r="X193" s="111"/>
      <c r="Y193" s="111" t="str">
        <f t="shared" si="125"/>
        <v>-</v>
      </c>
      <c r="Z193" s="111"/>
      <c r="AA193" s="111"/>
      <c r="AB193" s="111"/>
      <c r="AC193" s="111"/>
      <c r="AD193" s="111"/>
      <c r="AE193" s="111"/>
      <c r="AF193" s="111"/>
      <c r="AG193" s="111"/>
      <c r="AH193" s="88" t="s">
        <v>296</v>
      </c>
      <c r="AI193" s="88"/>
      <c r="AJ193" s="88"/>
      <c r="AK193" s="88"/>
      <c r="AL193" s="88"/>
      <c r="AM193" s="88"/>
      <c r="AN193" s="88"/>
      <c r="AO193" s="88"/>
      <c r="AP193" s="88"/>
      <c r="AQ193" s="189">
        <v>1</v>
      </c>
      <c r="AR193" s="88" t="s">
        <v>736</v>
      </c>
      <c r="AS193" s="88"/>
      <c r="AT193" s="88"/>
      <c r="AU193" s="88"/>
      <c r="AV193" s="88" t="s">
        <v>899</v>
      </c>
      <c r="AW193" s="88"/>
      <c r="AX193" s="282" t="s">
        <v>356</v>
      </c>
      <c r="AY193" s="115"/>
      <c r="AZ193" s="110"/>
      <c r="BA193" s="111"/>
      <c r="BB193" s="111"/>
      <c r="BC193" s="111"/>
      <c r="BD193" s="111"/>
      <c r="BE193" s="111"/>
      <c r="BF193" s="111"/>
      <c r="BG193" s="111"/>
      <c r="BH193" s="111"/>
      <c r="BI193" s="111"/>
      <c r="BJ193" s="111"/>
      <c r="BK193" s="6"/>
      <c r="BL193" s="248">
        <f t="shared" si="117"/>
        <v>3</v>
      </c>
      <c r="BM193" s="247">
        <f>+IF(ISERROR(ROUNDDOWN(VLOOKUP(J193,償却率!$B$4:$C$82,2,FALSE)*台帳シート!M193,0)*台帳シート!BL193),0,ROUNDDOWN(VLOOKUP(台帳シート!J193,償却率!$B$4:$C$82,2,FALSE)*台帳シート!M193,0)*台帳シート!BL193)</f>
        <v>6353151</v>
      </c>
      <c r="BN193" s="289">
        <f t="shared" si="118"/>
        <v>6353151</v>
      </c>
      <c r="BO193" s="292">
        <f t="shared" si="119"/>
        <v>4235437</v>
      </c>
      <c r="BP193" s="292">
        <f t="shared" si="120"/>
        <v>0</v>
      </c>
      <c r="BQ193" s="289">
        <f t="shared" si="121"/>
        <v>0</v>
      </c>
      <c r="BR193" s="289">
        <f>IF(ISERROR(IF(BP193=0,IF(F193="無形・ソフトウェア",IF(ROUNDDOWN(VLOOKUP(J193,償却率!$B$4:$C$77,2,FALSE)*台帳シート!M193,0)&gt;=台帳シート!BO193,台帳シート!BO193-0,ROUNDDOWN(VLOOKUP(台帳シート!J193,償却率!$B$4:$C$77,2,FALSE)*台帳シート!M193,0)),IF(H193="1：リース",IF(ROUNDDOWN(VLOOKUP(J193,償却率!$B$4:$C$77,2,FALSE)*台帳シート!M193,0)&gt;=台帳シート!BO193,台帳シート!BO193-0,ROUNDDOWN(VLOOKUP(台帳シート!J193,償却率!$B$4:$C$77,2,FALSE)*台帳シート!M193,0)),IF(ROUNDDOWN(VLOOKUP(J193,償却率!$B$4:$C$77,2,FALSE)*台帳シート!M193,0)&gt;=台帳シート!BO193,台帳シート!BO193-1,ROUNDDOWN(VLOOKUP(台帳シート!J193,償却率!$B$4:$C$77,2,FALSE)*台帳シート!M193,0)))),0)),0,(IF(BP193=0,IF(F193="無形・ソフトウェア",IF(ROUNDDOWN(VLOOKUP(J193,償却率!$B$4:$C$77,2,FALSE)*台帳シート!M193,0)&gt;=台帳シート!BO193,台帳シート!BO193-0,ROUNDDOWN(VLOOKUP(台帳シート!J193,償却率!$B$4:$C$77,2,FALSE)*台帳シート!M193,0)),IF(H193="1：リース",IF(ROUNDDOWN(VLOOKUP(J193,償却率!$B$4:$C$77,2,FALSE)*台帳シート!M193,0)&gt;=台帳シート!BO193,台帳シート!BO193-0,ROUNDDOWN(VLOOKUP(台帳シート!J193,償却率!$B$4:$C$77,2,FALSE)*台帳シート!M193,0)),IF(ROUNDDOWN(VLOOKUP(J193,償却率!$B$4:$C$77,2,FALSE)*台帳シート!M193,0)&gt;=台帳シート!BO193,台帳シート!BO193-1,ROUNDDOWN(VLOOKUP(台帳シート!J193,償却率!$B$4:$C$77,2,FALSE)*台帳シート!M193,0)))),0)))</f>
        <v>2117717</v>
      </c>
      <c r="BS193" s="290">
        <f t="shared" si="112"/>
        <v>8470868</v>
      </c>
      <c r="BT193" s="293">
        <f t="shared" si="122"/>
        <v>2117720</v>
      </c>
      <c r="BU193" s="183"/>
    </row>
    <row r="194" spans="2:73" s="109" customFormat="1" ht="30" customHeight="1" x14ac:dyDescent="0.15">
      <c r="B194" s="82" t="s">
        <v>1011</v>
      </c>
      <c r="C194" s="111"/>
      <c r="D194" s="285"/>
      <c r="E194" s="103" t="s">
        <v>1098</v>
      </c>
      <c r="F194" s="108" t="s">
        <v>286</v>
      </c>
      <c r="G194" s="273" t="s">
        <v>820</v>
      </c>
      <c r="H194" s="88" t="s">
        <v>182</v>
      </c>
      <c r="I194" s="273"/>
      <c r="J194" s="108">
        <v>5</v>
      </c>
      <c r="K194" s="105">
        <v>41708</v>
      </c>
      <c r="L194" s="88"/>
      <c r="M194" s="276">
        <v>3118500</v>
      </c>
      <c r="N194" s="277"/>
      <c r="O194" s="111"/>
      <c r="P194" s="111"/>
      <c r="Q194" s="111"/>
      <c r="R194" s="111" t="str">
        <f t="shared" si="80"/>
        <v>-</v>
      </c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88" t="s">
        <v>296</v>
      </c>
      <c r="AI194" s="88"/>
      <c r="AJ194" s="88"/>
      <c r="AK194" s="88"/>
      <c r="AL194" s="88"/>
      <c r="AM194" s="88"/>
      <c r="AN194" s="88"/>
      <c r="AO194" s="88"/>
      <c r="AP194" s="88"/>
      <c r="AQ194" s="189">
        <v>1</v>
      </c>
      <c r="AR194" s="88" t="s">
        <v>736</v>
      </c>
      <c r="AS194" s="88"/>
      <c r="AT194" s="88"/>
      <c r="AU194" s="88"/>
      <c r="AV194" s="88" t="s">
        <v>899</v>
      </c>
      <c r="AW194" s="88"/>
      <c r="AX194" s="282" t="s">
        <v>356</v>
      </c>
      <c r="AY194" s="115"/>
      <c r="AZ194" s="110"/>
      <c r="BA194" s="111"/>
      <c r="BB194" s="111"/>
      <c r="BC194" s="111"/>
      <c r="BD194" s="111"/>
      <c r="BE194" s="111"/>
      <c r="BF194" s="111"/>
      <c r="BG194" s="111"/>
      <c r="BH194" s="111"/>
      <c r="BI194" s="111"/>
      <c r="BJ194" s="111"/>
      <c r="BK194" s="6"/>
      <c r="BL194" s="248">
        <f t="shared" si="117"/>
        <v>3</v>
      </c>
      <c r="BM194" s="247">
        <f>+IF(ISERROR(ROUNDDOWN(VLOOKUP(J194,償却率!$B$4:$C$82,2,FALSE)*台帳シート!M194,0)*台帳シート!BL194),0,ROUNDDOWN(VLOOKUP(台帳シート!J194,償却率!$B$4:$C$82,2,FALSE)*台帳シート!M194,0)*台帳シート!BL194)</f>
        <v>1871100</v>
      </c>
      <c r="BN194" s="289">
        <f t="shared" si="118"/>
        <v>1871100</v>
      </c>
      <c r="BO194" s="292">
        <f t="shared" si="119"/>
        <v>1247400</v>
      </c>
      <c r="BP194" s="292">
        <f t="shared" si="120"/>
        <v>0</v>
      </c>
      <c r="BQ194" s="289">
        <f t="shared" si="121"/>
        <v>0</v>
      </c>
      <c r="BR194" s="289">
        <f>IF(ISERROR(IF(BP194=0,IF(F194="無形・ソフトウェア",IF(ROUNDDOWN(VLOOKUP(J194,償却率!$B$4:$C$77,2,FALSE)*台帳シート!M194,0)&gt;=台帳シート!BO194,台帳シート!BO194-0,ROUNDDOWN(VLOOKUP(台帳シート!J194,償却率!$B$4:$C$77,2,FALSE)*台帳シート!M194,0)),IF(H194="1：リース",IF(ROUNDDOWN(VLOOKUP(J194,償却率!$B$4:$C$77,2,FALSE)*台帳シート!M194,0)&gt;=台帳シート!BO194,台帳シート!BO194-0,ROUNDDOWN(VLOOKUP(台帳シート!J194,償却率!$B$4:$C$77,2,FALSE)*台帳シート!M194,0)),IF(ROUNDDOWN(VLOOKUP(J194,償却率!$B$4:$C$77,2,FALSE)*台帳シート!M194,0)&gt;=台帳シート!BO194,台帳シート!BO194-1,ROUNDDOWN(VLOOKUP(台帳シート!J194,償却率!$B$4:$C$77,2,FALSE)*台帳シート!M194,0)))),0)),0,(IF(BP194=0,IF(F194="無形・ソフトウェア",IF(ROUNDDOWN(VLOOKUP(J194,償却率!$B$4:$C$77,2,FALSE)*台帳シート!M194,0)&gt;=台帳シート!BO194,台帳シート!BO194-0,ROUNDDOWN(VLOOKUP(台帳シート!J194,償却率!$B$4:$C$77,2,FALSE)*台帳シート!M194,0)),IF(H194="1：リース",IF(ROUNDDOWN(VLOOKUP(J194,償却率!$B$4:$C$77,2,FALSE)*台帳シート!M194,0)&gt;=台帳シート!BO194,台帳シート!BO194-0,ROUNDDOWN(VLOOKUP(台帳シート!J194,償却率!$B$4:$C$77,2,FALSE)*台帳シート!M194,0)),IF(ROUNDDOWN(VLOOKUP(J194,償却率!$B$4:$C$77,2,FALSE)*台帳シート!M194,0)&gt;=台帳シート!BO194,台帳シート!BO194-1,ROUNDDOWN(VLOOKUP(台帳シート!J194,償却率!$B$4:$C$77,2,FALSE)*台帳シート!M194,0)))),0)))</f>
        <v>623700</v>
      </c>
      <c r="BS194" s="290">
        <f t="shared" si="112"/>
        <v>2494800</v>
      </c>
      <c r="BT194" s="293">
        <f t="shared" si="122"/>
        <v>623700</v>
      </c>
      <c r="BU194" s="183"/>
    </row>
    <row r="195" spans="2:73" s="109" customFormat="1" ht="30" customHeight="1" x14ac:dyDescent="0.15">
      <c r="B195" s="82" t="s">
        <v>1012</v>
      </c>
      <c r="C195" s="111"/>
      <c r="D195" s="285"/>
      <c r="E195" s="103" t="s">
        <v>1098</v>
      </c>
      <c r="F195" s="108" t="s">
        <v>286</v>
      </c>
      <c r="G195" s="273" t="s">
        <v>820</v>
      </c>
      <c r="H195" s="88" t="s">
        <v>182</v>
      </c>
      <c r="I195" s="273"/>
      <c r="J195" s="108">
        <v>5</v>
      </c>
      <c r="K195" s="105">
        <v>41708</v>
      </c>
      <c r="L195" s="88"/>
      <c r="M195" s="276">
        <v>987000</v>
      </c>
      <c r="N195" s="277"/>
      <c r="O195" s="111"/>
      <c r="P195" s="111"/>
      <c r="Q195" s="111"/>
      <c r="R195" s="111" t="str">
        <f t="shared" si="80"/>
        <v>-</v>
      </c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88" t="s">
        <v>296</v>
      </c>
      <c r="AI195" s="88"/>
      <c r="AJ195" s="88"/>
      <c r="AK195" s="88"/>
      <c r="AL195" s="88"/>
      <c r="AM195" s="88"/>
      <c r="AN195" s="88"/>
      <c r="AO195" s="88"/>
      <c r="AP195" s="88"/>
      <c r="AQ195" s="189">
        <v>1</v>
      </c>
      <c r="AR195" s="88" t="s">
        <v>736</v>
      </c>
      <c r="AS195" s="88"/>
      <c r="AT195" s="88"/>
      <c r="AU195" s="88"/>
      <c r="AV195" s="88" t="s">
        <v>899</v>
      </c>
      <c r="AW195" s="88"/>
      <c r="AX195" s="282" t="s">
        <v>356</v>
      </c>
      <c r="AY195" s="115"/>
      <c r="AZ195" s="110"/>
      <c r="BA195" s="111"/>
      <c r="BB195" s="111"/>
      <c r="BC195" s="111"/>
      <c r="BD195" s="111"/>
      <c r="BE195" s="111"/>
      <c r="BF195" s="111"/>
      <c r="BG195" s="111"/>
      <c r="BH195" s="111"/>
      <c r="BI195" s="111"/>
      <c r="BJ195" s="111"/>
      <c r="BK195" s="6"/>
      <c r="BL195" s="248">
        <f t="shared" si="117"/>
        <v>3</v>
      </c>
      <c r="BM195" s="247">
        <f>+IF(ISERROR(ROUNDDOWN(VLOOKUP(J195,償却率!$B$4:$C$82,2,FALSE)*台帳シート!M195,0)*台帳シート!BL195),0,ROUNDDOWN(VLOOKUP(台帳シート!J195,償却率!$B$4:$C$82,2,FALSE)*台帳シート!M195,0)*台帳シート!BL195)</f>
        <v>592200</v>
      </c>
      <c r="BN195" s="289">
        <f t="shared" si="118"/>
        <v>592200</v>
      </c>
      <c r="BO195" s="292">
        <f t="shared" si="119"/>
        <v>394800</v>
      </c>
      <c r="BP195" s="292">
        <f t="shared" si="120"/>
        <v>0</v>
      </c>
      <c r="BQ195" s="289">
        <f t="shared" si="121"/>
        <v>0</v>
      </c>
      <c r="BR195" s="289">
        <f>IF(ISERROR(IF(BP195=0,IF(F195="無形・ソフトウェア",IF(ROUNDDOWN(VLOOKUP(J195,償却率!$B$4:$C$77,2,FALSE)*台帳シート!M195,0)&gt;=台帳シート!BO195,台帳シート!BO195-0,ROUNDDOWN(VLOOKUP(台帳シート!J195,償却率!$B$4:$C$77,2,FALSE)*台帳シート!M195,0)),IF(H195="1：リース",IF(ROUNDDOWN(VLOOKUP(J195,償却率!$B$4:$C$77,2,FALSE)*台帳シート!M195,0)&gt;=台帳シート!BO195,台帳シート!BO195-0,ROUNDDOWN(VLOOKUP(台帳シート!J195,償却率!$B$4:$C$77,2,FALSE)*台帳シート!M195,0)),IF(ROUNDDOWN(VLOOKUP(J195,償却率!$B$4:$C$77,2,FALSE)*台帳シート!M195,0)&gt;=台帳シート!BO195,台帳シート!BO195-1,ROUNDDOWN(VLOOKUP(台帳シート!J195,償却率!$B$4:$C$77,2,FALSE)*台帳シート!M195,0)))),0)),0,(IF(BP195=0,IF(F195="無形・ソフトウェア",IF(ROUNDDOWN(VLOOKUP(J195,償却率!$B$4:$C$77,2,FALSE)*台帳シート!M195,0)&gt;=台帳シート!BO195,台帳シート!BO195-0,ROUNDDOWN(VLOOKUP(台帳シート!J195,償却率!$B$4:$C$77,2,FALSE)*台帳シート!M195,0)),IF(H195="1：リース",IF(ROUNDDOWN(VLOOKUP(J195,償却率!$B$4:$C$77,2,FALSE)*台帳シート!M195,0)&gt;=台帳シート!BO195,台帳シート!BO195-0,ROUNDDOWN(VLOOKUP(台帳シート!J195,償却率!$B$4:$C$77,2,FALSE)*台帳シート!M195,0)),IF(ROUNDDOWN(VLOOKUP(J195,償却率!$B$4:$C$77,2,FALSE)*台帳シート!M195,0)&gt;=台帳シート!BO195,台帳シート!BO195-1,ROUNDDOWN(VLOOKUP(台帳シート!J195,償却率!$B$4:$C$77,2,FALSE)*台帳シート!M195,0)))),0)))</f>
        <v>197400</v>
      </c>
      <c r="BS195" s="290">
        <f t="shared" si="112"/>
        <v>789600</v>
      </c>
      <c r="BT195" s="293">
        <f t="shared" si="122"/>
        <v>197400</v>
      </c>
      <c r="BU195" s="183"/>
    </row>
    <row r="196" spans="2:73" s="109" customFormat="1" ht="30" customHeight="1" x14ac:dyDescent="0.15">
      <c r="B196" s="82" t="s">
        <v>1013</v>
      </c>
      <c r="C196" s="111"/>
      <c r="D196" s="285"/>
      <c r="E196" s="103" t="s">
        <v>1098</v>
      </c>
      <c r="F196" s="108" t="s">
        <v>286</v>
      </c>
      <c r="G196" s="273" t="s">
        <v>821</v>
      </c>
      <c r="H196" s="88" t="s">
        <v>182</v>
      </c>
      <c r="I196" s="273"/>
      <c r="J196" s="108">
        <v>5</v>
      </c>
      <c r="K196" s="105">
        <v>41708</v>
      </c>
      <c r="L196" s="88"/>
      <c r="M196" s="276">
        <v>14683620</v>
      </c>
      <c r="N196" s="277"/>
      <c r="O196" s="111"/>
      <c r="P196" s="111"/>
      <c r="Q196" s="111"/>
      <c r="R196" s="111" t="str">
        <f t="shared" si="80"/>
        <v>-</v>
      </c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88" t="s">
        <v>296</v>
      </c>
      <c r="AI196" s="88"/>
      <c r="AJ196" s="88"/>
      <c r="AK196" s="88"/>
      <c r="AL196" s="88"/>
      <c r="AM196" s="88"/>
      <c r="AN196" s="88"/>
      <c r="AO196" s="88"/>
      <c r="AP196" s="88"/>
      <c r="AQ196" s="189">
        <v>1</v>
      </c>
      <c r="AR196" s="88" t="s">
        <v>736</v>
      </c>
      <c r="AS196" s="88"/>
      <c r="AT196" s="88"/>
      <c r="AU196" s="88"/>
      <c r="AV196" s="88" t="s">
        <v>899</v>
      </c>
      <c r="AW196" s="88"/>
      <c r="AX196" s="282" t="s">
        <v>356</v>
      </c>
      <c r="AY196" s="115"/>
      <c r="AZ196" s="110"/>
      <c r="BA196" s="111"/>
      <c r="BB196" s="111"/>
      <c r="BC196" s="111"/>
      <c r="BD196" s="111"/>
      <c r="BE196" s="111"/>
      <c r="BF196" s="111"/>
      <c r="BG196" s="111"/>
      <c r="BH196" s="111"/>
      <c r="BI196" s="111"/>
      <c r="BJ196" s="111"/>
      <c r="BK196" s="6"/>
      <c r="BL196" s="248">
        <f t="shared" si="117"/>
        <v>3</v>
      </c>
      <c r="BM196" s="247">
        <f>+IF(ISERROR(ROUNDDOWN(VLOOKUP(J196,償却率!$B$4:$C$82,2,FALSE)*台帳シート!M196,0)*台帳シート!BL196),0,ROUNDDOWN(VLOOKUP(台帳シート!J196,償却率!$B$4:$C$82,2,FALSE)*台帳シート!M196,0)*台帳シート!BL196)</f>
        <v>8810172</v>
      </c>
      <c r="BN196" s="289">
        <f t="shared" si="118"/>
        <v>8810172</v>
      </c>
      <c r="BO196" s="292">
        <f t="shared" si="119"/>
        <v>5873448</v>
      </c>
      <c r="BP196" s="292">
        <f t="shared" si="120"/>
        <v>0</v>
      </c>
      <c r="BQ196" s="289">
        <f t="shared" si="121"/>
        <v>0</v>
      </c>
      <c r="BR196" s="289">
        <f>IF(ISERROR(IF(BP196=0,IF(F196="無形・ソフトウェア",IF(ROUNDDOWN(VLOOKUP(J196,償却率!$B$4:$C$77,2,FALSE)*台帳シート!M196,0)&gt;=台帳シート!BO196,台帳シート!BO196-0,ROUNDDOWN(VLOOKUP(台帳シート!J196,償却率!$B$4:$C$77,2,FALSE)*台帳シート!M196,0)),IF(H196="1：リース",IF(ROUNDDOWN(VLOOKUP(J196,償却率!$B$4:$C$77,2,FALSE)*台帳シート!M196,0)&gt;=台帳シート!BO196,台帳シート!BO196-0,ROUNDDOWN(VLOOKUP(台帳シート!J196,償却率!$B$4:$C$77,2,FALSE)*台帳シート!M196,0)),IF(ROUNDDOWN(VLOOKUP(J196,償却率!$B$4:$C$77,2,FALSE)*台帳シート!M196,0)&gt;=台帳シート!BO196,台帳シート!BO196-1,ROUNDDOWN(VLOOKUP(台帳シート!J196,償却率!$B$4:$C$77,2,FALSE)*台帳シート!M196,0)))),0)),0,(IF(BP196=0,IF(F196="無形・ソフトウェア",IF(ROUNDDOWN(VLOOKUP(J196,償却率!$B$4:$C$77,2,FALSE)*台帳シート!M196,0)&gt;=台帳シート!BO196,台帳シート!BO196-0,ROUNDDOWN(VLOOKUP(台帳シート!J196,償却率!$B$4:$C$77,2,FALSE)*台帳シート!M196,0)),IF(H196="1：リース",IF(ROUNDDOWN(VLOOKUP(J196,償却率!$B$4:$C$77,2,FALSE)*台帳シート!M196,0)&gt;=台帳シート!BO196,台帳シート!BO196-0,ROUNDDOWN(VLOOKUP(台帳シート!J196,償却率!$B$4:$C$77,2,FALSE)*台帳シート!M196,0)),IF(ROUNDDOWN(VLOOKUP(J196,償却率!$B$4:$C$77,2,FALSE)*台帳シート!M196,0)&gt;=台帳シート!BO196,台帳シート!BO196-1,ROUNDDOWN(VLOOKUP(台帳シート!J196,償却率!$B$4:$C$77,2,FALSE)*台帳シート!M196,0)))),0)))</f>
        <v>2936724</v>
      </c>
      <c r="BS196" s="290">
        <f t="shared" si="112"/>
        <v>11746896</v>
      </c>
      <c r="BT196" s="293">
        <f t="shared" si="122"/>
        <v>2936724</v>
      </c>
      <c r="BU196" s="183"/>
    </row>
    <row r="197" spans="2:73" s="109" customFormat="1" ht="30" customHeight="1" x14ac:dyDescent="0.15">
      <c r="B197" s="82" t="s">
        <v>1014</v>
      </c>
      <c r="C197" s="111"/>
      <c r="D197" s="284" t="s">
        <v>878</v>
      </c>
      <c r="E197" s="103" t="s">
        <v>1098</v>
      </c>
      <c r="F197" s="108" t="s">
        <v>286</v>
      </c>
      <c r="G197" s="273" t="s">
        <v>851</v>
      </c>
      <c r="H197" s="88" t="s">
        <v>182</v>
      </c>
      <c r="I197" s="273"/>
      <c r="J197" s="108">
        <v>5</v>
      </c>
      <c r="K197" s="105">
        <v>41862</v>
      </c>
      <c r="L197" s="88"/>
      <c r="M197" s="276">
        <v>2073600</v>
      </c>
      <c r="N197" s="277"/>
      <c r="O197" s="111"/>
      <c r="P197" s="111"/>
      <c r="Q197" s="111"/>
      <c r="R197" s="111" t="str">
        <f t="shared" si="80"/>
        <v>-</v>
      </c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88" t="s">
        <v>296</v>
      </c>
      <c r="AI197" s="88"/>
      <c r="AJ197" s="88"/>
      <c r="AK197" s="88"/>
      <c r="AL197" s="88"/>
      <c r="AM197" s="88"/>
      <c r="AN197" s="88"/>
      <c r="AO197" s="88"/>
      <c r="AP197" s="88"/>
      <c r="AQ197" s="189">
        <v>1</v>
      </c>
      <c r="AR197" s="88" t="s">
        <v>894</v>
      </c>
      <c r="AS197" s="88"/>
      <c r="AT197" s="88"/>
      <c r="AU197" s="88"/>
      <c r="AV197" s="88" t="s">
        <v>899</v>
      </c>
      <c r="AW197" s="88"/>
      <c r="AX197" s="282" t="s">
        <v>356</v>
      </c>
      <c r="AY197" s="115"/>
      <c r="AZ197" s="110"/>
      <c r="BA197" s="111"/>
      <c r="BB197" s="111"/>
      <c r="BC197" s="111"/>
      <c r="BD197" s="111"/>
      <c r="BE197" s="111"/>
      <c r="BF197" s="111"/>
      <c r="BG197" s="111"/>
      <c r="BH197" s="111"/>
      <c r="BI197" s="111"/>
      <c r="BJ197" s="111"/>
      <c r="BK197" s="6"/>
      <c r="BL197" s="248">
        <f t="shared" si="117"/>
        <v>2</v>
      </c>
      <c r="BM197" s="247">
        <f>+IF(ISERROR(ROUNDDOWN(VLOOKUP(J197,償却率!$B$4:$C$82,2,FALSE)*台帳シート!M197,0)*台帳シート!BL197),0,ROUNDDOWN(VLOOKUP(台帳シート!J197,償却率!$B$4:$C$82,2,FALSE)*台帳シート!M197,0)*台帳シート!BL197)</f>
        <v>829440</v>
      </c>
      <c r="BN197" s="289">
        <f t="shared" si="118"/>
        <v>829440</v>
      </c>
      <c r="BO197" s="292">
        <f t="shared" si="119"/>
        <v>1244160</v>
      </c>
      <c r="BP197" s="292">
        <f t="shared" si="120"/>
        <v>0</v>
      </c>
      <c r="BQ197" s="289">
        <f t="shared" si="121"/>
        <v>0</v>
      </c>
      <c r="BR197" s="289">
        <f>IF(ISERROR(IF(BP197=0,IF(F197="無形・ソフトウェア",IF(ROUNDDOWN(VLOOKUP(J197,償却率!$B$4:$C$77,2,FALSE)*台帳シート!M197,0)&gt;=台帳シート!BO197,台帳シート!BO197-0,ROUNDDOWN(VLOOKUP(台帳シート!J197,償却率!$B$4:$C$77,2,FALSE)*台帳シート!M197,0)),IF(H197="1：リース",IF(ROUNDDOWN(VLOOKUP(J197,償却率!$B$4:$C$77,2,FALSE)*台帳シート!M197,0)&gt;=台帳シート!BO197,台帳シート!BO197-0,ROUNDDOWN(VLOOKUP(台帳シート!J197,償却率!$B$4:$C$77,2,FALSE)*台帳シート!M197,0)),IF(ROUNDDOWN(VLOOKUP(J197,償却率!$B$4:$C$77,2,FALSE)*台帳シート!M197,0)&gt;=台帳シート!BO197,台帳シート!BO197-1,ROUNDDOWN(VLOOKUP(台帳シート!J197,償却率!$B$4:$C$77,2,FALSE)*台帳シート!M197,0)))),0)),0,(IF(BP197=0,IF(F197="無形・ソフトウェア",IF(ROUNDDOWN(VLOOKUP(J197,償却率!$B$4:$C$77,2,FALSE)*台帳シート!M197,0)&gt;=台帳シート!BO197,台帳シート!BO197-0,ROUNDDOWN(VLOOKUP(台帳シート!J197,償却率!$B$4:$C$77,2,FALSE)*台帳シート!M197,0)),IF(H197="1：リース",IF(ROUNDDOWN(VLOOKUP(J197,償却率!$B$4:$C$77,2,FALSE)*台帳シート!M197,0)&gt;=台帳シート!BO197,台帳シート!BO197-0,ROUNDDOWN(VLOOKUP(台帳シート!J197,償却率!$B$4:$C$77,2,FALSE)*台帳シート!M197,0)),IF(ROUNDDOWN(VLOOKUP(J197,償却率!$B$4:$C$77,2,FALSE)*台帳シート!M197,0)&gt;=台帳シート!BO197,台帳シート!BO197-1,ROUNDDOWN(VLOOKUP(台帳シート!J197,償却率!$B$4:$C$77,2,FALSE)*台帳シート!M197,0)))),0)))</f>
        <v>414720</v>
      </c>
      <c r="BS197" s="290">
        <f t="shared" si="112"/>
        <v>1244160</v>
      </c>
      <c r="BT197" s="293">
        <f t="shared" si="122"/>
        <v>829440</v>
      </c>
      <c r="BU197" s="183"/>
    </row>
    <row r="198" spans="2:73" s="109" customFormat="1" ht="30" customHeight="1" x14ac:dyDescent="0.15">
      <c r="B198" s="82" t="s">
        <v>1015</v>
      </c>
      <c r="C198" s="111"/>
      <c r="D198" s="284" t="s">
        <v>879</v>
      </c>
      <c r="E198" s="103" t="s">
        <v>1098</v>
      </c>
      <c r="F198" s="108" t="s">
        <v>286</v>
      </c>
      <c r="G198" s="273" t="s">
        <v>822</v>
      </c>
      <c r="H198" s="88" t="s">
        <v>182</v>
      </c>
      <c r="I198" s="273"/>
      <c r="J198" s="108">
        <v>5</v>
      </c>
      <c r="K198" s="105">
        <v>41971</v>
      </c>
      <c r="L198" s="88"/>
      <c r="M198" s="276">
        <v>810000</v>
      </c>
      <c r="N198" s="277"/>
      <c r="O198" s="111"/>
      <c r="P198" s="111"/>
      <c r="Q198" s="111"/>
      <c r="R198" s="111" t="str">
        <f t="shared" si="80"/>
        <v>-</v>
      </c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88" t="s">
        <v>296</v>
      </c>
      <c r="AI198" s="88"/>
      <c r="AJ198" s="88"/>
      <c r="AK198" s="88"/>
      <c r="AL198" s="88"/>
      <c r="AM198" s="88"/>
      <c r="AN198" s="88"/>
      <c r="AO198" s="88"/>
      <c r="AP198" s="88"/>
      <c r="AQ198" s="189">
        <v>1</v>
      </c>
      <c r="AR198" s="88" t="s">
        <v>894</v>
      </c>
      <c r="AS198" s="88"/>
      <c r="AT198" s="88"/>
      <c r="AU198" s="88"/>
      <c r="AV198" s="88" t="s">
        <v>899</v>
      </c>
      <c r="AW198" s="88"/>
      <c r="AX198" s="282" t="s">
        <v>356</v>
      </c>
      <c r="AY198" s="115"/>
      <c r="AZ198" s="110"/>
      <c r="BA198" s="111"/>
      <c r="BB198" s="111"/>
      <c r="BC198" s="111"/>
      <c r="BD198" s="111"/>
      <c r="BE198" s="111"/>
      <c r="BF198" s="111"/>
      <c r="BG198" s="111"/>
      <c r="BH198" s="111"/>
      <c r="BI198" s="111"/>
      <c r="BJ198" s="111"/>
      <c r="BK198" s="6"/>
      <c r="BL198" s="248">
        <f t="shared" si="117"/>
        <v>2</v>
      </c>
      <c r="BM198" s="247">
        <f>+IF(ISERROR(ROUNDDOWN(VLOOKUP(J198,償却率!$B$4:$C$82,2,FALSE)*台帳シート!M198,0)*台帳シート!BL198),0,ROUNDDOWN(VLOOKUP(台帳シート!J198,償却率!$B$4:$C$82,2,FALSE)*台帳シート!M198,0)*台帳シート!BL198)</f>
        <v>324000</v>
      </c>
      <c r="BN198" s="289">
        <f t="shared" si="118"/>
        <v>324000</v>
      </c>
      <c r="BO198" s="292">
        <f t="shared" si="119"/>
        <v>486000</v>
      </c>
      <c r="BP198" s="292">
        <f t="shared" si="120"/>
        <v>0</v>
      </c>
      <c r="BQ198" s="289">
        <f t="shared" si="121"/>
        <v>0</v>
      </c>
      <c r="BR198" s="289">
        <f>IF(ISERROR(IF(BP198=0,IF(F198="無形・ソフトウェア",IF(ROUNDDOWN(VLOOKUP(J198,償却率!$B$4:$C$77,2,FALSE)*台帳シート!M198,0)&gt;=台帳シート!BO198,台帳シート!BO198-0,ROUNDDOWN(VLOOKUP(台帳シート!J198,償却率!$B$4:$C$77,2,FALSE)*台帳シート!M198,0)),IF(H198="1：リース",IF(ROUNDDOWN(VLOOKUP(J198,償却率!$B$4:$C$77,2,FALSE)*台帳シート!M198,0)&gt;=台帳シート!BO198,台帳シート!BO198-0,ROUNDDOWN(VLOOKUP(台帳シート!J198,償却率!$B$4:$C$77,2,FALSE)*台帳シート!M198,0)),IF(ROUNDDOWN(VLOOKUP(J198,償却率!$B$4:$C$77,2,FALSE)*台帳シート!M198,0)&gt;=台帳シート!BO198,台帳シート!BO198-1,ROUNDDOWN(VLOOKUP(台帳シート!J198,償却率!$B$4:$C$77,2,FALSE)*台帳シート!M198,0)))),0)),0,(IF(BP198=0,IF(F198="無形・ソフトウェア",IF(ROUNDDOWN(VLOOKUP(J198,償却率!$B$4:$C$77,2,FALSE)*台帳シート!M198,0)&gt;=台帳シート!BO198,台帳シート!BO198-0,ROUNDDOWN(VLOOKUP(台帳シート!J198,償却率!$B$4:$C$77,2,FALSE)*台帳シート!M198,0)),IF(H198="1：リース",IF(ROUNDDOWN(VLOOKUP(J198,償却率!$B$4:$C$77,2,FALSE)*台帳シート!M198,0)&gt;=台帳シート!BO198,台帳シート!BO198-0,ROUNDDOWN(VLOOKUP(台帳シート!J198,償却率!$B$4:$C$77,2,FALSE)*台帳シート!M198,0)),IF(ROUNDDOWN(VLOOKUP(J198,償却率!$B$4:$C$77,2,FALSE)*台帳シート!M198,0)&gt;=台帳シート!BO198,台帳シート!BO198-1,ROUNDDOWN(VLOOKUP(台帳シート!J198,償却率!$B$4:$C$77,2,FALSE)*台帳シート!M198,0)))),0)))</f>
        <v>162000</v>
      </c>
      <c r="BS198" s="290">
        <f t="shared" si="112"/>
        <v>486000</v>
      </c>
      <c r="BT198" s="293">
        <f t="shared" si="122"/>
        <v>324000</v>
      </c>
      <c r="BU198" s="183"/>
    </row>
    <row r="199" spans="2:73" s="109" customFormat="1" ht="30" customHeight="1" x14ac:dyDescent="0.15">
      <c r="B199" s="82" t="s">
        <v>1016</v>
      </c>
      <c r="C199" s="111"/>
      <c r="D199" s="284" t="s">
        <v>880</v>
      </c>
      <c r="E199" s="103" t="s">
        <v>1098</v>
      </c>
      <c r="F199" s="108" t="s">
        <v>286</v>
      </c>
      <c r="G199" s="273" t="s">
        <v>822</v>
      </c>
      <c r="H199" s="88" t="s">
        <v>182</v>
      </c>
      <c r="I199" s="273"/>
      <c r="J199" s="108">
        <v>5</v>
      </c>
      <c r="K199" s="105">
        <v>41971</v>
      </c>
      <c r="L199" s="88"/>
      <c r="M199" s="276">
        <v>810000</v>
      </c>
      <c r="N199" s="277"/>
      <c r="O199" s="111"/>
      <c r="P199" s="111"/>
      <c r="Q199" s="111"/>
      <c r="R199" s="111" t="str">
        <f t="shared" si="80"/>
        <v>-</v>
      </c>
      <c r="S199" s="111"/>
      <c r="T199" s="111"/>
      <c r="U199" s="111"/>
      <c r="V199" s="111"/>
      <c r="W199" s="111"/>
      <c r="X199" s="111"/>
      <c r="Y199" s="111" t="str">
        <f t="shared" ref="Y199:Y200" si="126">IF(BP199&lt;0,BP199,"-")</f>
        <v>-</v>
      </c>
      <c r="Z199" s="111"/>
      <c r="AA199" s="111"/>
      <c r="AB199" s="111"/>
      <c r="AC199" s="111"/>
      <c r="AD199" s="111"/>
      <c r="AE199" s="111"/>
      <c r="AF199" s="111"/>
      <c r="AG199" s="111"/>
      <c r="AH199" s="88" t="s">
        <v>296</v>
      </c>
      <c r="AI199" s="88"/>
      <c r="AJ199" s="88"/>
      <c r="AK199" s="88"/>
      <c r="AL199" s="88"/>
      <c r="AM199" s="88"/>
      <c r="AN199" s="88"/>
      <c r="AO199" s="88"/>
      <c r="AP199" s="88"/>
      <c r="AQ199" s="189">
        <v>1</v>
      </c>
      <c r="AR199" s="88" t="s">
        <v>894</v>
      </c>
      <c r="AS199" s="88"/>
      <c r="AT199" s="88"/>
      <c r="AU199" s="88"/>
      <c r="AV199" s="88" t="s">
        <v>899</v>
      </c>
      <c r="AW199" s="88"/>
      <c r="AX199" s="282" t="s">
        <v>356</v>
      </c>
      <c r="AY199" s="115"/>
      <c r="AZ199" s="110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6"/>
      <c r="BL199" s="248">
        <f t="shared" si="117"/>
        <v>2</v>
      </c>
      <c r="BM199" s="247">
        <f>+IF(ISERROR(ROUNDDOWN(VLOOKUP(J199,償却率!$B$4:$C$82,2,FALSE)*台帳シート!M199,0)*台帳シート!BL199),0,ROUNDDOWN(VLOOKUP(台帳シート!J199,償却率!$B$4:$C$82,2,FALSE)*台帳シート!M199,0)*台帳シート!BL199)</f>
        <v>324000</v>
      </c>
      <c r="BN199" s="289">
        <f t="shared" si="118"/>
        <v>324000</v>
      </c>
      <c r="BO199" s="292">
        <f t="shared" si="119"/>
        <v>486000</v>
      </c>
      <c r="BP199" s="292">
        <f t="shared" si="120"/>
        <v>0</v>
      </c>
      <c r="BQ199" s="289">
        <f t="shared" si="121"/>
        <v>0</v>
      </c>
      <c r="BR199" s="289">
        <f>IF(ISERROR(IF(BP199=0,IF(F199="無形・ソフトウェア",IF(ROUNDDOWN(VLOOKUP(J199,償却率!$B$4:$C$77,2,FALSE)*台帳シート!M199,0)&gt;=台帳シート!BO199,台帳シート!BO199-0,ROUNDDOWN(VLOOKUP(台帳シート!J199,償却率!$B$4:$C$77,2,FALSE)*台帳シート!M199,0)),IF(H199="1：リース",IF(ROUNDDOWN(VLOOKUP(J199,償却率!$B$4:$C$77,2,FALSE)*台帳シート!M199,0)&gt;=台帳シート!BO199,台帳シート!BO199-0,ROUNDDOWN(VLOOKUP(台帳シート!J199,償却率!$B$4:$C$77,2,FALSE)*台帳シート!M199,0)),IF(ROUNDDOWN(VLOOKUP(J199,償却率!$B$4:$C$77,2,FALSE)*台帳シート!M199,0)&gt;=台帳シート!BO199,台帳シート!BO199-1,ROUNDDOWN(VLOOKUP(台帳シート!J199,償却率!$B$4:$C$77,2,FALSE)*台帳シート!M199,0)))),0)),0,(IF(BP199=0,IF(F199="無形・ソフトウェア",IF(ROUNDDOWN(VLOOKUP(J199,償却率!$B$4:$C$77,2,FALSE)*台帳シート!M199,0)&gt;=台帳シート!BO199,台帳シート!BO199-0,ROUNDDOWN(VLOOKUP(台帳シート!J199,償却率!$B$4:$C$77,2,FALSE)*台帳シート!M199,0)),IF(H199="1：リース",IF(ROUNDDOWN(VLOOKUP(J199,償却率!$B$4:$C$77,2,FALSE)*台帳シート!M199,0)&gt;=台帳シート!BO199,台帳シート!BO199-0,ROUNDDOWN(VLOOKUP(台帳シート!J199,償却率!$B$4:$C$77,2,FALSE)*台帳シート!M199,0)),IF(ROUNDDOWN(VLOOKUP(J199,償却率!$B$4:$C$77,2,FALSE)*台帳シート!M199,0)&gt;=台帳シート!BO199,台帳シート!BO199-1,ROUNDDOWN(VLOOKUP(台帳シート!J199,償却率!$B$4:$C$77,2,FALSE)*台帳シート!M199,0)))),0)))</f>
        <v>162000</v>
      </c>
      <c r="BS199" s="290">
        <f t="shared" si="112"/>
        <v>486000</v>
      </c>
      <c r="BT199" s="293">
        <f t="shared" si="122"/>
        <v>324000</v>
      </c>
      <c r="BU199" s="183"/>
    </row>
    <row r="200" spans="2:73" s="109" customFormat="1" ht="30" customHeight="1" x14ac:dyDescent="0.15">
      <c r="B200" s="82" t="s">
        <v>1017</v>
      </c>
      <c r="C200" s="111"/>
      <c r="D200" s="284" t="s">
        <v>881</v>
      </c>
      <c r="E200" s="103" t="s">
        <v>1098</v>
      </c>
      <c r="F200" s="108" t="s">
        <v>286</v>
      </c>
      <c r="G200" s="273" t="s">
        <v>823</v>
      </c>
      <c r="H200" s="88" t="s">
        <v>182</v>
      </c>
      <c r="I200" s="273"/>
      <c r="J200" s="108">
        <v>15</v>
      </c>
      <c r="K200" s="105">
        <v>42062</v>
      </c>
      <c r="L200" s="88"/>
      <c r="M200" s="276">
        <v>1096200</v>
      </c>
      <c r="N200" s="277"/>
      <c r="O200" s="56"/>
      <c r="P200" s="111"/>
      <c r="Q200" s="111"/>
      <c r="R200" s="111" t="str">
        <f t="shared" si="80"/>
        <v>-</v>
      </c>
      <c r="S200" s="111"/>
      <c r="T200" s="111"/>
      <c r="U200" s="111"/>
      <c r="V200" s="111"/>
      <c r="W200" s="111"/>
      <c r="X200" s="111"/>
      <c r="Y200" s="111" t="str">
        <f t="shared" si="126"/>
        <v>-</v>
      </c>
      <c r="Z200" s="111"/>
      <c r="AA200" s="111"/>
      <c r="AB200" s="111"/>
      <c r="AC200" s="111"/>
      <c r="AD200" s="111"/>
      <c r="AE200" s="111"/>
      <c r="AF200" s="111"/>
      <c r="AG200" s="111"/>
      <c r="AH200" s="88" t="s">
        <v>296</v>
      </c>
      <c r="AI200" s="88"/>
      <c r="AJ200" s="88"/>
      <c r="AK200" s="88"/>
      <c r="AL200" s="88"/>
      <c r="AM200" s="88"/>
      <c r="AN200" s="88"/>
      <c r="AO200" s="88"/>
      <c r="AP200" s="88"/>
      <c r="AQ200" s="189">
        <v>1</v>
      </c>
      <c r="AR200" s="88" t="s">
        <v>894</v>
      </c>
      <c r="AS200" s="88"/>
      <c r="AT200" s="88"/>
      <c r="AU200" s="88"/>
      <c r="AV200" s="88" t="s">
        <v>899</v>
      </c>
      <c r="AW200" s="88"/>
      <c r="AX200" s="282" t="s">
        <v>356</v>
      </c>
      <c r="AY200" s="115"/>
      <c r="AZ200" s="110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6"/>
      <c r="BL200" s="248">
        <f t="shared" si="117"/>
        <v>2</v>
      </c>
      <c r="BM200" s="247">
        <f>+IF(ISERROR(ROUNDDOWN(VLOOKUP(J200,償却率!$B$4:$C$82,2,FALSE)*台帳シート!M200,0)*台帳シート!BL200),0,ROUNDDOWN(VLOOKUP(台帳シート!J200,償却率!$B$4:$C$82,2,FALSE)*台帳シート!M200,0)*台帳シート!BL200)</f>
        <v>146890</v>
      </c>
      <c r="BN200" s="289">
        <f t="shared" si="118"/>
        <v>146890</v>
      </c>
      <c r="BO200" s="292">
        <f t="shared" si="119"/>
        <v>949310</v>
      </c>
      <c r="BP200" s="292">
        <f t="shared" si="120"/>
        <v>0</v>
      </c>
      <c r="BQ200" s="289">
        <f t="shared" si="121"/>
        <v>0</v>
      </c>
      <c r="BR200" s="289">
        <f>IF(ISERROR(IF(BP200=0,IF(F200="無形・ソフトウェア",IF(ROUNDDOWN(VLOOKUP(J200,償却率!$B$4:$C$77,2,FALSE)*台帳シート!M200,0)&gt;=台帳シート!BO200,台帳シート!BO200-0,ROUNDDOWN(VLOOKUP(台帳シート!J200,償却率!$B$4:$C$77,2,FALSE)*台帳シート!M200,0)),IF(H200="1：リース",IF(ROUNDDOWN(VLOOKUP(J200,償却率!$B$4:$C$77,2,FALSE)*台帳シート!M200,0)&gt;=台帳シート!BO200,台帳シート!BO200-0,ROUNDDOWN(VLOOKUP(台帳シート!J200,償却率!$B$4:$C$77,2,FALSE)*台帳シート!M200,0)),IF(ROUNDDOWN(VLOOKUP(J200,償却率!$B$4:$C$77,2,FALSE)*台帳シート!M200,0)&gt;=台帳シート!BO200,台帳シート!BO200-1,ROUNDDOWN(VLOOKUP(台帳シート!J200,償却率!$B$4:$C$77,2,FALSE)*台帳シート!M200,0)))),0)),0,(IF(BP200=0,IF(F200="無形・ソフトウェア",IF(ROUNDDOWN(VLOOKUP(J200,償却率!$B$4:$C$77,2,FALSE)*台帳シート!M200,0)&gt;=台帳シート!BO200,台帳シート!BO200-0,ROUNDDOWN(VLOOKUP(台帳シート!J200,償却率!$B$4:$C$77,2,FALSE)*台帳シート!M200,0)),IF(H200="1：リース",IF(ROUNDDOWN(VLOOKUP(J200,償却率!$B$4:$C$77,2,FALSE)*台帳シート!M200,0)&gt;=台帳シート!BO200,台帳シート!BO200-0,ROUNDDOWN(VLOOKUP(台帳シート!J200,償却率!$B$4:$C$77,2,FALSE)*台帳シート!M200,0)),IF(ROUNDDOWN(VLOOKUP(J200,償却率!$B$4:$C$77,2,FALSE)*台帳シート!M200,0)&gt;=台帳シート!BO200,台帳シート!BO200-1,ROUNDDOWN(VLOOKUP(台帳シート!J200,償却率!$B$4:$C$77,2,FALSE)*台帳シート!M200,0)))),0)))</f>
        <v>73445</v>
      </c>
      <c r="BS200" s="290">
        <f t="shared" si="112"/>
        <v>220335</v>
      </c>
      <c r="BT200" s="293">
        <f t="shared" si="122"/>
        <v>875865</v>
      </c>
      <c r="BU200" s="183"/>
    </row>
    <row r="201" spans="2:73" s="109" customFormat="1" ht="30" customHeight="1" x14ac:dyDescent="0.15">
      <c r="B201" s="82" t="s">
        <v>1018</v>
      </c>
      <c r="C201" s="111"/>
      <c r="D201" s="284" t="s">
        <v>882</v>
      </c>
      <c r="E201" s="103" t="s">
        <v>1098</v>
      </c>
      <c r="F201" s="108" t="s">
        <v>286</v>
      </c>
      <c r="G201" s="273" t="s">
        <v>824</v>
      </c>
      <c r="H201" s="88" t="s">
        <v>182</v>
      </c>
      <c r="I201" s="273"/>
      <c r="J201" s="108">
        <v>6</v>
      </c>
      <c r="K201" s="105">
        <v>41894</v>
      </c>
      <c r="L201" s="88"/>
      <c r="M201" s="276">
        <v>814374</v>
      </c>
      <c r="N201" s="277"/>
      <c r="O201" s="111"/>
      <c r="P201" s="111"/>
      <c r="Q201" s="111"/>
      <c r="R201" s="111" t="str">
        <f t="shared" si="80"/>
        <v>-</v>
      </c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88" t="s">
        <v>296</v>
      </c>
      <c r="AI201" s="88"/>
      <c r="AJ201" s="88"/>
      <c r="AK201" s="88"/>
      <c r="AL201" s="88"/>
      <c r="AM201" s="88"/>
      <c r="AN201" s="88"/>
      <c r="AO201" s="88"/>
      <c r="AP201" s="88"/>
      <c r="AQ201" s="189">
        <v>1</v>
      </c>
      <c r="AR201" s="88" t="s">
        <v>894</v>
      </c>
      <c r="AS201" s="88"/>
      <c r="AT201" s="88"/>
      <c r="AU201" s="88"/>
      <c r="AV201" s="88" t="s">
        <v>899</v>
      </c>
      <c r="AW201" s="88"/>
      <c r="AX201" s="282" t="s">
        <v>356</v>
      </c>
      <c r="AY201" s="115"/>
      <c r="AZ201" s="110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6"/>
      <c r="BL201" s="248">
        <f t="shared" si="117"/>
        <v>2</v>
      </c>
      <c r="BM201" s="247">
        <f>+IF(ISERROR(ROUNDDOWN(VLOOKUP(J201,償却率!$B$4:$C$82,2,FALSE)*台帳シート!M201,0)*台帳シート!BL201),0,ROUNDDOWN(VLOOKUP(台帳シート!J201,償却率!$B$4:$C$82,2,FALSE)*台帳シート!M201,0)*台帳シート!BL201)</f>
        <v>272000</v>
      </c>
      <c r="BN201" s="289">
        <f t="shared" si="118"/>
        <v>272000</v>
      </c>
      <c r="BO201" s="292">
        <f t="shared" si="119"/>
        <v>542374</v>
      </c>
      <c r="BP201" s="292">
        <f t="shared" si="120"/>
        <v>0</v>
      </c>
      <c r="BQ201" s="289">
        <f t="shared" si="121"/>
        <v>0</v>
      </c>
      <c r="BR201" s="289">
        <f>IF(ISERROR(IF(BP201=0,IF(F201="無形・ソフトウェア",IF(ROUNDDOWN(VLOOKUP(J201,償却率!$B$4:$C$77,2,FALSE)*台帳シート!M201,0)&gt;=台帳シート!BO201,台帳シート!BO201-0,ROUNDDOWN(VLOOKUP(台帳シート!J201,償却率!$B$4:$C$77,2,FALSE)*台帳シート!M201,0)),IF(H201="1：リース",IF(ROUNDDOWN(VLOOKUP(J201,償却率!$B$4:$C$77,2,FALSE)*台帳シート!M201,0)&gt;=台帳シート!BO201,台帳シート!BO201-0,ROUNDDOWN(VLOOKUP(台帳シート!J201,償却率!$B$4:$C$77,2,FALSE)*台帳シート!M201,0)),IF(ROUNDDOWN(VLOOKUP(J201,償却率!$B$4:$C$77,2,FALSE)*台帳シート!M201,0)&gt;=台帳シート!BO201,台帳シート!BO201-1,ROUNDDOWN(VLOOKUP(台帳シート!J201,償却率!$B$4:$C$77,2,FALSE)*台帳シート!M201,0)))),0)),0,(IF(BP201=0,IF(F201="無形・ソフトウェア",IF(ROUNDDOWN(VLOOKUP(J201,償却率!$B$4:$C$77,2,FALSE)*台帳シート!M201,0)&gt;=台帳シート!BO201,台帳シート!BO201-0,ROUNDDOWN(VLOOKUP(台帳シート!J201,償却率!$B$4:$C$77,2,FALSE)*台帳シート!M201,0)),IF(H201="1：リース",IF(ROUNDDOWN(VLOOKUP(J201,償却率!$B$4:$C$77,2,FALSE)*台帳シート!M201,0)&gt;=台帳シート!BO201,台帳シート!BO201-0,ROUNDDOWN(VLOOKUP(台帳シート!J201,償却率!$B$4:$C$77,2,FALSE)*台帳シート!M201,0)),IF(ROUNDDOWN(VLOOKUP(J201,償却率!$B$4:$C$77,2,FALSE)*台帳シート!M201,0)&gt;=台帳シート!BO201,台帳シート!BO201-1,ROUNDDOWN(VLOOKUP(台帳シート!J201,償却率!$B$4:$C$77,2,FALSE)*台帳シート!M201,0)))),0)))</f>
        <v>136000</v>
      </c>
      <c r="BS201" s="290">
        <f t="shared" si="112"/>
        <v>408000</v>
      </c>
      <c r="BT201" s="293">
        <f t="shared" si="122"/>
        <v>406374</v>
      </c>
      <c r="BU201" s="183"/>
    </row>
    <row r="202" spans="2:73" s="109" customFormat="1" ht="30" customHeight="1" x14ac:dyDescent="0.15">
      <c r="B202" s="82" t="s">
        <v>1019</v>
      </c>
      <c r="C202" s="111"/>
      <c r="D202" s="284" t="s">
        <v>883</v>
      </c>
      <c r="E202" s="103" t="s">
        <v>1098</v>
      </c>
      <c r="F202" s="108" t="s">
        <v>286</v>
      </c>
      <c r="G202" s="273" t="s">
        <v>825</v>
      </c>
      <c r="H202" s="88" t="s">
        <v>182</v>
      </c>
      <c r="I202" s="273"/>
      <c r="J202" s="108">
        <v>6</v>
      </c>
      <c r="K202" s="105">
        <v>41936</v>
      </c>
      <c r="L202" s="88"/>
      <c r="M202" s="276">
        <v>1434240</v>
      </c>
      <c r="N202" s="277"/>
      <c r="O202" s="111"/>
      <c r="P202" s="111"/>
      <c r="Q202" s="111"/>
      <c r="R202" s="111" t="str">
        <f t="shared" si="80"/>
        <v>-</v>
      </c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88" t="s">
        <v>296</v>
      </c>
      <c r="AI202" s="88"/>
      <c r="AJ202" s="88"/>
      <c r="AK202" s="88"/>
      <c r="AL202" s="88"/>
      <c r="AM202" s="88"/>
      <c r="AN202" s="88"/>
      <c r="AO202" s="88"/>
      <c r="AP202" s="88"/>
      <c r="AQ202" s="189">
        <v>1</v>
      </c>
      <c r="AR202" s="88" t="s">
        <v>894</v>
      </c>
      <c r="AS202" s="88"/>
      <c r="AT202" s="88"/>
      <c r="AU202" s="88"/>
      <c r="AV202" s="88" t="s">
        <v>899</v>
      </c>
      <c r="AW202" s="88"/>
      <c r="AX202" s="282" t="s">
        <v>356</v>
      </c>
      <c r="AY202" s="115"/>
      <c r="AZ202" s="110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6"/>
      <c r="BL202" s="248">
        <f t="shared" si="117"/>
        <v>2</v>
      </c>
      <c r="BM202" s="247">
        <f>+IF(ISERROR(ROUNDDOWN(VLOOKUP(J202,償却率!$B$4:$C$82,2,FALSE)*台帳シート!M202,0)*台帳シート!BL202),0,ROUNDDOWN(VLOOKUP(台帳シート!J202,償却率!$B$4:$C$82,2,FALSE)*台帳シート!M202,0)*台帳シート!BL202)</f>
        <v>479036</v>
      </c>
      <c r="BN202" s="289">
        <f t="shared" si="118"/>
        <v>479036</v>
      </c>
      <c r="BO202" s="292">
        <f t="shared" si="119"/>
        <v>955204</v>
      </c>
      <c r="BP202" s="292">
        <f t="shared" si="120"/>
        <v>0</v>
      </c>
      <c r="BQ202" s="289">
        <f t="shared" si="121"/>
        <v>0</v>
      </c>
      <c r="BR202" s="289">
        <f>IF(ISERROR(IF(BP202=0,IF(F202="無形・ソフトウェア",IF(ROUNDDOWN(VLOOKUP(J202,償却率!$B$4:$C$77,2,FALSE)*台帳シート!M202,0)&gt;=台帳シート!BO202,台帳シート!BO202-0,ROUNDDOWN(VLOOKUP(台帳シート!J202,償却率!$B$4:$C$77,2,FALSE)*台帳シート!M202,0)),IF(H202="1：リース",IF(ROUNDDOWN(VLOOKUP(J202,償却率!$B$4:$C$77,2,FALSE)*台帳シート!M202,0)&gt;=台帳シート!BO202,台帳シート!BO202-0,ROUNDDOWN(VLOOKUP(台帳シート!J202,償却率!$B$4:$C$77,2,FALSE)*台帳シート!M202,0)),IF(ROUNDDOWN(VLOOKUP(J202,償却率!$B$4:$C$77,2,FALSE)*台帳シート!M202,0)&gt;=台帳シート!BO202,台帳シート!BO202-1,ROUNDDOWN(VLOOKUP(台帳シート!J202,償却率!$B$4:$C$77,2,FALSE)*台帳シート!M202,0)))),0)),0,(IF(BP202=0,IF(F202="無形・ソフトウェア",IF(ROUNDDOWN(VLOOKUP(J202,償却率!$B$4:$C$77,2,FALSE)*台帳シート!M202,0)&gt;=台帳シート!BO202,台帳シート!BO202-0,ROUNDDOWN(VLOOKUP(台帳シート!J202,償却率!$B$4:$C$77,2,FALSE)*台帳シート!M202,0)),IF(H202="1：リース",IF(ROUNDDOWN(VLOOKUP(J202,償却率!$B$4:$C$77,2,FALSE)*台帳シート!M202,0)&gt;=台帳シート!BO202,台帳シート!BO202-0,ROUNDDOWN(VLOOKUP(台帳シート!J202,償却率!$B$4:$C$77,2,FALSE)*台帳シート!M202,0)),IF(ROUNDDOWN(VLOOKUP(J202,償却率!$B$4:$C$77,2,FALSE)*台帳シート!M202,0)&gt;=台帳シート!BO202,台帳シート!BO202-1,ROUNDDOWN(VLOOKUP(台帳シート!J202,償却率!$B$4:$C$77,2,FALSE)*台帳シート!M202,0)))),0)))</f>
        <v>239518</v>
      </c>
      <c r="BS202" s="290">
        <f t="shared" si="112"/>
        <v>718554</v>
      </c>
      <c r="BT202" s="293">
        <f t="shared" si="122"/>
        <v>715686</v>
      </c>
      <c r="BU202" s="183"/>
    </row>
    <row r="203" spans="2:73" s="109" customFormat="1" ht="30" customHeight="1" x14ac:dyDescent="0.15">
      <c r="B203" s="82" t="s">
        <v>1020</v>
      </c>
      <c r="C203" s="111"/>
      <c r="D203" s="284" t="s">
        <v>884</v>
      </c>
      <c r="E203" s="103" t="s">
        <v>1098</v>
      </c>
      <c r="F203" s="108" t="s">
        <v>286</v>
      </c>
      <c r="G203" s="273" t="s">
        <v>826</v>
      </c>
      <c r="H203" s="88" t="s">
        <v>182</v>
      </c>
      <c r="I203" s="273"/>
      <c r="J203" s="108">
        <v>5</v>
      </c>
      <c r="K203" s="105">
        <v>42062</v>
      </c>
      <c r="L203" s="88"/>
      <c r="M203" s="276">
        <v>46980000</v>
      </c>
      <c r="N203" s="277"/>
      <c r="O203" s="111"/>
      <c r="P203" s="111"/>
      <c r="Q203" s="111"/>
      <c r="R203" s="111" t="str">
        <f t="shared" si="80"/>
        <v>-</v>
      </c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88" t="s">
        <v>296</v>
      </c>
      <c r="AI203" s="88"/>
      <c r="AJ203" s="88"/>
      <c r="AK203" s="88"/>
      <c r="AL203" s="88"/>
      <c r="AM203" s="88"/>
      <c r="AN203" s="88"/>
      <c r="AO203" s="88"/>
      <c r="AP203" s="88"/>
      <c r="AQ203" s="189">
        <v>1</v>
      </c>
      <c r="AR203" s="88" t="s">
        <v>894</v>
      </c>
      <c r="AS203" s="88"/>
      <c r="AT203" s="88"/>
      <c r="AU203" s="88"/>
      <c r="AV203" s="88" t="s">
        <v>899</v>
      </c>
      <c r="AW203" s="88"/>
      <c r="AX203" s="282" t="s">
        <v>356</v>
      </c>
      <c r="AY203" s="115"/>
      <c r="AZ203" s="110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6"/>
      <c r="BL203" s="248">
        <f t="shared" si="117"/>
        <v>2</v>
      </c>
      <c r="BM203" s="247">
        <f>+IF(ISERROR(ROUNDDOWN(VLOOKUP(J203,償却率!$B$4:$C$82,2,FALSE)*台帳シート!M203,0)*台帳シート!BL203),0,ROUNDDOWN(VLOOKUP(台帳シート!J203,償却率!$B$4:$C$82,2,FALSE)*台帳シート!M203,0)*台帳シート!BL203)</f>
        <v>18792000</v>
      </c>
      <c r="BN203" s="289">
        <f t="shared" si="118"/>
        <v>18792000</v>
      </c>
      <c r="BO203" s="292">
        <f t="shared" si="119"/>
        <v>28188000</v>
      </c>
      <c r="BP203" s="292">
        <f t="shared" si="120"/>
        <v>0</v>
      </c>
      <c r="BQ203" s="289">
        <f t="shared" si="121"/>
        <v>0</v>
      </c>
      <c r="BR203" s="289">
        <f>IF(ISERROR(IF(BP203=0,IF(F203="無形・ソフトウェア",IF(ROUNDDOWN(VLOOKUP(J203,償却率!$B$4:$C$77,2,FALSE)*台帳シート!M203,0)&gt;=台帳シート!BO203,台帳シート!BO203-0,ROUNDDOWN(VLOOKUP(台帳シート!J203,償却率!$B$4:$C$77,2,FALSE)*台帳シート!M203,0)),IF(H203="1：リース",IF(ROUNDDOWN(VLOOKUP(J203,償却率!$B$4:$C$77,2,FALSE)*台帳シート!M203,0)&gt;=台帳シート!BO203,台帳シート!BO203-0,ROUNDDOWN(VLOOKUP(台帳シート!J203,償却率!$B$4:$C$77,2,FALSE)*台帳シート!M203,0)),IF(ROUNDDOWN(VLOOKUP(J203,償却率!$B$4:$C$77,2,FALSE)*台帳シート!M203,0)&gt;=台帳シート!BO203,台帳シート!BO203-1,ROUNDDOWN(VLOOKUP(台帳シート!J203,償却率!$B$4:$C$77,2,FALSE)*台帳シート!M203,0)))),0)),0,(IF(BP203=0,IF(F203="無形・ソフトウェア",IF(ROUNDDOWN(VLOOKUP(J203,償却率!$B$4:$C$77,2,FALSE)*台帳シート!M203,0)&gt;=台帳シート!BO203,台帳シート!BO203-0,ROUNDDOWN(VLOOKUP(台帳シート!J203,償却率!$B$4:$C$77,2,FALSE)*台帳シート!M203,0)),IF(H203="1：リース",IF(ROUNDDOWN(VLOOKUP(J203,償却率!$B$4:$C$77,2,FALSE)*台帳シート!M203,0)&gt;=台帳シート!BO203,台帳シート!BO203-0,ROUNDDOWN(VLOOKUP(台帳シート!J203,償却率!$B$4:$C$77,2,FALSE)*台帳シート!M203,0)),IF(ROUNDDOWN(VLOOKUP(J203,償却率!$B$4:$C$77,2,FALSE)*台帳シート!M203,0)&gt;=台帳シート!BO203,台帳シート!BO203-1,ROUNDDOWN(VLOOKUP(台帳シート!J203,償却率!$B$4:$C$77,2,FALSE)*台帳シート!M203,0)))),0)))</f>
        <v>9396000</v>
      </c>
      <c r="BS203" s="290">
        <f t="shared" si="112"/>
        <v>28188000</v>
      </c>
      <c r="BT203" s="293">
        <f t="shared" si="122"/>
        <v>18792000</v>
      </c>
      <c r="BU203" s="183"/>
    </row>
    <row r="204" spans="2:73" s="109" customFormat="1" ht="30" customHeight="1" x14ac:dyDescent="0.15">
      <c r="B204" s="82" t="s">
        <v>1021</v>
      </c>
      <c r="C204" s="111"/>
      <c r="D204" s="284" t="s">
        <v>885</v>
      </c>
      <c r="E204" s="103" t="s">
        <v>1098</v>
      </c>
      <c r="F204" s="108" t="s">
        <v>286</v>
      </c>
      <c r="G204" s="273" t="s">
        <v>827</v>
      </c>
      <c r="H204" s="88" t="s">
        <v>182</v>
      </c>
      <c r="I204" s="273"/>
      <c r="J204" s="108">
        <v>5</v>
      </c>
      <c r="K204" s="105">
        <v>42072</v>
      </c>
      <c r="L204" s="88"/>
      <c r="M204" s="276">
        <v>28360800</v>
      </c>
      <c r="N204" s="277"/>
      <c r="O204" s="111"/>
      <c r="P204" s="111"/>
      <c r="Q204" s="111"/>
      <c r="R204" s="111" t="str">
        <f t="shared" si="80"/>
        <v>-</v>
      </c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88" t="s">
        <v>296</v>
      </c>
      <c r="AI204" s="88"/>
      <c r="AJ204" s="88"/>
      <c r="AK204" s="88"/>
      <c r="AL204" s="88"/>
      <c r="AM204" s="88"/>
      <c r="AN204" s="88"/>
      <c r="AO204" s="88"/>
      <c r="AP204" s="88"/>
      <c r="AQ204" s="189">
        <v>1</v>
      </c>
      <c r="AR204" s="88" t="s">
        <v>894</v>
      </c>
      <c r="AS204" s="88"/>
      <c r="AT204" s="88"/>
      <c r="AU204" s="88"/>
      <c r="AV204" s="88" t="s">
        <v>899</v>
      </c>
      <c r="AW204" s="88"/>
      <c r="AX204" s="282" t="s">
        <v>356</v>
      </c>
      <c r="AY204" s="115"/>
      <c r="AZ204" s="110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6"/>
      <c r="BL204" s="248">
        <f t="shared" si="117"/>
        <v>2</v>
      </c>
      <c r="BM204" s="247">
        <f>+IF(ISERROR(ROUNDDOWN(VLOOKUP(J204,償却率!$B$4:$C$82,2,FALSE)*台帳シート!M204,0)*台帳シート!BL204),0,ROUNDDOWN(VLOOKUP(台帳シート!J204,償却率!$B$4:$C$82,2,FALSE)*台帳シート!M204,0)*台帳シート!BL204)</f>
        <v>11344320</v>
      </c>
      <c r="BN204" s="289">
        <f t="shared" si="118"/>
        <v>11344320</v>
      </c>
      <c r="BO204" s="292">
        <f t="shared" si="119"/>
        <v>17016480</v>
      </c>
      <c r="BP204" s="292">
        <f t="shared" si="120"/>
        <v>0</v>
      </c>
      <c r="BQ204" s="289">
        <f t="shared" si="121"/>
        <v>0</v>
      </c>
      <c r="BR204" s="289">
        <f>IF(ISERROR(IF(BP204=0,IF(F204="無形・ソフトウェア",IF(ROUNDDOWN(VLOOKUP(J204,償却率!$B$4:$C$77,2,FALSE)*台帳シート!M204,0)&gt;=台帳シート!BO204,台帳シート!BO204-0,ROUNDDOWN(VLOOKUP(台帳シート!J204,償却率!$B$4:$C$77,2,FALSE)*台帳シート!M204,0)),IF(H204="1：リース",IF(ROUNDDOWN(VLOOKUP(J204,償却率!$B$4:$C$77,2,FALSE)*台帳シート!M204,0)&gt;=台帳シート!BO204,台帳シート!BO204-0,ROUNDDOWN(VLOOKUP(台帳シート!J204,償却率!$B$4:$C$77,2,FALSE)*台帳シート!M204,0)),IF(ROUNDDOWN(VLOOKUP(J204,償却率!$B$4:$C$77,2,FALSE)*台帳シート!M204,0)&gt;=台帳シート!BO204,台帳シート!BO204-1,ROUNDDOWN(VLOOKUP(台帳シート!J204,償却率!$B$4:$C$77,2,FALSE)*台帳シート!M204,0)))),0)),0,(IF(BP204=0,IF(F204="無形・ソフトウェア",IF(ROUNDDOWN(VLOOKUP(J204,償却率!$B$4:$C$77,2,FALSE)*台帳シート!M204,0)&gt;=台帳シート!BO204,台帳シート!BO204-0,ROUNDDOWN(VLOOKUP(台帳シート!J204,償却率!$B$4:$C$77,2,FALSE)*台帳シート!M204,0)),IF(H204="1：リース",IF(ROUNDDOWN(VLOOKUP(J204,償却率!$B$4:$C$77,2,FALSE)*台帳シート!M204,0)&gt;=台帳シート!BO204,台帳シート!BO204-0,ROUNDDOWN(VLOOKUP(台帳シート!J204,償却率!$B$4:$C$77,2,FALSE)*台帳シート!M204,0)),IF(ROUNDDOWN(VLOOKUP(J204,償却率!$B$4:$C$77,2,FALSE)*台帳シート!M204,0)&gt;=台帳シート!BO204,台帳シート!BO204-1,ROUNDDOWN(VLOOKUP(台帳シート!J204,償却率!$B$4:$C$77,2,FALSE)*台帳シート!M204,0)))),0)))</f>
        <v>5672160</v>
      </c>
      <c r="BS204" s="290">
        <f t="shared" si="112"/>
        <v>17016480</v>
      </c>
      <c r="BT204" s="293">
        <f t="shared" si="122"/>
        <v>11344320</v>
      </c>
      <c r="BU204" s="183"/>
    </row>
    <row r="205" spans="2:73" s="109" customFormat="1" ht="30" customHeight="1" x14ac:dyDescent="0.15">
      <c r="B205" s="82" t="s">
        <v>1022</v>
      </c>
      <c r="C205" s="111"/>
      <c r="D205" s="284" t="s">
        <v>886</v>
      </c>
      <c r="E205" s="103" t="s">
        <v>1098</v>
      </c>
      <c r="F205" s="108" t="s">
        <v>286</v>
      </c>
      <c r="G205" s="273" t="s">
        <v>828</v>
      </c>
      <c r="H205" s="88" t="s">
        <v>182</v>
      </c>
      <c r="I205" s="273"/>
      <c r="J205" s="108">
        <v>5</v>
      </c>
      <c r="K205" s="105">
        <v>42072</v>
      </c>
      <c r="L205" s="88"/>
      <c r="M205" s="276">
        <v>35856000</v>
      </c>
      <c r="N205" s="277"/>
      <c r="O205" s="111"/>
      <c r="P205" s="111"/>
      <c r="Q205" s="111"/>
      <c r="R205" s="111" t="str">
        <f t="shared" si="80"/>
        <v>-</v>
      </c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88" t="s">
        <v>296</v>
      </c>
      <c r="AI205" s="88"/>
      <c r="AJ205" s="88"/>
      <c r="AK205" s="88"/>
      <c r="AL205" s="88"/>
      <c r="AM205" s="88"/>
      <c r="AN205" s="88"/>
      <c r="AO205" s="88"/>
      <c r="AP205" s="88"/>
      <c r="AQ205" s="189">
        <v>1</v>
      </c>
      <c r="AR205" s="88" t="s">
        <v>894</v>
      </c>
      <c r="AS205" s="88"/>
      <c r="AT205" s="88"/>
      <c r="AU205" s="88"/>
      <c r="AV205" s="88" t="s">
        <v>899</v>
      </c>
      <c r="AW205" s="88"/>
      <c r="AX205" s="282" t="s">
        <v>356</v>
      </c>
      <c r="AY205" s="115"/>
      <c r="AZ205" s="110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6"/>
      <c r="BL205" s="248">
        <f t="shared" si="117"/>
        <v>2</v>
      </c>
      <c r="BM205" s="247">
        <f>+IF(ISERROR(ROUNDDOWN(VLOOKUP(J205,償却率!$B$4:$C$82,2,FALSE)*台帳シート!M205,0)*台帳シート!BL205),0,ROUNDDOWN(VLOOKUP(台帳シート!J205,償却率!$B$4:$C$82,2,FALSE)*台帳シート!M205,0)*台帳シート!BL205)</f>
        <v>14342400</v>
      </c>
      <c r="BN205" s="289">
        <f t="shared" si="118"/>
        <v>14342400</v>
      </c>
      <c r="BO205" s="292">
        <f t="shared" si="119"/>
        <v>21513600</v>
      </c>
      <c r="BP205" s="292">
        <f t="shared" si="120"/>
        <v>0</v>
      </c>
      <c r="BQ205" s="289">
        <f t="shared" si="121"/>
        <v>0</v>
      </c>
      <c r="BR205" s="289">
        <f>IF(ISERROR(IF(BP205=0,IF(F205="無形・ソフトウェア",IF(ROUNDDOWN(VLOOKUP(J205,償却率!$B$4:$C$77,2,FALSE)*台帳シート!M205,0)&gt;=台帳シート!BO205,台帳シート!BO205-0,ROUNDDOWN(VLOOKUP(台帳シート!J205,償却率!$B$4:$C$77,2,FALSE)*台帳シート!M205,0)),IF(H205="1：リース",IF(ROUNDDOWN(VLOOKUP(J205,償却率!$B$4:$C$77,2,FALSE)*台帳シート!M205,0)&gt;=台帳シート!BO205,台帳シート!BO205-0,ROUNDDOWN(VLOOKUP(台帳シート!J205,償却率!$B$4:$C$77,2,FALSE)*台帳シート!M205,0)),IF(ROUNDDOWN(VLOOKUP(J205,償却率!$B$4:$C$77,2,FALSE)*台帳シート!M205,0)&gt;=台帳シート!BO205,台帳シート!BO205-1,ROUNDDOWN(VLOOKUP(台帳シート!J205,償却率!$B$4:$C$77,2,FALSE)*台帳シート!M205,0)))),0)),0,(IF(BP205=0,IF(F205="無形・ソフトウェア",IF(ROUNDDOWN(VLOOKUP(J205,償却率!$B$4:$C$77,2,FALSE)*台帳シート!M205,0)&gt;=台帳シート!BO205,台帳シート!BO205-0,ROUNDDOWN(VLOOKUP(台帳シート!J205,償却率!$B$4:$C$77,2,FALSE)*台帳シート!M205,0)),IF(H205="1：リース",IF(ROUNDDOWN(VLOOKUP(J205,償却率!$B$4:$C$77,2,FALSE)*台帳シート!M205,0)&gt;=台帳シート!BO205,台帳シート!BO205-0,ROUNDDOWN(VLOOKUP(台帳シート!J205,償却率!$B$4:$C$77,2,FALSE)*台帳シート!M205,0)),IF(ROUNDDOWN(VLOOKUP(J205,償却率!$B$4:$C$77,2,FALSE)*台帳シート!M205,0)&gt;=台帳シート!BO205,台帳シート!BO205-1,ROUNDDOWN(VLOOKUP(台帳シート!J205,償却率!$B$4:$C$77,2,FALSE)*台帳シート!M205,0)))),0)))</f>
        <v>7171200</v>
      </c>
      <c r="BS205" s="290">
        <f t="shared" si="112"/>
        <v>21513600</v>
      </c>
      <c r="BT205" s="293">
        <f t="shared" si="122"/>
        <v>14342400</v>
      </c>
      <c r="BU205" s="183"/>
    </row>
    <row r="206" spans="2:73" s="109" customFormat="1" ht="30" customHeight="1" x14ac:dyDescent="0.15">
      <c r="B206" s="82" t="s">
        <v>1023</v>
      </c>
      <c r="C206" s="111"/>
      <c r="D206" s="284" t="s">
        <v>672</v>
      </c>
      <c r="E206" s="103" t="s">
        <v>1098</v>
      </c>
      <c r="F206" s="108" t="s">
        <v>286</v>
      </c>
      <c r="G206" s="273" t="s">
        <v>829</v>
      </c>
      <c r="H206" s="88" t="s">
        <v>182</v>
      </c>
      <c r="I206" s="273"/>
      <c r="J206" s="108">
        <v>10</v>
      </c>
      <c r="K206" s="105">
        <v>42086</v>
      </c>
      <c r="L206" s="88"/>
      <c r="M206" s="276">
        <v>1674000</v>
      </c>
      <c r="N206" s="277"/>
      <c r="O206" s="111"/>
      <c r="P206" s="111"/>
      <c r="Q206" s="111"/>
      <c r="R206" s="111" t="str">
        <f t="shared" si="80"/>
        <v>-</v>
      </c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88" t="s">
        <v>296</v>
      </c>
      <c r="AI206" s="88"/>
      <c r="AJ206" s="88"/>
      <c r="AK206" s="88"/>
      <c r="AL206" s="88"/>
      <c r="AM206" s="88"/>
      <c r="AN206" s="88"/>
      <c r="AO206" s="88"/>
      <c r="AP206" s="88"/>
      <c r="AQ206" s="189">
        <v>1</v>
      </c>
      <c r="AR206" s="88" t="s">
        <v>894</v>
      </c>
      <c r="AS206" s="88"/>
      <c r="AT206" s="88"/>
      <c r="AU206" s="88"/>
      <c r="AV206" s="88" t="s">
        <v>899</v>
      </c>
      <c r="AW206" s="88"/>
      <c r="AX206" s="282" t="s">
        <v>356</v>
      </c>
      <c r="AY206" s="115"/>
      <c r="AZ206" s="110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6"/>
      <c r="BL206" s="248">
        <f t="shared" si="117"/>
        <v>2</v>
      </c>
      <c r="BM206" s="247">
        <f>+IF(ISERROR(ROUNDDOWN(VLOOKUP(J206,償却率!$B$4:$C$82,2,FALSE)*台帳シート!M206,0)*台帳シート!BL206),0,ROUNDDOWN(VLOOKUP(台帳シート!J206,償却率!$B$4:$C$82,2,FALSE)*台帳シート!M206,0)*台帳シート!BL206)</f>
        <v>334800</v>
      </c>
      <c r="BN206" s="289">
        <f t="shared" si="118"/>
        <v>334800</v>
      </c>
      <c r="BO206" s="292">
        <f t="shared" si="119"/>
        <v>1339200</v>
      </c>
      <c r="BP206" s="292">
        <f t="shared" si="120"/>
        <v>0</v>
      </c>
      <c r="BQ206" s="289">
        <f t="shared" si="121"/>
        <v>0</v>
      </c>
      <c r="BR206" s="289">
        <f>IF(ISERROR(IF(BP206=0,IF(F206="無形・ソフトウェア",IF(ROUNDDOWN(VLOOKUP(J206,償却率!$B$4:$C$77,2,FALSE)*台帳シート!M206,0)&gt;=台帳シート!BO206,台帳シート!BO206-0,ROUNDDOWN(VLOOKUP(台帳シート!J206,償却率!$B$4:$C$77,2,FALSE)*台帳シート!M206,0)),IF(H206="1：リース",IF(ROUNDDOWN(VLOOKUP(J206,償却率!$B$4:$C$77,2,FALSE)*台帳シート!M206,0)&gt;=台帳シート!BO206,台帳シート!BO206-0,ROUNDDOWN(VLOOKUP(台帳シート!J206,償却率!$B$4:$C$77,2,FALSE)*台帳シート!M206,0)),IF(ROUNDDOWN(VLOOKUP(J206,償却率!$B$4:$C$77,2,FALSE)*台帳シート!M206,0)&gt;=台帳シート!BO206,台帳シート!BO206-1,ROUNDDOWN(VLOOKUP(台帳シート!J206,償却率!$B$4:$C$77,2,FALSE)*台帳シート!M206,0)))),0)),0,(IF(BP206=0,IF(F206="無形・ソフトウェア",IF(ROUNDDOWN(VLOOKUP(J206,償却率!$B$4:$C$77,2,FALSE)*台帳シート!M206,0)&gt;=台帳シート!BO206,台帳シート!BO206-0,ROUNDDOWN(VLOOKUP(台帳シート!J206,償却率!$B$4:$C$77,2,FALSE)*台帳シート!M206,0)),IF(H206="1：リース",IF(ROUNDDOWN(VLOOKUP(J206,償却率!$B$4:$C$77,2,FALSE)*台帳シート!M206,0)&gt;=台帳シート!BO206,台帳シート!BO206-0,ROUNDDOWN(VLOOKUP(台帳シート!J206,償却率!$B$4:$C$77,2,FALSE)*台帳シート!M206,0)),IF(ROUNDDOWN(VLOOKUP(J206,償却率!$B$4:$C$77,2,FALSE)*台帳シート!M206,0)&gt;=台帳シート!BO206,台帳シート!BO206-1,ROUNDDOWN(VLOOKUP(台帳シート!J206,償却率!$B$4:$C$77,2,FALSE)*台帳シート!M206,0)))),0)))</f>
        <v>167400</v>
      </c>
      <c r="BS206" s="290">
        <f t="shared" si="112"/>
        <v>502200</v>
      </c>
      <c r="BT206" s="293">
        <f t="shared" si="122"/>
        <v>1171800</v>
      </c>
      <c r="BU206" s="183"/>
    </row>
    <row r="207" spans="2:73" s="109" customFormat="1" ht="30" customHeight="1" x14ac:dyDescent="0.15">
      <c r="B207" s="82" t="s">
        <v>1024</v>
      </c>
      <c r="C207" s="111"/>
      <c r="D207" s="284" t="s">
        <v>887</v>
      </c>
      <c r="E207" s="103" t="s">
        <v>632</v>
      </c>
      <c r="F207" s="108" t="s">
        <v>286</v>
      </c>
      <c r="G207" s="273" t="s">
        <v>830</v>
      </c>
      <c r="H207" s="88" t="s">
        <v>182</v>
      </c>
      <c r="I207" s="273"/>
      <c r="J207" s="108">
        <v>4</v>
      </c>
      <c r="K207" s="105">
        <v>42139</v>
      </c>
      <c r="L207" s="88"/>
      <c r="M207" s="276">
        <v>1058400</v>
      </c>
      <c r="N207" s="277"/>
      <c r="O207" s="56"/>
      <c r="P207" s="111"/>
      <c r="Q207" s="111"/>
      <c r="R207" s="111" t="str">
        <f t="shared" si="80"/>
        <v>-</v>
      </c>
      <c r="S207" s="111"/>
      <c r="T207" s="111"/>
      <c r="U207" s="111"/>
      <c r="V207" s="111"/>
      <c r="W207" s="111"/>
      <c r="X207" s="111"/>
      <c r="Y207" s="111" t="str">
        <f t="shared" ref="Y207:Y215" si="127">IF(BP207&lt;0,BP207,"-")</f>
        <v>-</v>
      </c>
      <c r="Z207" s="111"/>
      <c r="AA207" s="111"/>
      <c r="AB207" s="111"/>
      <c r="AC207" s="111"/>
      <c r="AD207" s="111"/>
      <c r="AE207" s="111"/>
      <c r="AF207" s="111"/>
      <c r="AG207" s="111"/>
      <c r="AH207" s="88" t="s">
        <v>296</v>
      </c>
      <c r="AI207" s="88"/>
      <c r="AJ207" s="88"/>
      <c r="AK207" s="88"/>
      <c r="AL207" s="88"/>
      <c r="AM207" s="88"/>
      <c r="AN207" s="88"/>
      <c r="AO207" s="88"/>
      <c r="AP207" s="88"/>
      <c r="AQ207" s="189">
        <v>1</v>
      </c>
      <c r="AR207" s="88" t="s">
        <v>896</v>
      </c>
      <c r="AS207" s="88"/>
      <c r="AT207" s="88"/>
      <c r="AU207" s="88"/>
      <c r="AV207" s="88" t="s">
        <v>898</v>
      </c>
      <c r="AW207" s="88"/>
      <c r="AX207" s="282" t="s">
        <v>356</v>
      </c>
      <c r="AY207" s="115"/>
      <c r="AZ207" s="110"/>
      <c r="BA207" s="111"/>
      <c r="BB207" s="111"/>
      <c r="BC207" s="111"/>
      <c r="BD207" s="111"/>
      <c r="BE207" s="111"/>
      <c r="BF207" s="111"/>
      <c r="BG207" s="111"/>
      <c r="BH207" s="111"/>
      <c r="BI207" s="111"/>
      <c r="BJ207" s="111"/>
      <c r="BK207" s="6"/>
      <c r="BL207" s="248">
        <f t="shared" si="117"/>
        <v>1</v>
      </c>
      <c r="BM207" s="247">
        <f>+IF(ISERROR(ROUNDDOWN(VLOOKUP(J207,償却率!$B$4:$C$82,2,FALSE)*台帳シート!M207,0)*台帳シート!BL207),0,ROUNDDOWN(VLOOKUP(台帳シート!J207,償却率!$B$4:$C$82,2,FALSE)*台帳シート!M207,0)*台帳シート!BL207)</f>
        <v>264600</v>
      </c>
      <c r="BN207" s="289">
        <f t="shared" si="118"/>
        <v>264600</v>
      </c>
      <c r="BO207" s="292">
        <f t="shared" si="119"/>
        <v>793800</v>
      </c>
      <c r="BP207" s="292">
        <f t="shared" si="120"/>
        <v>0</v>
      </c>
      <c r="BQ207" s="289">
        <f t="shared" si="121"/>
        <v>0</v>
      </c>
      <c r="BR207" s="289">
        <f>IF(ISERROR(IF(BP207=0,IF(F207="無形・ソフトウェア",IF(ROUNDDOWN(VLOOKUP(J207,償却率!$B$4:$C$77,2,FALSE)*台帳シート!M207,0)&gt;=台帳シート!BO207,台帳シート!BO207-0,ROUNDDOWN(VLOOKUP(台帳シート!J207,償却率!$B$4:$C$77,2,FALSE)*台帳シート!M207,0)),IF(H207="1：リース",IF(ROUNDDOWN(VLOOKUP(J207,償却率!$B$4:$C$77,2,FALSE)*台帳シート!M207,0)&gt;=台帳シート!BO207,台帳シート!BO207-0,ROUNDDOWN(VLOOKUP(台帳シート!J207,償却率!$B$4:$C$77,2,FALSE)*台帳シート!M207,0)),IF(ROUNDDOWN(VLOOKUP(J207,償却率!$B$4:$C$77,2,FALSE)*台帳シート!M207,0)&gt;=台帳シート!BO207,台帳シート!BO207-1,ROUNDDOWN(VLOOKUP(台帳シート!J207,償却率!$B$4:$C$77,2,FALSE)*台帳シート!M207,0)))),0)),0,(IF(BP207=0,IF(F207="無形・ソフトウェア",IF(ROUNDDOWN(VLOOKUP(J207,償却率!$B$4:$C$77,2,FALSE)*台帳シート!M207,0)&gt;=台帳シート!BO207,台帳シート!BO207-0,ROUNDDOWN(VLOOKUP(台帳シート!J207,償却率!$B$4:$C$77,2,FALSE)*台帳シート!M207,0)),IF(H207="1：リース",IF(ROUNDDOWN(VLOOKUP(J207,償却率!$B$4:$C$77,2,FALSE)*台帳シート!M207,0)&gt;=台帳シート!BO207,台帳シート!BO207-0,ROUNDDOWN(VLOOKUP(台帳シート!J207,償却率!$B$4:$C$77,2,FALSE)*台帳シート!M207,0)),IF(ROUNDDOWN(VLOOKUP(J207,償却率!$B$4:$C$77,2,FALSE)*台帳シート!M207,0)&gt;=台帳シート!BO207,台帳シート!BO207-1,ROUNDDOWN(VLOOKUP(台帳シート!J207,償却率!$B$4:$C$77,2,FALSE)*台帳シート!M207,0)))),0)))</f>
        <v>264600</v>
      </c>
      <c r="BS207" s="290">
        <f t="shared" si="112"/>
        <v>529200</v>
      </c>
      <c r="BT207" s="293">
        <f t="shared" si="122"/>
        <v>529200</v>
      </c>
      <c r="BU207" s="183"/>
    </row>
    <row r="208" spans="2:73" s="109" customFormat="1" ht="30" customHeight="1" x14ac:dyDescent="0.15">
      <c r="B208" s="82" t="s">
        <v>1025</v>
      </c>
      <c r="C208" s="111"/>
      <c r="D208" s="284" t="s">
        <v>888</v>
      </c>
      <c r="E208" s="103" t="s">
        <v>893</v>
      </c>
      <c r="F208" s="108" t="s">
        <v>286</v>
      </c>
      <c r="G208" s="273" t="s">
        <v>831</v>
      </c>
      <c r="H208" s="88" t="s">
        <v>182</v>
      </c>
      <c r="I208" s="273"/>
      <c r="J208" s="108">
        <v>4</v>
      </c>
      <c r="K208" s="105">
        <v>42276</v>
      </c>
      <c r="L208" s="88"/>
      <c r="M208" s="276">
        <v>814374</v>
      </c>
      <c r="N208" s="277"/>
      <c r="O208" s="111"/>
      <c r="P208" s="111"/>
      <c r="Q208" s="111"/>
      <c r="R208" s="111" t="str">
        <f t="shared" si="80"/>
        <v>-</v>
      </c>
      <c r="S208" s="111"/>
      <c r="T208" s="111"/>
      <c r="U208" s="111"/>
      <c r="V208" s="111"/>
      <c r="W208" s="111"/>
      <c r="X208" s="111"/>
      <c r="Y208" s="111" t="str">
        <f t="shared" si="127"/>
        <v>-</v>
      </c>
      <c r="Z208" s="111"/>
      <c r="AA208" s="111"/>
      <c r="AB208" s="111"/>
      <c r="AC208" s="111"/>
      <c r="AD208" s="111"/>
      <c r="AE208" s="111"/>
      <c r="AF208" s="111"/>
      <c r="AG208" s="111"/>
      <c r="AH208" s="88" t="s">
        <v>296</v>
      </c>
      <c r="AI208" s="88"/>
      <c r="AJ208" s="88"/>
      <c r="AK208" s="88"/>
      <c r="AL208" s="88"/>
      <c r="AM208" s="88"/>
      <c r="AN208" s="88"/>
      <c r="AO208" s="88"/>
      <c r="AP208" s="88"/>
      <c r="AQ208" s="189">
        <v>1</v>
      </c>
      <c r="AR208" s="88" t="s">
        <v>894</v>
      </c>
      <c r="AS208" s="88"/>
      <c r="AT208" s="88"/>
      <c r="AU208" s="88"/>
      <c r="AV208" s="88" t="s">
        <v>899</v>
      </c>
      <c r="AW208" s="88"/>
      <c r="AX208" s="282" t="s">
        <v>356</v>
      </c>
      <c r="AY208" s="115"/>
      <c r="AZ208" s="110"/>
      <c r="BA208" s="111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6"/>
      <c r="BL208" s="248">
        <f t="shared" si="117"/>
        <v>1</v>
      </c>
      <c r="BM208" s="247">
        <f>+IF(ISERROR(ROUNDDOWN(VLOOKUP(J208,償却率!$B$4:$C$82,2,FALSE)*台帳シート!M208,0)*台帳シート!BL208),0,ROUNDDOWN(VLOOKUP(台帳シート!J208,償却率!$B$4:$C$82,2,FALSE)*台帳シート!M208,0)*台帳シート!BL208)</f>
        <v>203593</v>
      </c>
      <c r="BN208" s="289">
        <f t="shared" si="118"/>
        <v>203593</v>
      </c>
      <c r="BO208" s="292">
        <f t="shared" si="119"/>
        <v>610781</v>
      </c>
      <c r="BP208" s="292">
        <f t="shared" si="120"/>
        <v>0</v>
      </c>
      <c r="BQ208" s="289">
        <f t="shared" si="121"/>
        <v>0</v>
      </c>
      <c r="BR208" s="289">
        <f>IF(ISERROR(IF(BP208=0,IF(F208="無形・ソフトウェア",IF(ROUNDDOWN(VLOOKUP(J208,償却率!$B$4:$C$77,2,FALSE)*台帳シート!M208,0)&gt;=台帳シート!BO208,台帳シート!BO208-0,ROUNDDOWN(VLOOKUP(台帳シート!J208,償却率!$B$4:$C$77,2,FALSE)*台帳シート!M208,0)),IF(H208="1：リース",IF(ROUNDDOWN(VLOOKUP(J208,償却率!$B$4:$C$77,2,FALSE)*台帳シート!M208,0)&gt;=台帳シート!BO208,台帳シート!BO208-0,ROUNDDOWN(VLOOKUP(台帳シート!J208,償却率!$B$4:$C$77,2,FALSE)*台帳シート!M208,0)),IF(ROUNDDOWN(VLOOKUP(J208,償却率!$B$4:$C$77,2,FALSE)*台帳シート!M208,0)&gt;=台帳シート!BO208,台帳シート!BO208-1,ROUNDDOWN(VLOOKUP(台帳シート!J208,償却率!$B$4:$C$77,2,FALSE)*台帳シート!M208,0)))),0)),0,(IF(BP208=0,IF(F208="無形・ソフトウェア",IF(ROUNDDOWN(VLOOKUP(J208,償却率!$B$4:$C$77,2,FALSE)*台帳シート!M208,0)&gt;=台帳シート!BO208,台帳シート!BO208-0,ROUNDDOWN(VLOOKUP(台帳シート!J208,償却率!$B$4:$C$77,2,FALSE)*台帳シート!M208,0)),IF(H208="1：リース",IF(ROUNDDOWN(VLOOKUP(J208,償却率!$B$4:$C$77,2,FALSE)*台帳シート!M208,0)&gt;=台帳シート!BO208,台帳シート!BO208-0,ROUNDDOWN(VLOOKUP(台帳シート!J208,償却率!$B$4:$C$77,2,FALSE)*台帳シート!M208,0)),IF(ROUNDDOWN(VLOOKUP(J208,償却率!$B$4:$C$77,2,FALSE)*台帳シート!M208,0)&gt;=台帳シート!BO208,台帳シート!BO208-1,ROUNDDOWN(VLOOKUP(台帳シート!J208,償却率!$B$4:$C$77,2,FALSE)*台帳シート!M208,0)))),0)))</f>
        <v>203593</v>
      </c>
      <c r="BS208" s="290">
        <f t="shared" si="112"/>
        <v>407186</v>
      </c>
      <c r="BT208" s="293">
        <f t="shared" si="122"/>
        <v>407188</v>
      </c>
      <c r="BU208" s="183"/>
    </row>
    <row r="209" spans="2:74" s="109" customFormat="1" ht="30" customHeight="1" x14ac:dyDescent="0.15">
      <c r="B209" s="82" t="s">
        <v>1026</v>
      </c>
      <c r="C209" s="111"/>
      <c r="D209" s="285" t="s">
        <v>889</v>
      </c>
      <c r="E209" s="103" t="s">
        <v>893</v>
      </c>
      <c r="F209" s="108" t="s">
        <v>286</v>
      </c>
      <c r="G209" s="273" t="s">
        <v>832</v>
      </c>
      <c r="H209" s="88" t="s">
        <v>182</v>
      </c>
      <c r="I209" s="273"/>
      <c r="J209" s="108">
        <v>5</v>
      </c>
      <c r="K209" s="105">
        <v>42430</v>
      </c>
      <c r="L209" s="88"/>
      <c r="M209" s="276">
        <v>7505460</v>
      </c>
      <c r="N209" s="277"/>
      <c r="O209" s="56"/>
      <c r="P209" s="111"/>
      <c r="Q209" s="111"/>
      <c r="R209" s="111" t="str">
        <f t="shared" si="80"/>
        <v>-</v>
      </c>
      <c r="S209" s="111"/>
      <c r="T209" s="111"/>
      <c r="U209" s="111"/>
      <c r="V209" s="111"/>
      <c r="W209" s="111"/>
      <c r="X209" s="111"/>
      <c r="Y209" s="111" t="str">
        <f t="shared" si="127"/>
        <v>-</v>
      </c>
      <c r="Z209" s="111"/>
      <c r="AA209" s="111"/>
      <c r="AB209" s="111"/>
      <c r="AC209" s="111"/>
      <c r="AD209" s="111"/>
      <c r="AE209" s="111"/>
      <c r="AF209" s="111"/>
      <c r="AG209" s="111"/>
      <c r="AH209" s="88" t="s">
        <v>296</v>
      </c>
      <c r="AI209" s="88"/>
      <c r="AJ209" s="88"/>
      <c r="AK209" s="88"/>
      <c r="AL209" s="88"/>
      <c r="AM209" s="88"/>
      <c r="AN209" s="88"/>
      <c r="AO209" s="88"/>
      <c r="AP209" s="88"/>
      <c r="AQ209" s="189">
        <v>1</v>
      </c>
      <c r="AR209" s="88" t="s">
        <v>736</v>
      </c>
      <c r="AS209" s="88"/>
      <c r="AT209" s="88"/>
      <c r="AU209" s="88"/>
      <c r="AV209" s="88" t="s">
        <v>191</v>
      </c>
      <c r="AW209" s="88"/>
      <c r="AX209" s="282" t="s">
        <v>356</v>
      </c>
      <c r="AY209" s="115"/>
      <c r="AZ209" s="110"/>
      <c r="BA209" s="111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6"/>
      <c r="BL209" s="248">
        <f t="shared" si="117"/>
        <v>1</v>
      </c>
      <c r="BM209" s="247">
        <f>+IF(ISERROR(ROUNDDOWN(VLOOKUP(J209,償却率!$B$4:$C$82,2,FALSE)*台帳シート!M209,0)*台帳シート!BL209),0,ROUNDDOWN(VLOOKUP(台帳シート!J209,償却率!$B$4:$C$82,2,FALSE)*台帳シート!M209,0)*台帳シート!BL209)</f>
        <v>1501092</v>
      </c>
      <c r="BN209" s="289">
        <f t="shared" si="118"/>
        <v>1501092</v>
      </c>
      <c r="BO209" s="292">
        <f t="shared" si="119"/>
        <v>6004368</v>
      </c>
      <c r="BP209" s="292">
        <f t="shared" si="120"/>
        <v>0</v>
      </c>
      <c r="BQ209" s="289">
        <f t="shared" si="121"/>
        <v>0</v>
      </c>
      <c r="BR209" s="289">
        <f>IF(ISERROR(IF(BP209=0,IF(F209="無形・ソフトウェア",IF(ROUNDDOWN(VLOOKUP(J209,償却率!$B$4:$C$77,2,FALSE)*台帳シート!M209,0)&gt;=台帳シート!BO209,台帳シート!BO209-0,ROUNDDOWN(VLOOKUP(台帳シート!J209,償却率!$B$4:$C$77,2,FALSE)*台帳シート!M209,0)),IF(H209="1：リース",IF(ROUNDDOWN(VLOOKUP(J209,償却率!$B$4:$C$77,2,FALSE)*台帳シート!M209,0)&gt;=台帳シート!BO209,台帳シート!BO209-0,ROUNDDOWN(VLOOKUP(台帳シート!J209,償却率!$B$4:$C$77,2,FALSE)*台帳シート!M209,0)),IF(ROUNDDOWN(VLOOKUP(J209,償却率!$B$4:$C$77,2,FALSE)*台帳シート!M209,0)&gt;=台帳シート!BO209,台帳シート!BO209-1,ROUNDDOWN(VLOOKUP(台帳シート!J209,償却率!$B$4:$C$77,2,FALSE)*台帳シート!M209,0)))),0)),0,(IF(BP209=0,IF(F209="無形・ソフトウェア",IF(ROUNDDOWN(VLOOKUP(J209,償却率!$B$4:$C$77,2,FALSE)*台帳シート!M209,0)&gt;=台帳シート!BO209,台帳シート!BO209-0,ROUNDDOWN(VLOOKUP(台帳シート!J209,償却率!$B$4:$C$77,2,FALSE)*台帳シート!M209,0)),IF(H209="1：リース",IF(ROUNDDOWN(VLOOKUP(J209,償却率!$B$4:$C$77,2,FALSE)*台帳シート!M209,0)&gt;=台帳シート!BO209,台帳シート!BO209-0,ROUNDDOWN(VLOOKUP(台帳シート!J209,償却率!$B$4:$C$77,2,FALSE)*台帳シート!M209,0)),IF(ROUNDDOWN(VLOOKUP(J209,償却率!$B$4:$C$77,2,FALSE)*台帳シート!M209,0)&gt;=台帳シート!BO209,台帳シート!BO209-1,ROUNDDOWN(VLOOKUP(台帳シート!J209,償却率!$B$4:$C$77,2,FALSE)*台帳シート!M209,0)))),0)))</f>
        <v>1501092</v>
      </c>
      <c r="BS209" s="290">
        <f t="shared" si="112"/>
        <v>3002184</v>
      </c>
      <c r="BT209" s="293">
        <f t="shared" si="122"/>
        <v>4503276</v>
      </c>
      <c r="BU209" s="183"/>
    </row>
    <row r="210" spans="2:74" s="109" customFormat="1" ht="30" customHeight="1" x14ac:dyDescent="0.15">
      <c r="B210" s="82" t="s">
        <v>1027</v>
      </c>
      <c r="C210" s="111"/>
      <c r="D210" s="285" t="s">
        <v>890</v>
      </c>
      <c r="E210" s="103" t="s">
        <v>893</v>
      </c>
      <c r="F210" s="108" t="s">
        <v>286</v>
      </c>
      <c r="G210" s="273" t="s">
        <v>833</v>
      </c>
      <c r="H210" s="88" t="s">
        <v>182</v>
      </c>
      <c r="I210" s="273"/>
      <c r="J210" s="108">
        <v>5</v>
      </c>
      <c r="K210" s="105">
        <v>42425</v>
      </c>
      <c r="L210" s="88"/>
      <c r="M210" s="276">
        <v>29430000</v>
      </c>
      <c r="N210" s="277"/>
      <c r="O210" s="111"/>
      <c r="P210" s="111"/>
      <c r="Q210" s="111"/>
      <c r="R210" s="111" t="str">
        <f t="shared" si="80"/>
        <v>-</v>
      </c>
      <c r="S210" s="111"/>
      <c r="T210" s="111"/>
      <c r="U210" s="111"/>
      <c r="V210" s="111"/>
      <c r="W210" s="111"/>
      <c r="X210" s="111"/>
      <c r="Y210" s="111" t="str">
        <f t="shared" si="127"/>
        <v>-</v>
      </c>
      <c r="Z210" s="111"/>
      <c r="AA210" s="111"/>
      <c r="AB210" s="111"/>
      <c r="AC210" s="111"/>
      <c r="AD210" s="111"/>
      <c r="AE210" s="111"/>
      <c r="AF210" s="111"/>
      <c r="AG210" s="111"/>
      <c r="AH210" s="88" t="s">
        <v>296</v>
      </c>
      <c r="AI210" s="88"/>
      <c r="AJ210" s="88"/>
      <c r="AK210" s="88"/>
      <c r="AL210" s="88"/>
      <c r="AM210" s="88"/>
      <c r="AN210" s="88"/>
      <c r="AO210" s="88"/>
      <c r="AP210" s="88"/>
      <c r="AQ210" s="189">
        <v>1</v>
      </c>
      <c r="AR210" s="88" t="s">
        <v>894</v>
      </c>
      <c r="AS210" s="88"/>
      <c r="AT210" s="88"/>
      <c r="AU210" s="88"/>
      <c r="AV210" s="88" t="s">
        <v>191</v>
      </c>
      <c r="AW210" s="88"/>
      <c r="AX210" s="282" t="s">
        <v>356</v>
      </c>
      <c r="AY210" s="115"/>
      <c r="AZ210" s="110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6"/>
      <c r="BL210" s="248">
        <f t="shared" si="117"/>
        <v>1</v>
      </c>
      <c r="BM210" s="247">
        <f>+IF(ISERROR(ROUNDDOWN(VLOOKUP(J210,償却率!$B$4:$C$82,2,FALSE)*台帳シート!M210,0)*台帳シート!BL210),0,ROUNDDOWN(VLOOKUP(台帳シート!J210,償却率!$B$4:$C$82,2,FALSE)*台帳シート!M210,0)*台帳シート!BL210)</f>
        <v>5886000</v>
      </c>
      <c r="BN210" s="289">
        <f t="shared" si="118"/>
        <v>5886000</v>
      </c>
      <c r="BO210" s="292">
        <f t="shared" si="119"/>
        <v>23544000</v>
      </c>
      <c r="BP210" s="292">
        <f t="shared" si="120"/>
        <v>0</v>
      </c>
      <c r="BQ210" s="289">
        <f t="shared" si="121"/>
        <v>0</v>
      </c>
      <c r="BR210" s="289">
        <f>IF(ISERROR(IF(BP210=0,IF(F210="無形・ソフトウェア",IF(ROUNDDOWN(VLOOKUP(J210,償却率!$B$4:$C$77,2,FALSE)*台帳シート!M210,0)&gt;=台帳シート!BO210,台帳シート!BO210-0,ROUNDDOWN(VLOOKUP(台帳シート!J210,償却率!$B$4:$C$77,2,FALSE)*台帳シート!M210,0)),IF(H210="1：リース",IF(ROUNDDOWN(VLOOKUP(J210,償却率!$B$4:$C$77,2,FALSE)*台帳シート!M210,0)&gt;=台帳シート!BO210,台帳シート!BO210-0,ROUNDDOWN(VLOOKUP(台帳シート!J210,償却率!$B$4:$C$77,2,FALSE)*台帳シート!M210,0)),IF(ROUNDDOWN(VLOOKUP(J210,償却率!$B$4:$C$77,2,FALSE)*台帳シート!M210,0)&gt;=台帳シート!BO210,台帳シート!BO210-1,ROUNDDOWN(VLOOKUP(台帳シート!J210,償却率!$B$4:$C$77,2,FALSE)*台帳シート!M210,0)))),0)),0,(IF(BP210=0,IF(F210="無形・ソフトウェア",IF(ROUNDDOWN(VLOOKUP(J210,償却率!$B$4:$C$77,2,FALSE)*台帳シート!M210,0)&gt;=台帳シート!BO210,台帳シート!BO210-0,ROUNDDOWN(VLOOKUP(台帳シート!J210,償却率!$B$4:$C$77,2,FALSE)*台帳シート!M210,0)),IF(H210="1：リース",IF(ROUNDDOWN(VLOOKUP(J210,償却率!$B$4:$C$77,2,FALSE)*台帳シート!M210,0)&gt;=台帳シート!BO210,台帳シート!BO210-0,ROUNDDOWN(VLOOKUP(台帳シート!J210,償却率!$B$4:$C$77,2,FALSE)*台帳シート!M210,0)),IF(ROUNDDOWN(VLOOKUP(J210,償却率!$B$4:$C$77,2,FALSE)*台帳シート!M210,0)&gt;=台帳シート!BO210,台帳シート!BO210-1,ROUNDDOWN(VLOOKUP(台帳シート!J210,償却率!$B$4:$C$77,2,FALSE)*台帳シート!M210,0)))),0)))</f>
        <v>5886000</v>
      </c>
      <c r="BS210" s="290">
        <f t="shared" si="112"/>
        <v>11772000</v>
      </c>
      <c r="BT210" s="293">
        <f t="shared" si="122"/>
        <v>17658000</v>
      </c>
      <c r="BU210" s="183"/>
    </row>
    <row r="211" spans="2:74" s="109" customFormat="1" ht="30" customHeight="1" x14ac:dyDescent="0.15">
      <c r="B211" s="82" t="s">
        <v>1028</v>
      </c>
      <c r="C211" s="111"/>
      <c r="D211" s="285" t="s">
        <v>891</v>
      </c>
      <c r="E211" s="103" t="s">
        <v>893</v>
      </c>
      <c r="F211" s="108" t="s">
        <v>286</v>
      </c>
      <c r="G211" s="273" t="s">
        <v>834</v>
      </c>
      <c r="H211" s="88" t="s">
        <v>182</v>
      </c>
      <c r="I211" s="273"/>
      <c r="J211" s="108">
        <v>5</v>
      </c>
      <c r="K211" s="105">
        <v>42319</v>
      </c>
      <c r="L211" s="88"/>
      <c r="M211" s="276">
        <v>2675160</v>
      </c>
      <c r="N211" s="277"/>
      <c r="O211" s="111"/>
      <c r="P211" s="111"/>
      <c r="Q211" s="111"/>
      <c r="R211" s="111" t="str">
        <f t="shared" si="80"/>
        <v>-</v>
      </c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88" t="s">
        <v>296</v>
      </c>
      <c r="AI211" s="88"/>
      <c r="AJ211" s="88"/>
      <c r="AK211" s="88"/>
      <c r="AL211" s="88"/>
      <c r="AM211" s="88"/>
      <c r="AN211" s="88"/>
      <c r="AO211" s="88"/>
      <c r="AP211" s="88"/>
      <c r="AQ211" s="189">
        <v>1</v>
      </c>
      <c r="AR211" s="88" t="s">
        <v>894</v>
      </c>
      <c r="AS211" s="88"/>
      <c r="AT211" s="88"/>
      <c r="AU211" s="88"/>
      <c r="AV211" s="88" t="s">
        <v>191</v>
      </c>
      <c r="AW211" s="88"/>
      <c r="AX211" s="282" t="s">
        <v>356</v>
      </c>
      <c r="AY211" s="115"/>
      <c r="AZ211" s="110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6"/>
      <c r="BL211" s="248">
        <f t="shared" si="117"/>
        <v>1</v>
      </c>
      <c r="BM211" s="247">
        <f>+IF(ISERROR(ROUNDDOWN(VLOOKUP(J211,償却率!$B$4:$C$82,2,FALSE)*台帳シート!M211,0)*台帳シート!BL211),0,ROUNDDOWN(VLOOKUP(台帳シート!J211,償却率!$B$4:$C$82,2,FALSE)*台帳シート!M211,0)*台帳シート!BL211)</f>
        <v>535032</v>
      </c>
      <c r="BN211" s="289">
        <f t="shared" si="118"/>
        <v>535032</v>
      </c>
      <c r="BO211" s="292">
        <f t="shared" si="119"/>
        <v>2140128</v>
      </c>
      <c r="BP211" s="292">
        <f t="shared" si="120"/>
        <v>0</v>
      </c>
      <c r="BQ211" s="289">
        <f t="shared" si="121"/>
        <v>0</v>
      </c>
      <c r="BR211" s="289">
        <f>IF(ISERROR(IF(BP211=0,IF(F211="無形・ソフトウェア",IF(ROUNDDOWN(VLOOKUP(J211,償却率!$B$4:$C$77,2,FALSE)*台帳シート!M211,0)&gt;=台帳シート!BO211,台帳シート!BO211-0,ROUNDDOWN(VLOOKUP(台帳シート!J211,償却率!$B$4:$C$77,2,FALSE)*台帳シート!M211,0)),IF(H211="1：リース",IF(ROUNDDOWN(VLOOKUP(J211,償却率!$B$4:$C$77,2,FALSE)*台帳シート!M211,0)&gt;=台帳シート!BO211,台帳シート!BO211-0,ROUNDDOWN(VLOOKUP(台帳シート!J211,償却率!$B$4:$C$77,2,FALSE)*台帳シート!M211,0)),IF(ROUNDDOWN(VLOOKUP(J211,償却率!$B$4:$C$77,2,FALSE)*台帳シート!M211,0)&gt;=台帳シート!BO211,台帳シート!BO211-1,ROUNDDOWN(VLOOKUP(台帳シート!J211,償却率!$B$4:$C$77,2,FALSE)*台帳シート!M211,0)))),0)),0,(IF(BP211=0,IF(F211="無形・ソフトウェア",IF(ROUNDDOWN(VLOOKUP(J211,償却率!$B$4:$C$77,2,FALSE)*台帳シート!M211,0)&gt;=台帳シート!BO211,台帳シート!BO211-0,ROUNDDOWN(VLOOKUP(台帳シート!J211,償却率!$B$4:$C$77,2,FALSE)*台帳シート!M211,0)),IF(H211="1：リース",IF(ROUNDDOWN(VLOOKUP(J211,償却率!$B$4:$C$77,2,FALSE)*台帳シート!M211,0)&gt;=台帳シート!BO211,台帳シート!BO211-0,ROUNDDOWN(VLOOKUP(台帳シート!J211,償却率!$B$4:$C$77,2,FALSE)*台帳シート!M211,0)),IF(ROUNDDOWN(VLOOKUP(J211,償却率!$B$4:$C$77,2,FALSE)*台帳シート!M211,0)&gt;=台帳シート!BO211,台帳シート!BO211-1,ROUNDDOWN(VLOOKUP(台帳シート!J211,償却率!$B$4:$C$77,2,FALSE)*台帳シート!M211,0)))),0)))</f>
        <v>535032</v>
      </c>
      <c r="BS211" s="290">
        <f t="shared" si="112"/>
        <v>1070064</v>
      </c>
      <c r="BT211" s="293">
        <f t="shared" si="122"/>
        <v>1605096</v>
      </c>
      <c r="BU211" s="183"/>
    </row>
    <row r="212" spans="2:74" s="109" customFormat="1" ht="30" customHeight="1" x14ac:dyDescent="0.15">
      <c r="B212" s="82" t="s">
        <v>1029</v>
      </c>
      <c r="C212" s="111"/>
      <c r="D212" s="285" t="s">
        <v>892</v>
      </c>
      <c r="E212" s="103" t="s">
        <v>893</v>
      </c>
      <c r="F212" s="108" t="s">
        <v>286</v>
      </c>
      <c r="G212" s="273" t="s">
        <v>835</v>
      </c>
      <c r="H212" s="88" t="s">
        <v>182</v>
      </c>
      <c r="I212" s="273"/>
      <c r="J212" s="108">
        <v>5</v>
      </c>
      <c r="K212" s="105">
        <v>42424</v>
      </c>
      <c r="L212" s="88"/>
      <c r="M212" s="276">
        <v>40284000</v>
      </c>
      <c r="N212" s="277"/>
      <c r="O212" s="111"/>
      <c r="P212" s="111"/>
      <c r="Q212" s="111"/>
      <c r="R212" s="111" t="str">
        <f t="shared" si="80"/>
        <v>-</v>
      </c>
      <c r="S212" s="111"/>
      <c r="T212" s="111"/>
      <c r="U212" s="111"/>
      <c r="V212" s="111"/>
      <c r="W212" s="111"/>
      <c r="X212" s="111"/>
      <c r="Y212" s="111" t="str">
        <f t="shared" si="127"/>
        <v>-</v>
      </c>
      <c r="Z212" s="111"/>
      <c r="AA212" s="111"/>
      <c r="AB212" s="111"/>
      <c r="AC212" s="111"/>
      <c r="AD212" s="111"/>
      <c r="AE212" s="111"/>
      <c r="AF212" s="111"/>
      <c r="AG212" s="111"/>
      <c r="AH212" s="88" t="s">
        <v>296</v>
      </c>
      <c r="AI212" s="88"/>
      <c r="AJ212" s="88"/>
      <c r="AK212" s="88"/>
      <c r="AL212" s="88"/>
      <c r="AM212" s="88"/>
      <c r="AN212" s="88"/>
      <c r="AO212" s="88"/>
      <c r="AP212" s="88"/>
      <c r="AQ212" s="189">
        <v>1</v>
      </c>
      <c r="AR212" s="88" t="s">
        <v>894</v>
      </c>
      <c r="AS212" s="88"/>
      <c r="AT212" s="88"/>
      <c r="AU212" s="88"/>
      <c r="AV212" s="88" t="s">
        <v>191</v>
      </c>
      <c r="AW212" s="88"/>
      <c r="AX212" s="282" t="s">
        <v>356</v>
      </c>
      <c r="AY212" s="115"/>
      <c r="AZ212" s="110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6"/>
      <c r="BL212" s="248">
        <f t="shared" si="117"/>
        <v>1</v>
      </c>
      <c r="BM212" s="247">
        <f>+IF(ISERROR(ROUNDDOWN(VLOOKUP(J212,償却率!$B$4:$C$82,2,FALSE)*台帳シート!M212,0)*台帳シート!BL212),0,ROUNDDOWN(VLOOKUP(台帳シート!J212,償却率!$B$4:$C$82,2,FALSE)*台帳シート!M212,0)*台帳シート!BL212)</f>
        <v>8056800</v>
      </c>
      <c r="BN212" s="289">
        <f t="shared" si="118"/>
        <v>8056800</v>
      </c>
      <c r="BO212" s="292">
        <f t="shared" si="119"/>
        <v>32227200</v>
      </c>
      <c r="BP212" s="292">
        <f t="shared" si="120"/>
        <v>0</v>
      </c>
      <c r="BQ212" s="289">
        <f t="shared" si="121"/>
        <v>0</v>
      </c>
      <c r="BR212" s="289">
        <f>IF(ISERROR(IF(BP212=0,IF(F212="無形・ソフトウェア",IF(ROUNDDOWN(VLOOKUP(J212,償却率!$B$4:$C$77,2,FALSE)*台帳シート!M212,0)&gt;=台帳シート!BO212,台帳シート!BO212-0,ROUNDDOWN(VLOOKUP(台帳シート!J212,償却率!$B$4:$C$77,2,FALSE)*台帳シート!M212,0)),IF(H212="1：リース",IF(ROUNDDOWN(VLOOKUP(J212,償却率!$B$4:$C$77,2,FALSE)*台帳シート!M212,0)&gt;=台帳シート!BO212,台帳シート!BO212-0,ROUNDDOWN(VLOOKUP(台帳シート!J212,償却率!$B$4:$C$77,2,FALSE)*台帳シート!M212,0)),IF(ROUNDDOWN(VLOOKUP(J212,償却率!$B$4:$C$77,2,FALSE)*台帳シート!M212,0)&gt;=台帳シート!BO212,台帳シート!BO212-1,ROUNDDOWN(VLOOKUP(台帳シート!J212,償却率!$B$4:$C$77,2,FALSE)*台帳シート!M212,0)))),0)),0,(IF(BP212=0,IF(F212="無形・ソフトウェア",IF(ROUNDDOWN(VLOOKUP(J212,償却率!$B$4:$C$77,2,FALSE)*台帳シート!M212,0)&gt;=台帳シート!BO212,台帳シート!BO212-0,ROUNDDOWN(VLOOKUP(台帳シート!J212,償却率!$B$4:$C$77,2,FALSE)*台帳シート!M212,0)),IF(H212="1：リース",IF(ROUNDDOWN(VLOOKUP(J212,償却率!$B$4:$C$77,2,FALSE)*台帳シート!M212,0)&gt;=台帳シート!BO212,台帳シート!BO212-0,ROUNDDOWN(VLOOKUP(台帳シート!J212,償却率!$B$4:$C$77,2,FALSE)*台帳シート!M212,0)),IF(ROUNDDOWN(VLOOKUP(J212,償却率!$B$4:$C$77,2,FALSE)*台帳シート!M212,0)&gt;=台帳シート!BO212,台帳シート!BO212-1,ROUNDDOWN(VLOOKUP(台帳シート!J212,償却率!$B$4:$C$77,2,FALSE)*台帳シート!M212,0)))),0)))</f>
        <v>8056800</v>
      </c>
      <c r="BS212" s="290">
        <f t="shared" si="112"/>
        <v>16113600</v>
      </c>
      <c r="BT212" s="293">
        <f t="shared" si="122"/>
        <v>24170400</v>
      </c>
      <c r="BU212" s="183"/>
    </row>
    <row r="213" spans="2:74" s="109" customFormat="1" ht="30" customHeight="1" x14ac:dyDescent="0.15">
      <c r="B213" s="82" t="s">
        <v>1030</v>
      </c>
      <c r="C213" s="111"/>
      <c r="D213" s="285" t="s">
        <v>891</v>
      </c>
      <c r="E213" s="103" t="s">
        <v>893</v>
      </c>
      <c r="F213" s="108" t="s">
        <v>286</v>
      </c>
      <c r="G213" s="273" t="s">
        <v>836</v>
      </c>
      <c r="H213" s="88" t="s">
        <v>182</v>
      </c>
      <c r="I213" s="273"/>
      <c r="J213" s="108">
        <v>5</v>
      </c>
      <c r="K213" s="105">
        <v>42424</v>
      </c>
      <c r="L213" s="88"/>
      <c r="M213" s="276">
        <v>52380000</v>
      </c>
      <c r="N213" s="277"/>
      <c r="O213" s="56"/>
      <c r="P213" s="111"/>
      <c r="Q213" s="111"/>
      <c r="R213" s="111" t="str">
        <f t="shared" si="80"/>
        <v>-</v>
      </c>
      <c r="S213" s="111"/>
      <c r="T213" s="111"/>
      <c r="U213" s="111"/>
      <c r="V213" s="111"/>
      <c r="W213" s="111"/>
      <c r="X213" s="111"/>
      <c r="Y213" s="111" t="str">
        <f t="shared" si="127"/>
        <v>-</v>
      </c>
      <c r="Z213" s="111"/>
      <c r="AA213" s="111"/>
      <c r="AB213" s="111"/>
      <c r="AC213" s="111"/>
      <c r="AD213" s="111"/>
      <c r="AE213" s="111"/>
      <c r="AF213" s="111"/>
      <c r="AG213" s="111"/>
      <c r="AH213" s="88" t="s">
        <v>296</v>
      </c>
      <c r="AI213" s="88"/>
      <c r="AJ213" s="88"/>
      <c r="AK213" s="88"/>
      <c r="AL213" s="88"/>
      <c r="AM213" s="88"/>
      <c r="AN213" s="88"/>
      <c r="AO213" s="88"/>
      <c r="AP213" s="88"/>
      <c r="AQ213" s="189">
        <v>1</v>
      </c>
      <c r="AR213" s="88" t="s">
        <v>894</v>
      </c>
      <c r="AS213" s="88"/>
      <c r="AT213" s="88"/>
      <c r="AU213" s="88"/>
      <c r="AV213" s="88" t="s">
        <v>191</v>
      </c>
      <c r="AW213" s="88"/>
      <c r="AX213" s="282" t="s">
        <v>356</v>
      </c>
      <c r="AY213" s="115"/>
      <c r="AZ213" s="110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6"/>
      <c r="BL213" s="248">
        <f t="shared" si="117"/>
        <v>1</v>
      </c>
      <c r="BM213" s="247">
        <f>+IF(ISERROR(ROUNDDOWN(VLOOKUP(J213,償却率!$B$4:$C$82,2,FALSE)*台帳シート!M213,0)*台帳シート!BL213),0,ROUNDDOWN(VLOOKUP(台帳シート!J213,償却率!$B$4:$C$82,2,FALSE)*台帳シート!M213,0)*台帳シート!BL213)</f>
        <v>10476000</v>
      </c>
      <c r="BN213" s="289">
        <f t="shared" si="118"/>
        <v>10476000</v>
      </c>
      <c r="BO213" s="292">
        <f t="shared" si="119"/>
        <v>41904000</v>
      </c>
      <c r="BP213" s="292">
        <f t="shared" si="120"/>
        <v>0</v>
      </c>
      <c r="BQ213" s="289">
        <f t="shared" si="121"/>
        <v>0</v>
      </c>
      <c r="BR213" s="289">
        <f>IF(ISERROR(IF(BP213=0,IF(F213="無形・ソフトウェア",IF(ROUNDDOWN(VLOOKUP(J213,償却率!$B$4:$C$77,2,FALSE)*台帳シート!M213,0)&gt;=台帳シート!BO213,台帳シート!BO213-0,ROUNDDOWN(VLOOKUP(台帳シート!J213,償却率!$B$4:$C$77,2,FALSE)*台帳シート!M213,0)),IF(H213="1：リース",IF(ROUNDDOWN(VLOOKUP(J213,償却率!$B$4:$C$77,2,FALSE)*台帳シート!M213,0)&gt;=台帳シート!BO213,台帳シート!BO213-0,ROUNDDOWN(VLOOKUP(台帳シート!J213,償却率!$B$4:$C$77,2,FALSE)*台帳シート!M213,0)),IF(ROUNDDOWN(VLOOKUP(J213,償却率!$B$4:$C$77,2,FALSE)*台帳シート!M213,0)&gt;=台帳シート!BO213,台帳シート!BO213-1,ROUNDDOWN(VLOOKUP(台帳シート!J213,償却率!$B$4:$C$77,2,FALSE)*台帳シート!M213,0)))),0)),0,(IF(BP213=0,IF(F213="無形・ソフトウェア",IF(ROUNDDOWN(VLOOKUP(J213,償却率!$B$4:$C$77,2,FALSE)*台帳シート!M213,0)&gt;=台帳シート!BO213,台帳シート!BO213-0,ROUNDDOWN(VLOOKUP(台帳シート!J213,償却率!$B$4:$C$77,2,FALSE)*台帳シート!M213,0)),IF(H213="1：リース",IF(ROUNDDOWN(VLOOKUP(J213,償却率!$B$4:$C$77,2,FALSE)*台帳シート!M213,0)&gt;=台帳シート!BO213,台帳シート!BO213-0,ROUNDDOWN(VLOOKUP(台帳シート!J213,償却率!$B$4:$C$77,2,FALSE)*台帳シート!M213,0)),IF(ROUNDDOWN(VLOOKUP(J213,償却率!$B$4:$C$77,2,FALSE)*台帳シート!M213,0)&gt;=台帳シート!BO213,台帳シート!BO213-1,ROUNDDOWN(VLOOKUP(台帳シート!J213,償却率!$B$4:$C$77,2,FALSE)*台帳シート!M213,0)))),0)))</f>
        <v>10476000</v>
      </c>
      <c r="BS213" s="290">
        <f t="shared" si="112"/>
        <v>20952000</v>
      </c>
      <c r="BT213" s="293">
        <f t="shared" si="122"/>
        <v>31428000</v>
      </c>
      <c r="BU213" s="183"/>
    </row>
    <row r="214" spans="2:74" s="109" customFormat="1" ht="30" customHeight="1" x14ac:dyDescent="0.15">
      <c r="B214" s="82" t="s">
        <v>1031</v>
      </c>
      <c r="C214" s="111"/>
      <c r="D214" s="285" t="s">
        <v>891</v>
      </c>
      <c r="E214" s="103" t="s">
        <v>893</v>
      </c>
      <c r="F214" s="108" t="s">
        <v>286</v>
      </c>
      <c r="G214" s="273" t="s">
        <v>837</v>
      </c>
      <c r="H214" s="88" t="s">
        <v>182</v>
      </c>
      <c r="I214" s="273"/>
      <c r="J214" s="108">
        <v>5</v>
      </c>
      <c r="K214" s="105">
        <v>41123</v>
      </c>
      <c r="L214" s="88"/>
      <c r="M214" s="276">
        <v>1200000</v>
      </c>
      <c r="N214" s="277"/>
      <c r="O214" s="56"/>
      <c r="P214" s="111"/>
      <c r="Q214" s="111"/>
      <c r="R214" s="111" t="str">
        <f t="shared" si="80"/>
        <v>-</v>
      </c>
      <c r="S214" s="111"/>
      <c r="T214" s="111"/>
      <c r="U214" s="111"/>
      <c r="V214" s="111"/>
      <c r="W214" s="111"/>
      <c r="X214" s="111"/>
      <c r="Y214" s="111" t="str">
        <f t="shared" si="127"/>
        <v>-</v>
      </c>
      <c r="Z214" s="111"/>
      <c r="AA214" s="111"/>
      <c r="AB214" s="111"/>
      <c r="AC214" s="111"/>
      <c r="AD214" s="111"/>
      <c r="AE214" s="111"/>
      <c r="AF214" s="111"/>
      <c r="AG214" s="111"/>
      <c r="AH214" s="88" t="s">
        <v>296</v>
      </c>
      <c r="AI214" s="88"/>
      <c r="AJ214" s="88"/>
      <c r="AK214" s="88"/>
      <c r="AL214" s="88"/>
      <c r="AM214" s="88"/>
      <c r="AN214" s="88"/>
      <c r="AO214" s="88"/>
      <c r="AP214" s="88"/>
      <c r="AQ214" s="189">
        <v>1</v>
      </c>
      <c r="AR214" s="88" t="s">
        <v>894</v>
      </c>
      <c r="AS214" s="88"/>
      <c r="AT214" s="88"/>
      <c r="AU214" s="88"/>
      <c r="AV214" s="88" t="s">
        <v>191</v>
      </c>
      <c r="AW214" s="88"/>
      <c r="AX214" s="282" t="s">
        <v>356</v>
      </c>
      <c r="AY214" s="115"/>
      <c r="AZ214" s="110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6"/>
      <c r="BL214" s="248">
        <f t="shared" si="117"/>
        <v>4</v>
      </c>
      <c r="BM214" s="247">
        <f>+IF(ISERROR(ROUNDDOWN(VLOOKUP(J214,償却率!$B$4:$C$82,2,FALSE)*台帳シート!M214,0)*台帳シート!BL214),0,ROUNDDOWN(VLOOKUP(台帳シート!J214,償却率!$B$4:$C$82,2,FALSE)*台帳シート!M214,0)*台帳シート!BL214)</f>
        <v>960000</v>
      </c>
      <c r="BN214" s="289">
        <f t="shared" si="118"/>
        <v>960000</v>
      </c>
      <c r="BO214" s="292">
        <f t="shared" si="119"/>
        <v>240000</v>
      </c>
      <c r="BP214" s="292">
        <f t="shared" si="120"/>
        <v>0</v>
      </c>
      <c r="BQ214" s="289">
        <f t="shared" si="121"/>
        <v>0</v>
      </c>
      <c r="BR214" s="289">
        <f>IF(ISERROR(IF(BP214=0,IF(F214="無形・ソフトウェア",IF(ROUNDDOWN(VLOOKUP(J214,償却率!$B$4:$C$77,2,FALSE)*台帳シート!M214,0)&gt;=台帳シート!BO214,台帳シート!BO214-0,ROUNDDOWN(VLOOKUP(台帳シート!J214,償却率!$B$4:$C$77,2,FALSE)*台帳シート!M214,0)),IF(H214="1：リース",IF(ROUNDDOWN(VLOOKUP(J214,償却率!$B$4:$C$77,2,FALSE)*台帳シート!M214,0)&gt;=台帳シート!BO214,台帳シート!BO214-0,ROUNDDOWN(VLOOKUP(台帳シート!J214,償却率!$B$4:$C$77,2,FALSE)*台帳シート!M214,0)),IF(ROUNDDOWN(VLOOKUP(J214,償却率!$B$4:$C$77,2,FALSE)*台帳シート!M214,0)&gt;=台帳シート!BO214,台帳シート!BO214-1,ROUNDDOWN(VLOOKUP(台帳シート!J214,償却率!$B$4:$C$77,2,FALSE)*台帳シート!M214,0)))),0)),0,(IF(BP214=0,IF(F214="無形・ソフトウェア",IF(ROUNDDOWN(VLOOKUP(J214,償却率!$B$4:$C$77,2,FALSE)*台帳シート!M214,0)&gt;=台帳シート!BO214,台帳シート!BO214-0,ROUNDDOWN(VLOOKUP(台帳シート!J214,償却率!$B$4:$C$77,2,FALSE)*台帳シート!M214,0)),IF(H214="1：リース",IF(ROUNDDOWN(VLOOKUP(J214,償却率!$B$4:$C$77,2,FALSE)*台帳シート!M214,0)&gt;=台帳シート!BO214,台帳シート!BO214-0,ROUNDDOWN(VLOOKUP(台帳シート!J214,償却率!$B$4:$C$77,2,FALSE)*台帳シート!M214,0)),IF(ROUNDDOWN(VLOOKUP(J214,償却率!$B$4:$C$77,2,FALSE)*台帳シート!M214,0)&gt;=台帳シート!BO214,台帳シート!BO214-1,ROUNDDOWN(VLOOKUP(台帳シート!J214,償却率!$B$4:$C$77,2,FALSE)*台帳シート!M214,0)))),0)))</f>
        <v>239999</v>
      </c>
      <c r="BS214" s="290">
        <f t="shared" ref="BS214:BS243" si="128">BN214+BQ214+BR214</f>
        <v>1199999</v>
      </c>
      <c r="BT214" s="293">
        <f t="shared" si="122"/>
        <v>1</v>
      </c>
      <c r="BU214" s="183"/>
    </row>
    <row r="215" spans="2:74" s="109" customFormat="1" ht="30" customHeight="1" x14ac:dyDescent="0.15">
      <c r="B215" s="82" t="s">
        <v>1032</v>
      </c>
      <c r="C215" s="111"/>
      <c r="D215" s="285" t="s">
        <v>893</v>
      </c>
      <c r="E215" s="103" t="s">
        <v>893</v>
      </c>
      <c r="F215" s="108" t="s">
        <v>286</v>
      </c>
      <c r="G215" s="273" t="s">
        <v>838</v>
      </c>
      <c r="H215" s="88" t="s">
        <v>182</v>
      </c>
      <c r="I215" s="273"/>
      <c r="J215" s="108">
        <v>5</v>
      </c>
      <c r="K215" s="105">
        <v>41750</v>
      </c>
      <c r="L215" s="88"/>
      <c r="M215" s="276">
        <v>111610000</v>
      </c>
      <c r="N215" s="277"/>
      <c r="O215" s="56"/>
      <c r="P215" s="111"/>
      <c r="Q215" s="111"/>
      <c r="R215" s="111" t="str">
        <f t="shared" si="80"/>
        <v>-</v>
      </c>
      <c r="S215" s="111"/>
      <c r="T215" s="111"/>
      <c r="U215" s="111"/>
      <c r="V215" s="111"/>
      <c r="W215" s="111"/>
      <c r="X215" s="111"/>
      <c r="Y215" s="111" t="str">
        <f t="shared" si="127"/>
        <v>-</v>
      </c>
      <c r="Z215" s="111"/>
      <c r="AA215" s="111"/>
      <c r="AB215" s="111"/>
      <c r="AC215" s="111"/>
      <c r="AD215" s="111"/>
      <c r="AE215" s="111"/>
      <c r="AF215" s="111"/>
      <c r="AG215" s="111"/>
      <c r="AH215" s="88" t="s">
        <v>296</v>
      </c>
      <c r="AI215" s="88"/>
      <c r="AJ215" s="88"/>
      <c r="AK215" s="88"/>
      <c r="AL215" s="88"/>
      <c r="AM215" s="88"/>
      <c r="AN215" s="88"/>
      <c r="AO215" s="88"/>
      <c r="AP215" s="88"/>
      <c r="AQ215" s="189">
        <v>1</v>
      </c>
      <c r="AR215" s="88" t="s">
        <v>894</v>
      </c>
      <c r="AS215" s="88"/>
      <c r="AT215" s="88"/>
      <c r="AU215" s="88"/>
      <c r="AV215" s="88" t="s">
        <v>191</v>
      </c>
      <c r="AW215" s="88"/>
      <c r="AX215" s="282" t="s">
        <v>356</v>
      </c>
      <c r="AY215" s="115"/>
      <c r="AZ215" s="110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6"/>
      <c r="BL215" s="248">
        <f t="shared" si="117"/>
        <v>2</v>
      </c>
      <c r="BM215" s="247">
        <f>+IF(ISERROR(ROUNDDOWN(VLOOKUP(J215,償却率!$B$4:$C$82,2,FALSE)*台帳シート!M215,0)*台帳シート!BL215),0,ROUNDDOWN(VLOOKUP(台帳シート!J215,償却率!$B$4:$C$82,2,FALSE)*台帳シート!M215,0)*台帳シート!BL215)</f>
        <v>44644000</v>
      </c>
      <c r="BN215" s="289">
        <f t="shared" si="118"/>
        <v>44644000</v>
      </c>
      <c r="BO215" s="292">
        <f t="shared" si="119"/>
        <v>66966000</v>
      </c>
      <c r="BP215" s="292">
        <f t="shared" si="120"/>
        <v>0</v>
      </c>
      <c r="BQ215" s="289">
        <f t="shared" si="121"/>
        <v>0</v>
      </c>
      <c r="BR215" s="289">
        <f>IF(ISERROR(IF(BP215=0,IF(F215="無形・ソフトウェア",IF(ROUNDDOWN(VLOOKUP(J215,償却率!$B$4:$C$77,2,FALSE)*台帳シート!M215,0)&gt;=台帳シート!BO215,台帳シート!BO215-0,ROUNDDOWN(VLOOKUP(台帳シート!J215,償却率!$B$4:$C$77,2,FALSE)*台帳シート!M215,0)),IF(H215="1：リース",IF(ROUNDDOWN(VLOOKUP(J215,償却率!$B$4:$C$77,2,FALSE)*台帳シート!M215,0)&gt;=台帳シート!BO215,台帳シート!BO215-0,ROUNDDOWN(VLOOKUP(台帳シート!J215,償却率!$B$4:$C$77,2,FALSE)*台帳シート!M215,0)),IF(ROUNDDOWN(VLOOKUP(J215,償却率!$B$4:$C$77,2,FALSE)*台帳シート!M215,0)&gt;=台帳シート!BO215,台帳シート!BO215-1,ROUNDDOWN(VLOOKUP(台帳シート!J215,償却率!$B$4:$C$77,2,FALSE)*台帳シート!M215,0)))),0)),0,(IF(BP215=0,IF(F215="無形・ソフトウェア",IF(ROUNDDOWN(VLOOKUP(J215,償却率!$B$4:$C$77,2,FALSE)*台帳シート!M215,0)&gt;=台帳シート!BO215,台帳シート!BO215-0,ROUNDDOWN(VLOOKUP(台帳シート!J215,償却率!$B$4:$C$77,2,FALSE)*台帳シート!M215,0)),IF(H215="1：リース",IF(ROUNDDOWN(VLOOKUP(J215,償却率!$B$4:$C$77,2,FALSE)*台帳シート!M215,0)&gt;=台帳シート!BO215,台帳シート!BO215-0,ROUNDDOWN(VLOOKUP(台帳シート!J215,償却率!$B$4:$C$77,2,FALSE)*台帳シート!M215,0)),IF(ROUNDDOWN(VLOOKUP(J215,償却率!$B$4:$C$77,2,FALSE)*台帳シート!M215,0)&gt;=台帳シート!BO215,台帳シート!BO215-1,ROUNDDOWN(VLOOKUP(台帳シート!J215,償却率!$B$4:$C$77,2,FALSE)*台帳シート!M215,0)))),0)))</f>
        <v>22322000</v>
      </c>
      <c r="BS215" s="290">
        <f t="shared" si="128"/>
        <v>66966000</v>
      </c>
      <c r="BT215" s="293">
        <f t="shared" si="122"/>
        <v>44644000</v>
      </c>
      <c r="BU215" s="183"/>
    </row>
    <row r="216" spans="2:74" s="109" customFormat="1" ht="30" customHeight="1" x14ac:dyDescent="0.15">
      <c r="B216" s="288" t="s">
        <v>1143</v>
      </c>
      <c r="C216" s="111"/>
      <c r="D216" s="111"/>
      <c r="E216" s="103" t="s">
        <v>1100</v>
      </c>
      <c r="F216" s="108" t="s">
        <v>286</v>
      </c>
      <c r="G216" s="287" t="s">
        <v>1144</v>
      </c>
      <c r="H216" s="88" t="s">
        <v>182</v>
      </c>
      <c r="I216" s="273"/>
      <c r="J216" s="108">
        <v>5</v>
      </c>
      <c r="K216" s="105">
        <v>42515</v>
      </c>
      <c r="L216" s="88"/>
      <c r="M216" s="276">
        <v>1460592</v>
      </c>
      <c r="N216" s="277"/>
      <c r="O216" s="111"/>
      <c r="P216" s="111"/>
      <c r="Q216" s="111"/>
      <c r="R216" s="111" t="str">
        <f t="shared" ref="R216:R221" si="129">IF(BP216&gt;0,BP216,"-")</f>
        <v>-</v>
      </c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88" t="s">
        <v>296</v>
      </c>
      <c r="AI216" s="88"/>
      <c r="AJ216" s="88"/>
      <c r="AK216" s="88"/>
      <c r="AL216" s="88"/>
      <c r="AM216" s="88"/>
      <c r="AN216" s="88"/>
      <c r="AO216" s="88"/>
      <c r="AP216" s="88"/>
      <c r="AQ216" s="189">
        <v>1</v>
      </c>
      <c r="AR216" s="88" t="s">
        <v>310</v>
      </c>
      <c r="AS216" s="88"/>
      <c r="AT216" s="88"/>
      <c r="AU216" s="88"/>
      <c r="AV216" s="88" t="s">
        <v>191</v>
      </c>
      <c r="AW216" s="88"/>
      <c r="AX216" s="282" t="s">
        <v>356</v>
      </c>
      <c r="AY216" s="115"/>
      <c r="AZ216" s="110"/>
      <c r="BA216" s="111"/>
      <c r="BB216" s="111"/>
      <c r="BC216" s="111"/>
      <c r="BD216" s="111"/>
      <c r="BE216" s="111"/>
      <c r="BF216" s="111"/>
      <c r="BG216" s="111"/>
      <c r="BH216" s="111"/>
      <c r="BI216" s="111"/>
      <c r="BJ216" s="111"/>
      <c r="BK216" s="6"/>
      <c r="BL216" s="248">
        <f t="shared" ref="BL216:BL226" si="130">+IF($BM$2&lt;K216,0,DATEDIF(K216,$BM$2,"Y"))</f>
        <v>0</v>
      </c>
      <c r="BM216" s="247">
        <f>+IF(ISERROR(ROUNDDOWN(VLOOKUP(J216,償却率!$B$4:$C$82,2,FALSE)*台帳シート!M216,0)*台帳シート!BL216),0,ROUNDDOWN(VLOOKUP(台帳シート!J216,償却率!$B$4:$C$82,2,FALSE)*台帳シート!M216,0)*台帳シート!BL216)</f>
        <v>0</v>
      </c>
      <c r="BN216" s="289">
        <f t="shared" ref="BN216:BN226" si="131">IF(BM216=0,0,IF(F216="無形・ソフトウェア",IF(M216-BM216&gt;0,BM216,M216-0),IF(H216="1：リース",IF(M216-BM216&gt;0,BM216,M216-0),IF(M216-BM216&gt;1,BM216,M216-1))))</f>
        <v>0</v>
      </c>
      <c r="BO216" s="292">
        <f t="shared" ref="BO216:BO226" si="132">+IF(BP216&lt;=0,M216-BN216,0)</f>
        <v>1460592</v>
      </c>
      <c r="BP216" s="292">
        <f t="shared" ref="BP216:BP226" si="133">+IF($BM$2&lt;K216,M216,IF(O216&lt;&gt;"",-(M216-BN216),0))</f>
        <v>0</v>
      </c>
      <c r="BQ216" s="289">
        <f t="shared" ref="BQ216:BQ226" si="134">IF(BP216&lt;0,-BN216+BP216,0)</f>
        <v>0</v>
      </c>
      <c r="BR216" s="289">
        <f>IF(ISERROR(IF(BP216=0,IF(F216="無形・ソフトウェア",IF(ROUNDDOWN(VLOOKUP(J216,償却率!$B$4:$C$77,2,FALSE)*台帳シート!M216,0)&gt;=台帳シート!BO216,台帳シート!BO216-0,ROUNDDOWN(VLOOKUP(台帳シート!J216,償却率!$B$4:$C$77,2,FALSE)*台帳シート!M216,0)),IF(H216="1：リース",IF(ROUNDDOWN(VLOOKUP(J216,償却率!$B$4:$C$77,2,FALSE)*台帳シート!M216,0)&gt;=台帳シート!BO216,台帳シート!BO216-0,ROUNDDOWN(VLOOKUP(台帳シート!J216,償却率!$B$4:$C$77,2,FALSE)*台帳シート!M216,0)),IF(ROUNDDOWN(VLOOKUP(J216,償却率!$B$4:$C$77,2,FALSE)*台帳シート!M216,0)&gt;=台帳シート!BO216,台帳シート!BO216-1,ROUNDDOWN(VLOOKUP(台帳シート!J216,償却率!$B$4:$C$77,2,FALSE)*台帳シート!M216,0)))),0)),0,(IF(BP216=0,IF(F216="無形・ソフトウェア",IF(ROUNDDOWN(VLOOKUP(J216,償却率!$B$4:$C$77,2,FALSE)*台帳シート!M216,0)&gt;=台帳シート!BO216,台帳シート!BO216-0,ROUNDDOWN(VLOOKUP(台帳シート!J216,償却率!$B$4:$C$77,2,FALSE)*台帳シート!M216,0)),IF(H216="1：リース",IF(ROUNDDOWN(VLOOKUP(J216,償却率!$B$4:$C$77,2,FALSE)*台帳シート!M216,0)&gt;=台帳シート!BO216,台帳シート!BO216-0,ROUNDDOWN(VLOOKUP(台帳シート!J216,償却率!$B$4:$C$77,2,FALSE)*台帳シート!M216,0)),IF(ROUNDDOWN(VLOOKUP(J216,償却率!$B$4:$C$77,2,FALSE)*台帳シート!M216,0)&gt;=台帳シート!BO216,台帳シート!BO216-1,ROUNDDOWN(VLOOKUP(台帳シート!J216,償却率!$B$4:$C$77,2,FALSE)*台帳シート!M216,0)))),0)))</f>
        <v>292118</v>
      </c>
      <c r="BS216" s="290">
        <f t="shared" si="128"/>
        <v>292118</v>
      </c>
      <c r="BT216" s="293">
        <f t="shared" ref="BT216:BT226" si="135">+BO216+BP216-BR216</f>
        <v>1168474</v>
      </c>
      <c r="BU216" s="183"/>
    </row>
    <row r="217" spans="2:74" s="109" customFormat="1" ht="30" customHeight="1" x14ac:dyDescent="0.15">
      <c r="B217" s="288" t="s">
        <v>1145</v>
      </c>
      <c r="C217" s="111"/>
      <c r="D217" s="111" t="s">
        <v>1146</v>
      </c>
      <c r="E217" s="103" t="s">
        <v>632</v>
      </c>
      <c r="F217" s="108" t="s">
        <v>286</v>
      </c>
      <c r="G217" s="273" t="s">
        <v>1147</v>
      </c>
      <c r="H217" s="88" t="s">
        <v>182</v>
      </c>
      <c r="I217" s="273"/>
      <c r="J217" s="108">
        <v>6</v>
      </c>
      <c r="K217" s="105">
        <v>42517</v>
      </c>
      <c r="L217" s="88"/>
      <c r="M217" s="276">
        <v>1031184</v>
      </c>
      <c r="N217" s="277"/>
      <c r="O217" s="111"/>
      <c r="P217" s="111"/>
      <c r="Q217" s="111"/>
      <c r="R217" s="111" t="str">
        <f t="shared" si="129"/>
        <v>-</v>
      </c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88" t="s">
        <v>296</v>
      </c>
      <c r="AI217" s="88"/>
      <c r="AJ217" s="88"/>
      <c r="AK217" s="88"/>
      <c r="AL217" s="88"/>
      <c r="AM217" s="88"/>
      <c r="AN217" s="88"/>
      <c r="AO217" s="88"/>
      <c r="AP217" s="88"/>
      <c r="AQ217" s="189">
        <v>1</v>
      </c>
      <c r="AR217" s="88" t="s">
        <v>307</v>
      </c>
      <c r="AS217" s="88"/>
      <c r="AT217" s="88"/>
      <c r="AU217" s="88"/>
      <c r="AV217" s="88" t="s">
        <v>191</v>
      </c>
      <c r="AW217" s="88"/>
      <c r="AX217" s="282" t="s">
        <v>356</v>
      </c>
      <c r="AY217" s="115"/>
      <c r="AZ217" s="110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6"/>
      <c r="BL217" s="248">
        <f t="shared" si="130"/>
        <v>0</v>
      </c>
      <c r="BM217" s="247">
        <f>+IF(ISERROR(ROUNDDOWN(VLOOKUP(J217,償却率!$B$4:$C$82,2,FALSE)*台帳シート!M217,0)*台帳シート!BL217),0,ROUNDDOWN(VLOOKUP(台帳シート!J217,償却率!$B$4:$C$82,2,FALSE)*台帳シート!M217,0)*台帳シート!BL217)</f>
        <v>0</v>
      </c>
      <c r="BN217" s="289">
        <f t="shared" si="131"/>
        <v>0</v>
      </c>
      <c r="BO217" s="292">
        <f t="shared" si="132"/>
        <v>1031184</v>
      </c>
      <c r="BP217" s="292">
        <f t="shared" si="133"/>
        <v>0</v>
      </c>
      <c r="BQ217" s="289">
        <f t="shared" si="134"/>
        <v>0</v>
      </c>
      <c r="BR217" s="289">
        <f>IF(ISERROR(IF(BP217=0,IF(F217="無形・ソフトウェア",IF(ROUNDDOWN(VLOOKUP(J217,償却率!$B$4:$C$77,2,FALSE)*台帳シート!M217,0)&gt;=台帳シート!BO217,台帳シート!BO217-0,ROUNDDOWN(VLOOKUP(台帳シート!J217,償却率!$B$4:$C$77,2,FALSE)*台帳シート!M217,0)),IF(H217="1：リース",IF(ROUNDDOWN(VLOOKUP(J217,償却率!$B$4:$C$77,2,FALSE)*台帳シート!M217,0)&gt;=台帳シート!BO217,台帳シート!BO217-0,ROUNDDOWN(VLOOKUP(台帳シート!J217,償却率!$B$4:$C$77,2,FALSE)*台帳シート!M217,0)),IF(ROUNDDOWN(VLOOKUP(J217,償却率!$B$4:$C$77,2,FALSE)*台帳シート!M217,0)&gt;=台帳シート!BO217,台帳シート!BO217-1,ROUNDDOWN(VLOOKUP(台帳シート!J217,償却率!$B$4:$C$77,2,FALSE)*台帳シート!M217,0)))),0)),0,(IF(BP217=0,IF(F217="無形・ソフトウェア",IF(ROUNDDOWN(VLOOKUP(J217,償却率!$B$4:$C$77,2,FALSE)*台帳シート!M217,0)&gt;=台帳シート!BO217,台帳シート!BO217-0,ROUNDDOWN(VLOOKUP(台帳シート!J217,償却率!$B$4:$C$77,2,FALSE)*台帳シート!M217,0)),IF(H217="1：リース",IF(ROUNDDOWN(VLOOKUP(J217,償却率!$B$4:$C$77,2,FALSE)*台帳シート!M217,0)&gt;=台帳シート!BO217,台帳シート!BO217-0,ROUNDDOWN(VLOOKUP(台帳シート!J217,償却率!$B$4:$C$77,2,FALSE)*台帳シート!M217,0)),IF(ROUNDDOWN(VLOOKUP(J217,償却率!$B$4:$C$77,2,FALSE)*台帳シート!M217,0)&gt;=台帳シート!BO217,台帳シート!BO217-1,ROUNDDOWN(VLOOKUP(台帳シート!J217,償却率!$B$4:$C$77,2,FALSE)*台帳シート!M217,0)))),0)))</f>
        <v>172207</v>
      </c>
      <c r="BS217" s="290">
        <f t="shared" si="128"/>
        <v>172207</v>
      </c>
      <c r="BT217" s="293">
        <f t="shared" si="135"/>
        <v>858977</v>
      </c>
      <c r="BU217" s="183"/>
      <c r="BV217" s="109" t="s">
        <v>1148</v>
      </c>
    </row>
    <row r="218" spans="2:74" s="109" customFormat="1" ht="30" customHeight="1" x14ac:dyDescent="0.15">
      <c r="B218" s="288" t="s">
        <v>1149</v>
      </c>
      <c r="C218" s="111"/>
      <c r="D218" s="111" t="s">
        <v>1150</v>
      </c>
      <c r="E218" s="103" t="s">
        <v>1098</v>
      </c>
      <c r="F218" s="108" t="s">
        <v>286</v>
      </c>
      <c r="G218" s="273" t="s">
        <v>1151</v>
      </c>
      <c r="H218" s="88" t="s">
        <v>182</v>
      </c>
      <c r="I218" s="273"/>
      <c r="J218" s="108">
        <v>5</v>
      </c>
      <c r="K218" s="105">
        <v>42678</v>
      </c>
      <c r="L218" s="88"/>
      <c r="M218" s="276">
        <v>4860000</v>
      </c>
      <c r="N218" s="277"/>
      <c r="O218" s="56"/>
      <c r="P218" s="111"/>
      <c r="Q218" s="111"/>
      <c r="R218" s="111" t="str">
        <f t="shared" si="129"/>
        <v>-</v>
      </c>
      <c r="S218" s="111"/>
      <c r="T218" s="111"/>
      <c r="U218" s="111"/>
      <c r="V218" s="111"/>
      <c r="W218" s="111"/>
      <c r="X218" s="111"/>
      <c r="Y218" s="111" t="str">
        <f>IF(BP218&lt;0,BP218,"-")</f>
        <v>-</v>
      </c>
      <c r="Z218" s="111"/>
      <c r="AA218" s="111"/>
      <c r="AB218" s="111"/>
      <c r="AC218" s="111"/>
      <c r="AD218" s="111"/>
      <c r="AE218" s="111"/>
      <c r="AF218" s="111"/>
      <c r="AG218" s="111"/>
      <c r="AH218" s="88" t="s">
        <v>296</v>
      </c>
      <c r="AI218" s="88"/>
      <c r="AJ218" s="88"/>
      <c r="AK218" s="88"/>
      <c r="AL218" s="88"/>
      <c r="AM218" s="88"/>
      <c r="AN218" s="88"/>
      <c r="AO218" s="88"/>
      <c r="AP218" s="88"/>
      <c r="AQ218" s="189">
        <v>1</v>
      </c>
      <c r="AR218" s="88" t="s">
        <v>307</v>
      </c>
      <c r="AS218" s="88"/>
      <c r="AT218" s="88"/>
      <c r="AU218" s="88"/>
      <c r="AV218" s="88" t="s">
        <v>191</v>
      </c>
      <c r="AW218" s="88"/>
      <c r="AX218" s="282" t="s">
        <v>356</v>
      </c>
      <c r="AY218" s="115"/>
      <c r="AZ218" s="110"/>
      <c r="BA218" s="111"/>
      <c r="BB218" s="111"/>
      <c r="BC218" s="111"/>
      <c r="BD218" s="111"/>
      <c r="BE218" s="111"/>
      <c r="BF218" s="111"/>
      <c r="BG218" s="111"/>
      <c r="BH218" s="111"/>
      <c r="BI218" s="111"/>
      <c r="BJ218" s="111"/>
      <c r="BK218" s="6"/>
      <c r="BL218" s="248">
        <f t="shared" si="130"/>
        <v>0</v>
      </c>
      <c r="BM218" s="247">
        <f>+IF(ISERROR(ROUNDDOWN(VLOOKUP(J218,償却率!$B$4:$C$82,2,FALSE)*台帳シート!M218,0)*台帳シート!BL218),0,ROUNDDOWN(VLOOKUP(台帳シート!J218,償却率!$B$4:$C$82,2,FALSE)*台帳シート!M218,0)*台帳シート!BL218)</f>
        <v>0</v>
      </c>
      <c r="BN218" s="289">
        <f t="shared" si="131"/>
        <v>0</v>
      </c>
      <c r="BO218" s="292">
        <f t="shared" si="132"/>
        <v>4860000</v>
      </c>
      <c r="BP218" s="292">
        <f t="shared" si="133"/>
        <v>0</v>
      </c>
      <c r="BQ218" s="289">
        <f t="shared" si="134"/>
        <v>0</v>
      </c>
      <c r="BR218" s="289">
        <f>IF(ISERROR(IF(BP218=0,IF(F218="無形・ソフトウェア",IF(ROUNDDOWN(VLOOKUP(J218,償却率!$B$4:$C$77,2,FALSE)*台帳シート!M218,0)&gt;=台帳シート!BO218,台帳シート!BO218-0,ROUNDDOWN(VLOOKUP(台帳シート!J218,償却率!$B$4:$C$77,2,FALSE)*台帳シート!M218,0)),IF(H218="1：リース",IF(ROUNDDOWN(VLOOKUP(J218,償却率!$B$4:$C$77,2,FALSE)*台帳シート!M218,0)&gt;=台帳シート!BO218,台帳シート!BO218-0,ROUNDDOWN(VLOOKUP(台帳シート!J218,償却率!$B$4:$C$77,2,FALSE)*台帳シート!M218,0)),IF(ROUNDDOWN(VLOOKUP(J218,償却率!$B$4:$C$77,2,FALSE)*台帳シート!M218,0)&gt;=台帳シート!BO218,台帳シート!BO218-1,ROUNDDOWN(VLOOKUP(台帳シート!J218,償却率!$B$4:$C$77,2,FALSE)*台帳シート!M218,0)))),0)),0,(IF(BP218=0,IF(F218="無形・ソフトウェア",IF(ROUNDDOWN(VLOOKUP(J218,償却率!$B$4:$C$77,2,FALSE)*台帳シート!M218,0)&gt;=台帳シート!BO218,台帳シート!BO218-0,ROUNDDOWN(VLOOKUP(台帳シート!J218,償却率!$B$4:$C$77,2,FALSE)*台帳シート!M218,0)),IF(H218="1：リース",IF(ROUNDDOWN(VLOOKUP(J218,償却率!$B$4:$C$77,2,FALSE)*台帳シート!M218,0)&gt;=台帳シート!BO218,台帳シート!BO218-0,ROUNDDOWN(VLOOKUP(台帳シート!J218,償却率!$B$4:$C$77,2,FALSE)*台帳シート!M218,0)),IF(ROUNDDOWN(VLOOKUP(J218,償却率!$B$4:$C$77,2,FALSE)*台帳シート!M218,0)&gt;=台帳シート!BO218,台帳シート!BO218-1,ROUNDDOWN(VLOOKUP(台帳シート!J218,償却率!$B$4:$C$77,2,FALSE)*台帳シート!M218,0)))),0)))</f>
        <v>972000</v>
      </c>
      <c r="BS218" s="290">
        <f t="shared" si="128"/>
        <v>972000</v>
      </c>
      <c r="BT218" s="293">
        <f t="shared" si="135"/>
        <v>3888000</v>
      </c>
      <c r="BU218" s="183"/>
      <c r="BV218" s="109" t="s">
        <v>1152</v>
      </c>
    </row>
    <row r="219" spans="2:74" s="109" customFormat="1" ht="30" customHeight="1" x14ac:dyDescent="0.15">
      <c r="B219" s="288" t="s">
        <v>1153</v>
      </c>
      <c r="C219" s="111"/>
      <c r="D219" s="111" t="s">
        <v>1154</v>
      </c>
      <c r="E219" s="103" t="s">
        <v>1098</v>
      </c>
      <c r="F219" s="108" t="s">
        <v>286</v>
      </c>
      <c r="G219" s="273" t="s">
        <v>1155</v>
      </c>
      <c r="H219" s="88" t="s">
        <v>182</v>
      </c>
      <c r="I219" s="273"/>
      <c r="J219" s="108">
        <v>5</v>
      </c>
      <c r="K219" s="105">
        <v>42650</v>
      </c>
      <c r="L219" s="88"/>
      <c r="M219" s="276">
        <v>775440</v>
      </c>
      <c r="N219" s="277"/>
      <c r="O219" s="111"/>
      <c r="P219" s="111"/>
      <c r="Q219" s="111"/>
      <c r="R219" s="111" t="str">
        <f t="shared" si="129"/>
        <v>-</v>
      </c>
      <c r="S219" s="111"/>
      <c r="T219" s="111"/>
      <c r="U219" s="111"/>
      <c r="V219" s="111"/>
      <c r="W219" s="111"/>
      <c r="X219" s="111"/>
      <c r="Y219" s="111" t="str">
        <f>IF(BP219&lt;0,BP219,"-")</f>
        <v>-</v>
      </c>
      <c r="Z219" s="111"/>
      <c r="AA219" s="111"/>
      <c r="AB219" s="111"/>
      <c r="AC219" s="111"/>
      <c r="AD219" s="111"/>
      <c r="AE219" s="111"/>
      <c r="AF219" s="111"/>
      <c r="AG219" s="111"/>
      <c r="AH219" s="88" t="s">
        <v>296</v>
      </c>
      <c r="AI219" s="88"/>
      <c r="AJ219" s="88"/>
      <c r="AK219" s="88"/>
      <c r="AL219" s="88"/>
      <c r="AM219" s="88"/>
      <c r="AN219" s="88"/>
      <c r="AO219" s="88"/>
      <c r="AP219" s="88"/>
      <c r="AQ219" s="189">
        <v>1</v>
      </c>
      <c r="AR219" s="88" t="s">
        <v>307</v>
      </c>
      <c r="AS219" s="88"/>
      <c r="AT219" s="88"/>
      <c r="AU219" s="88"/>
      <c r="AV219" s="88" t="s">
        <v>191</v>
      </c>
      <c r="AW219" s="88"/>
      <c r="AX219" s="282" t="s">
        <v>356</v>
      </c>
      <c r="AY219" s="115"/>
      <c r="AZ219" s="110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6"/>
      <c r="BL219" s="248">
        <f t="shared" si="130"/>
        <v>0</v>
      </c>
      <c r="BM219" s="247">
        <f>+IF(ISERROR(ROUNDDOWN(VLOOKUP(J219,償却率!$B$4:$C$82,2,FALSE)*台帳シート!M219,0)*台帳シート!BL219),0,ROUNDDOWN(VLOOKUP(台帳シート!J219,償却率!$B$4:$C$82,2,FALSE)*台帳シート!M219,0)*台帳シート!BL219)</f>
        <v>0</v>
      </c>
      <c r="BN219" s="289">
        <f t="shared" si="131"/>
        <v>0</v>
      </c>
      <c r="BO219" s="292">
        <f t="shared" si="132"/>
        <v>775440</v>
      </c>
      <c r="BP219" s="292">
        <f t="shared" si="133"/>
        <v>0</v>
      </c>
      <c r="BQ219" s="289">
        <f t="shared" si="134"/>
        <v>0</v>
      </c>
      <c r="BR219" s="289">
        <f>IF(ISERROR(IF(BP219=0,IF(F219="無形・ソフトウェア",IF(ROUNDDOWN(VLOOKUP(J219,償却率!$B$4:$C$77,2,FALSE)*台帳シート!M219,0)&gt;=台帳シート!BO219,台帳シート!BO219-0,ROUNDDOWN(VLOOKUP(台帳シート!J219,償却率!$B$4:$C$77,2,FALSE)*台帳シート!M219,0)),IF(H219="1：リース",IF(ROUNDDOWN(VLOOKUP(J219,償却率!$B$4:$C$77,2,FALSE)*台帳シート!M219,0)&gt;=台帳シート!BO219,台帳シート!BO219-0,ROUNDDOWN(VLOOKUP(台帳シート!J219,償却率!$B$4:$C$77,2,FALSE)*台帳シート!M219,0)),IF(ROUNDDOWN(VLOOKUP(J219,償却率!$B$4:$C$77,2,FALSE)*台帳シート!M219,0)&gt;=台帳シート!BO219,台帳シート!BO219-1,ROUNDDOWN(VLOOKUP(台帳シート!J219,償却率!$B$4:$C$77,2,FALSE)*台帳シート!M219,0)))),0)),0,(IF(BP219=0,IF(F219="無形・ソフトウェア",IF(ROUNDDOWN(VLOOKUP(J219,償却率!$B$4:$C$77,2,FALSE)*台帳シート!M219,0)&gt;=台帳シート!BO219,台帳シート!BO219-0,ROUNDDOWN(VLOOKUP(台帳シート!J219,償却率!$B$4:$C$77,2,FALSE)*台帳シート!M219,0)),IF(H219="1：リース",IF(ROUNDDOWN(VLOOKUP(J219,償却率!$B$4:$C$77,2,FALSE)*台帳シート!M219,0)&gt;=台帳シート!BO219,台帳シート!BO219-0,ROUNDDOWN(VLOOKUP(台帳シート!J219,償却率!$B$4:$C$77,2,FALSE)*台帳シート!M219,0)),IF(ROUNDDOWN(VLOOKUP(J219,償却率!$B$4:$C$77,2,FALSE)*台帳シート!M219,0)&gt;=台帳シート!BO219,台帳シート!BO219-1,ROUNDDOWN(VLOOKUP(台帳シート!J219,償却率!$B$4:$C$77,2,FALSE)*台帳シート!M219,0)))),0)))</f>
        <v>155088</v>
      </c>
      <c r="BS219" s="290">
        <f t="shared" si="128"/>
        <v>155088</v>
      </c>
      <c r="BT219" s="293">
        <f t="shared" si="135"/>
        <v>620352</v>
      </c>
      <c r="BU219" s="183"/>
    </row>
    <row r="220" spans="2:74" s="109" customFormat="1" ht="30" customHeight="1" x14ac:dyDescent="0.15">
      <c r="B220" s="288" t="s">
        <v>1156</v>
      </c>
      <c r="C220" s="111"/>
      <c r="D220" s="111" t="s">
        <v>1157</v>
      </c>
      <c r="E220" s="103" t="s">
        <v>1098</v>
      </c>
      <c r="F220" s="108" t="s">
        <v>286</v>
      </c>
      <c r="G220" s="273" t="s">
        <v>1158</v>
      </c>
      <c r="H220" s="88" t="s">
        <v>182</v>
      </c>
      <c r="I220" s="273"/>
      <c r="J220" s="108">
        <v>4</v>
      </c>
      <c r="K220" s="105">
        <v>42587</v>
      </c>
      <c r="L220" s="88"/>
      <c r="M220" s="276">
        <v>814374</v>
      </c>
      <c r="N220" s="277"/>
      <c r="O220" s="56"/>
      <c r="P220" s="111"/>
      <c r="Q220" s="111"/>
      <c r="R220" s="111" t="str">
        <f t="shared" si="129"/>
        <v>-</v>
      </c>
      <c r="S220" s="111"/>
      <c r="T220" s="111"/>
      <c r="U220" s="111"/>
      <c r="V220" s="111"/>
      <c r="W220" s="111"/>
      <c r="X220" s="111"/>
      <c r="Y220" s="111" t="str">
        <f>IF(BP220&lt;0,BP220,"-")</f>
        <v>-</v>
      </c>
      <c r="Z220" s="111"/>
      <c r="AA220" s="111"/>
      <c r="AB220" s="111"/>
      <c r="AC220" s="111"/>
      <c r="AD220" s="111"/>
      <c r="AE220" s="111"/>
      <c r="AF220" s="111"/>
      <c r="AG220" s="111"/>
      <c r="AH220" s="88" t="s">
        <v>296</v>
      </c>
      <c r="AI220" s="88"/>
      <c r="AJ220" s="88"/>
      <c r="AK220" s="88"/>
      <c r="AL220" s="88"/>
      <c r="AM220" s="88"/>
      <c r="AN220" s="88"/>
      <c r="AO220" s="88"/>
      <c r="AP220" s="88"/>
      <c r="AQ220" s="189">
        <v>1</v>
      </c>
      <c r="AR220" s="88" t="s">
        <v>307</v>
      </c>
      <c r="AS220" s="88"/>
      <c r="AT220" s="88"/>
      <c r="AU220" s="88"/>
      <c r="AV220" s="88" t="s">
        <v>191</v>
      </c>
      <c r="AW220" s="88"/>
      <c r="AX220" s="282" t="s">
        <v>356</v>
      </c>
      <c r="AY220" s="115"/>
      <c r="AZ220" s="110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6"/>
      <c r="BL220" s="248">
        <f t="shared" si="130"/>
        <v>0</v>
      </c>
      <c r="BM220" s="247">
        <f>+IF(ISERROR(ROUNDDOWN(VLOOKUP(J220,償却率!$B$4:$C$82,2,FALSE)*台帳シート!M220,0)*台帳シート!BL220),0,ROUNDDOWN(VLOOKUP(台帳シート!J220,償却率!$B$4:$C$82,2,FALSE)*台帳シート!M220,0)*台帳シート!BL220)</f>
        <v>0</v>
      </c>
      <c r="BN220" s="289">
        <f t="shared" si="131"/>
        <v>0</v>
      </c>
      <c r="BO220" s="292">
        <f t="shared" si="132"/>
        <v>814374</v>
      </c>
      <c r="BP220" s="292">
        <f t="shared" si="133"/>
        <v>0</v>
      </c>
      <c r="BQ220" s="289">
        <f t="shared" si="134"/>
        <v>0</v>
      </c>
      <c r="BR220" s="289">
        <f>IF(ISERROR(IF(BP220=0,IF(F220="無形・ソフトウェア",IF(ROUNDDOWN(VLOOKUP(J220,償却率!$B$4:$C$77,2,FALSE)*台帳シート!M220,0)&gt;=台帳シート!BO220,台帳シート!BO220-0,ROUNDDOWN(VLOOKUP(台帳シート!J220,償却率!$B$4:$C$77,2,FALSE)*台帳シート!M220,0)),IF(H220="1：リース",IF(ROUNDDOWN(VLOOKUP(J220,償却率!$B$4:$C$77,2,FALSE)*台帳シート!M220,0)&gt;=台帳シート!BO220,台帳シート!BO220-0,ROUNDDOWN(VLOOKUP(台帳シート!J220,償却率!$B$4:$C$77,2,FALSE)*台帳シート!M220,0)),IF(ROUNDDOWN(VLOOKUP(J220,償却率!$B$4:$C$77,2,FALSE)*台帳シート!M220,0)&gt;=台帳シート!BO220,台帳シート!BO220-1,ROUNDDOWN(VLOOKUP(台帳シート!J220,償却率!$B$4:$C$77,2,FALSE)*台帳シート!M220,0)))),0)),0,(IF(BP220=0,IF(F220="無形・ソフトウェア",IF(ROUNDDOWN(VLOOKUP(J220,償却率!$B$4:$C$77,2,FALSE)*台帳シート!M220,0)&gt;=台帳シート!BO220,台帳シート!BO220-0,ROUNDDOWN(VLOOKUP(台帳シート!J220,償却率!$B$4:$C$77,2,FALSE)*台帳シート!M220,0)),IF(H220="1：リース",IF(ROUNDDOWN(VLOOKUP(J220,償却率!$B$4:$C$77,2,FALSE)*台帳シート!M220,0)&gt;=台帳シート!BO220,台帳シート!BO220-0,ROUNDDOWN(VLOOKUP(台帳シート!J220,償却率!$B$4:$C$77,2,FALSE)*台帳シート!M220,0)),IF(ROUNDDOWN(VLOOKUP(J220,償却率!$B$4:$C$77,2,FALSE)*台帳シート!M220,0)&gt;=台帳シート!BO220,台帳シート!BO220-1,ROUNDDOWN(VLOOKUP(台帳シート!J220,償却率!$B$4:$C$77,2,FALSE)*台帳シート!M220,0)))),0)))</f>
        <v>203593</v>
      </c>
      <c r="BS220" s="290">
        <f t="shared" si="128"/>
        <v>203593</v>
      </c>
      <c r="BT220" s="293">
        <f t="shared" si="135"/>
        <v>610781</v>
      </c>
      <c r="BU220" s="183"/>
    </row>
    <row r="221" spans="2:74" s="109" customFormat="1" ht="30" customHeight="1" x14ac:dyDescent="0.15">
      <c r="B221" s="288" t="s">
        <v>1181</v>
      </c>
      <c r="C221" s="111"/>
      <c r="D221" s="285" t="s">
        <v>658</v>
      </c>
      <c r="E221" s="103" t="s">
        <v>1098</v>
      </c>
      <c r="F221" s="108" t="s">
        <v>286</v>
      </c>
      <c r="G221" s="273" t="s">
        <v>1183</v>
      </c>
      <c r="H221" s="88" t="s">
        <v>182</v>
      </c>
      <c r="I221" s="273"/>
      <c r="J221" s="108">
        <v>4</v>
      </c>
      <c r="K221" s="105">
        <v>42990</v>
      </c>
      <c r="L221" s="88"/>
      <c r="M221" s="276">
        <v>6166800</v>
      </c>
      <c r="N221" s="277"/>
      <c r="O221" s="56">
        <v>42990</v>
      </c>
      <c r="P221" s="111"/>
      <c r="Q221" s="111"/>
      <c r="R221" s="111">
        <f t="shared" si="129"/>
        <v>6166800</v>
      </c>
      <c r="S221" s="111"/>
      <c r="T221" s="111"/>
      <c r="U221" s="111"/>
      <c r="V221" s="111"/>
      <c r="W221" s="111"/>
      <c r="X221" s="111"/>
      <c r="Y221" s="111" t="str">
        <f>IF(BP221&lt;0,BP221,"-")</f>
        <v>-</v>
      </c>
      <c r="Z221" s="111"/>
      <c r="AA221" s="111"/>
      <c r="AB221" s="111"/>
      <c r="AC221" s="111"/>
      <c r="AD221" s="111"/>
      <c r="AE221" s="111"/>
      <c r="AF221" s="111"/>
      <c r="AG221" s="111"/>
      <c r="AH221" s="88" t="s">
        <v>296</v>
      </c>
      <c r="AI221" s="88"/>
      <c r="AJ221" s="88"/>
      <c r="AK221" s="88"/>
      <c r="AL221" s="88"/>
      <c r="AM221" s="88"/>
      <c r="AN221" s="88"/>
      <c r="AO221" s="88"/>
      <c r="AP221" s="88"/>
      <c r="AQ221" s="189">
        <v>2</v>
      </c>
      <c r="AR221" s="88" t="s">
        <v>307</v>
      </c>
      <c r="AS221" s="88"/>
      <c r="AT221" s="88"/>
      <c r="AU221" s="88"/>
      <c r="AV221" s="88" t="s">
        <v>191</v>
      </c>
      <c r="AW221" s="88"/>
      <c r="AX221" s="282" t="s">
        <v>356</v>
      </c>
      <c r="AY221" s="115"/>
      <c r="AZ221" s="110"/>
      <c r="BA221" s="111"/>
      <c r="BB221" s="111"/>
      <c r="BC221" s="111"/>
      <c r="BD221" s="111"/>
      <c r="BE221" s="111"/>
      <c r="BF221" s="111"/>
      <c r="BG221" s="111"/>
      <c r="BH221" s="111"/>
      <c r="BI221" s="111"/>
      <c r="BJ221" s="111"/>
      <c r="BK221" s="6"/>
      <c r="BL221" s="248">
        <f t="shared" si="130"/>
        <v>0</v>
      </c>
      <c r="BM221" s="247">
        <f>+IF(ISERROR(ROUNDDOWN(VLOOKUP(J221,償却率!$B$4:$C$82,2,FALSE)*台帳シート!M221,0)*台帳シート!BL221),0,ROUNDDOWN(VLOOKUP(台帳シート!J221,償却率!$B$4:$C$82,2,FALSE)*台帳シート!M221,0)*台帳シート!BL221)</f>
        <v>0</v>
      </c>
      <c r="BN221" s="289">
        <f t="shared" si="131"/>
        <v>0</v>
      </c>
      <c r="BO221" s="292">
        <f t="shared" si="132"/>
        <v>0</v>
      </c>
      <c r="BP221" s="292">
        <f t="shared" si="133"/>
        <v>6166800</v>
      </c>
      <c r="BQ221" s="289">
        <f t="shared" si="134"/>
        <v>0</v>
      </c>
      <c r="BR221" s="289">
        <f>IF(ISERROR(IF(BP221=0,IF(F221="無形・ソフトウェア",IF(ROUNDDOWN(VLOOKUP(J221,償却率!$B$4:$C$77,2,FALSE)*台帳シート!M221,0)&gt;=台帳シート!BO221,台帳シート!BO221-0,ROUNDDOWN(VLOOKUP(台帳シート!J221,償却率!$B$4:$C$77,2,FALSE)*台帳シート!M221,0)),IF(H221="1：リース",IF(ROUNDDOWN(VLOOKUP(J221,償却率!$B$4:$C$77,2,FALSE)*台帳シート!M221,0)&gt;=台帳シート!BO221,台帳シート!BO221-0,ROUNDDOWN(VLOOKUP(台帳シート!J221,償却率!$B$4:$C$77,2,FALSE)*台帳シート!M221,0)),IF(ROUNDDOWN(VLOOKUP(J221,償却率!$B$4:$C$77,2,FALSE)*台帳シート!M221,0)&gt;=台帳シート!BO221,台帳シート!BO221-1,ROUNDDOWN(VLOOKUP(台帳シート!J221,償却率!$B$4:$C$77,2,FALSE)*台帳シート!M221,0)))),0)),0,(IF(BP221=0,IF(F221="無形・ソフトウェア",IF(ROUNDDOWN(VLOOKUP(J221,償却率!$B$4:$C$77,2,FALSE)*台帳シート!M221,0)&gt;=台帳シート!BO221,台帳シート!BO221-0,ROUNDDOWN(VLOOKUP(台帳シート!J221,償却率!$B$4:$C$77,2,FALSE)*台帳シート!M221,0)),IF(H221="1：リース",IF(ROUNDDOWN(VLOOKUP(J221,償却率!$B$4:$C$77,2,FALSE)*台帳シート!M221,0)&gt;=台帳シート!BO221,台帳シート!BO221-0,ROUNDDOWN(VLOOKUP(台帳シート!J221,償却率!$B$4:$C$77,2,FALSE)*台帳シート!M221,0)),IF(ROUNDDOWN(VLOOKUP(J221,償却率!$B$4:$C$77,2,FALSE)*台帳シート!M221,0)&gt;=台帳シート!BO221,台帳シート!BO221-1,ROUNDDOWN(VLOOKUP(台帳シート!J221,償却率!$B$4:$C$77,2,FALSE)*台帳シート!M221,0)))),0)))</f>
        <v>0</v>
      </c>
      <c r="BS221" s="290">
        <f t="shared" si="128"/>
        <v>0</v>
      </c>
      <c r="BT221" s="293">
        <f t="shared" si="135"/>
        <v>6166800</v>
      </c>
      <c r="BU221" s="183"/>
    </row>
    <row r="222" spans="2:74" s="109" customFormat="1" ht="30" customHeight="1" x14ac:dyDescent="0.15">
      <c r="B222" s="288" t="s">
        <v>1182</v>
      </c>
      <c r="C222" s="111"/>
      <c r="D222" s="285" t="s">
        <v>658</v>
      </c>
      <c r="E222" s="103" t="s">
        <v>1098</v>
      </c>
      <c r="F222" s="108" t="s">
        <v>286</v>
      </c>
      <c r="G222" s="273" t="s">
        <v>1184</v>
      </c>
      <c r="H222" s="88" t="s">
        <v>182</v>
      </c>
      <c r="I222" s="273"/>
      <c r="J222" s="108">
        <v>5</v>
      </c>
      <c r="K222" s="105">
        <v>43131</v>
      </c>
      <c r="L222" s="88"/>
      <c r="M222" s="276">
        <v>19764000</v>
      </c>
      <c r="N222" s="277"/>
      <c r="O222" s="56">
        <v>43131</v>
      </c>
      <c r="P222" s="111"/>
      <c r="Q222" s="111"/>
      <c r="R222" s="111">
        <v>19764000</v>
      </c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88" t="s">
        <v>296</v>
      </c>
      <c r="AI222" s="88"/>
      <c r="AJ222" s="88"/>
      <c r="AK222" s="88"/>
      <c r="AL222" s="88"/>
      <c r="AM222" s="88"/>
      <c r="AN222" s="88"/>
      <c r="AO222" s="88"/>
      <c r="AP222" s="88"/>
      <c r="AQ222" s="189">
        <v>1</v>
      </c>
      <c r="AR222" s="88" t="s">
        <v>307</v>
      </c>
      <c r="AS222" s="88"/>
      <c r="AT222" s="88"/>
      <c r="AU222" s="88"/>
      <c r="AV222" s="88" t="s">
        <v>191</v>
      </c>
      <c r="AW222" s="88"/>
      <c r="AX222" s="282" t="s">
        <v>356</v>
      </c>
      <c r="AY222" s="115"/>
      <c r="AZ222" s="110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6"/>
      <c r="BL222" s="248">
        <f t="shared" si="130"/>
        <v>0</v>
      </c>
      <c r="BM222" s="247">
        <f>+IF(ISERROR(ROUNDDOWN(VLOOKUP(J222,償却率!$B$4:$C$82,2,FALSE)*台帳シート!M222,0)*台帳シート!BL222),0,ROUNDDOWN(VLOOKUP(台帳シート!J222,償却率!$B$4:$C$82,2,FALSE)*台帳シート!M222,0)*台帳シート!BL222)</f>
        <v>0</v>
      </c>
      <c r="BN222" s="289">
        <f t="shared" si="131"/>
        <v>0</v>
      </c>
      <c r="BO222" s="292">
        <f t="shared" si="132"/>
        <v>0</v>
      </c>
      <c r="BP222" s="292">
        <f t="shared" si="133"/>
        <v>19764000</v>
      </c>
      <c r="BQ222" s="289">
        <f t="shared" si="134"/>
        <v>0</v>
      </c>
      <c r="BR222" s="289">
        <f>IF(ISERROR(IF(BP222=0,IF(F222="無形・ソフトウェア",IF(ROUNDDOWN(VLOOKUP(J222,償却率!$B$4:$C$77,2,FALSE)*台帳シート!M222,0)&gt;=台帳シート!BO222,台帳シート!BO222-0,ROUNDDOWN(VLOOKUP(台帳シート!J222,償却率!$B$4:$C$77,2,FALSE)*台帳シート!M222,0)),IF(H222="1：リース",IF(ROUNDDOWN(VLOOKUP(J222,償却率!$B$4:$C$77,2,FALSE)*台帳シート!M222,0)&gt;=台帳シート!BO222,台帳シート!BO222-0,ROUNDDOWN(VLOOKUP(台帳シート!J222,償却率!$B$4:$C$77,2,FALSE)*台帳シート!M222,0)),IF(ROUNDDOWN(VLOOKUP(J222,償却率!$B$4:$C$77,2,FALSE)*台帳シート!M222,0)&gt;=台帳シート!BO222,台帳シート!BO222-1,ROUNDDOWN(VLOOKUP(台帳シート!J222,償却率!$B$4:$C$77,2,FALSE)*台帳シート!M222,0)))),0)),0,(IF(BP222=0,IF(F222="無形・ソフトウェア",IF(ROUNDDOWN(VLOOKUP(J222,償却率!$B$4:$C$77,2,FALSE)*台帳シート!M222,0)&gt;=台帳シート!BO222,台帳シート!BO222-0,ROUNDDOWN(VLOOKUP(台帳シート!J222,償却率!$B$4:$C$77,2,FALSE)*台帳シート!M222,0)),IF(H222="1：リース",IF(ROUNDDOWN(VLOOKUP(J222,償却率!$B$4:$C$77,2,FALSE)*台帳シート!M222,0)&gt;=台帳シート!BO222,台帳シート!BO222-0,ROUNDDOWN(VLOOKUP(台帳シート!J222,償却率!$B$4:$C$77,2,FALSE)*台帳シート!M222,0)),IF(ROUNDDOWN(VLOOKUP(J222,償却率!$B$4:$C$77,2,FALSE)*台帳シート!M222,0)&gt;=台帳シート!BO222,台帳シート!BO222-1,ROUNDDOWN(VLOOKUP(台帳シート!J222,償却率!$B$4:$C$77,2,FALSE)*台帳シート!M222,0)))),0)))</f>
        <v>0</v>
      </c>
      <c r="BS222" s="290">
        <f t="shared" si="128"/>
        <v>0</v>
      </c>
      <c r="BT222" s="293">
        <f t="shared" si="135"/>
        <v>19764000</v>
      </c>
      <c r="BU222" s="183"/>
    </row>
    <row r="223" spans="2:74" s="109" customFormat="1" ht="30" customHeight="1" x14ac:dyDescent="0.15">
      <c r="B223" s="288" t="s">
        <v>1185</v>
      </c>
      <c r="C223" s="111"/>
      <c r="D223" s="285" t="s">
        <v>658</v>
      </c>
      <c r="E223" s="103" t="s">
        <v>1098</v>
      </c>
      <c r="F223" s="108" t="s">
        <v>286</v>
      </c>
      <c r="G223" s="273" t="s">
        <v>1186</v>
      </c>
      <c r="H223" s="88" t="s">
        <v>182</v>
      </c>
      <c r="I223" s="273"/>
      <c r="J223" s="108">
        <v>5</v>
      </c>
      <c r="K223" s="105">
        <v>43150</v>
      </c>
      <c r="L223" s="88"/>
      <c r="M223" s="276">
        <v>122796000</v>
      </c>
      <c r="N223" s="277"/>
      <c r="O223" s="56">
        <v>43150</v>
      </c>
      <c r="P223" s="111"/>
      <c r="Q223" s="111"/>
      <c r="R223" s="111">
        <v>122796000</v>
      </c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88" t="s">
        <v>296</v>
      </c>
      <c r="AI223" s="88"/>
      <c r="AJ223" s="88"/>
      <c r="AK223" s="88"/>
      <c r="AL223" s="88"/>
      <c r="AM223" s="88"/>
      <c r="AN223" s="88"/>
      <c r="AO223" s="88"/>
      <c r="AP223" s="88"/>
      <c r="AQ223" s="189">
        <v>1</v>
      </c>
      <c r="AR223" s="88" t="s">
        <v>307</v>
      </c>
      <c r="AS223" s="88"/>
      <c r="AT223" s="88"/>
      <c r="AU223" s="88"/>
      <c r="AV223" s="88" t="s">
        <v>191</v>
      </c>
      <c r="AW223" s="88"/>
      <c r="AX223" s="282" t="s">
        <v>356</v>
      </c>
      <c r="AY223" s="115"/>
      <c r="AZ223" s="110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6"/>
      <c r="BL223" s="248">
        <f t="shared" si="130"/>
        <v>0</v>
      </c>
      <c r="BM223" s="247">
        <f>+IF(ISERROR(ROUNDDOWN(VLOOKUP(J223,償却率!$B$4:$C$82,2,FALSE)*台帳シート!M223,0)*台帳シート!BL223),0,ROUNDDOWN(VLOOKUP(台帳シート!J223,償却率!$B$4:$C$82,2,FALSE)*台帳シート!M223,0)*台帳シート!BL223)</f>
        <v>0</v>
      </c>
      <c r="BN223" s="289">
        <f t="shared" si="131"/>
        <v>0</v>
      </c>
      <c r="BO223" s="292">
        <f t="shared" si="132"/>
        <v>0</v>
      </c>
      <c r="BP223" s="292">
        <f t="shared" si="133"/>
        <v>122796000</v>
      </c>
      <c r="BQ223" s="289">
        <f t="shared" si="134"/>
        <v>0</v>
      </c>
      <c r="BR223" s="289">
        <f>IF(ISERROR(IF(BP223=0,IF(F223="無形・ソフトウェア",IF(ROUNDDOWN(VLOOKUP(J223,償却率!$B$4:$C$77,2,FALSE)*台帳シート!M223,0)&gt;=台帳シート!BO223,台帳シート!BO223-0,ROUNDDOWN(VLOOKUP(台帳シート!J223,償却率!$B$4:$C$77,2,FALSE)*台帳シート!M223,0)),IF(H223="1：リース",IF(ROUNDDOWN(VLOOKUP(J223,償却率!$B$4:$C$77,2,FALSE)*台帳シート!M223,0)&gt;=台帳シート!BO223,台帳シート!BO223-0,ROUNDDOWN(VLOOKUP(台帳シート!J223,償却率!$B$4:$C$77,2,FALSE)*台帳シート!M223,0)),IF(ROUNDDOWN(VLOOKUP(J223,償却率!$B$4:$C$77,2,FALSE)*台帳シート!M223,0)&gt;=台帳シート!BO223,台帳シート!BO223-1,ROUNDDOWN(VLOOKUP(台帳シート!J223,償却率!$B$4:$C$77,2,FALSE)*台帳シート!M223,0)))),0)),0,(IF(BP223=0,IF(F223="無形・ソフトウェア",IF(ROUNDDOWN(VLOOKUP(J223,償却率!$B$4:$C$77,2,FALSE)*台帳シート!M223,0)&gt;=台帳シート!BO223,台帳シート!BO223-0,ROUNDDOWN(VLOOKUP(台帳シート!J223,償却率!$B$4:$C$77,2,FALSE)*台帳シート!M223,0)),IF(H223="1：リース",IF(ROUNDDOWN(VLOOKUP(J223,償却率!$B$4:$C$77,2,FALSE)*台帳シート!M223,0)&gt;=台帳シート!BO223,台帳シート!BO223-0,ROUNDDOWN(VLOOKUP(台帳シート!J223,償却率!$B$4:$C$77,2,FALSE)*台帳シート!M223,0)),IF(ROUNDDOWN(VLOOKUP(J223,償却率!$B$4:$C$77,2,FALSE)*台帳シート!M223,0)&gt;=台帳シート!BO223,台帳シート!BO223-1,ROUNDDOWN(VLOOKUP(台帳シート!J223,償却率!$B$4:$C$77,2,FALSE)*台帳シート!M223,0)))),0)))</f>
        <v>0</v>
      </c>
      <c r="BS223" s="290">
        <f t="shared" si="128"/>
        <v>0</v>
      </c>
      <c r="BT223" s="293">
        <f t="shared" si="135"/>
        <v>122796000</v>
      </c>
      <c r="BU223" s="183"/>
    </row>
    <row r="224" spans="2:74" s="109" customFormat="1" ht="30" customHeight="1" x14ac:dyDescent="0.15">
      <c r="B224" s="288" t="s">
        <v>1187</v>
      </c>
      <c r="C224" s="111"/>
      <c r="D224" s="285" t="s">
        <v>658</v>
      </c>
      <c r="E224" s="103" t="s">
        <v>1098</v>
      </c>
      <c r="F224" s="108" t="s">
        <v>286</v>
      </c>
      <c r="G224" s="273" t="s">
        <v>1188</v>
      </c>
      <c r="H224" s="88" t="s">
        <v>182</v>
      </c>
      <c r="I224" s="273"/>
      <c r="J224" s="108">
        <v>6</v>
      </c>
      <c r="K224" s="105">
        <v>43171</v>
      </c>
      <c r="L224" s="88"/>
      <c r="M224" s="276">
        <v>1357128</v>
      </c>
      <c r="N224" s="277"/>
      <c r="O224" s="56">
        <v>43171</v>
      </c>
      <c r="P224" s="111"/>
      <c r="Q224" s="111"/>
      <c r="R224" s="111">
        <v>1357128</v>
      </c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88" t="s">
        <v>296</v>
      </c>
      <c r="AI224" s="88"/>
      <c r="AJ224" s="88"/>
      <c r="AK224" s="88"/>
      <c r="AL224" s="88"/>
      <c r="AM224" s="88"/>
      <c r="AN224" s="88"/>
      <c r="AO224" s="88"/>
      <c r="AP224" s="88"/>
      <c r="AQ224" s="189">
        <v>1</v>
      </c>
      <c r="AR224" s="88" t="s">
        <v>307</v>
      </c>
      <c r="AS224" s="88"/>
      <c r="AT224" s="88"/>
      <c r="AU224" s="88"/>
      <c r="AV224" s="88" t="s">
        <v>191</v>
      </c>
      <c r="AW224" s="88"/>
      <c r="AX224" s="282" t="s">
        <v>356</v>
      </c>
      <c r="AY224" s="115"/>
      <c r="AZ224" s="110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6"/>
      <c r="BL224" s="248">
        <f t="shared" si="130"/>
        <v>0</v>
      </c>
      <c r="BM224" s="247">
        <f>+IF(ISERROR(ROUNDDOWN(VLOOKUP(J224,償却率!$B$4:$C$82,2,FALSE)*台帳シート!M224,0)*台帳シート!BL224),0,ROUNDDOWN(VLOOKUP(台帳シート!J224,償却率!$B$4:$C$82,2,FALSE)*台帳シート!M224,0)*台帳シート!BL224)</f>
        <v>0</v>
      </c>
      <c r="BN224" s="289">
        <f t="shared" si="131"/>
        <v>0</v>
      </c>
      <c r="BO224" s="292">
        <f t="shared" si="132"/>
        <v>0</v>
      </c>
      <c r="BP224" s="292">
        <f t="shared" si="133"/>
        <v>1357128</v>
      </c>
      <c r="BQ224" s="289">
        <f t="shared" si="134"/>
        <v>0</v>
      </c>
      <c r="BR224" s="289">
        <f>IF(ISERROR(IF(BP224=0,IF(F224="無形・ソフトウェア",IF(ROUNDDOWN(VLOOKUP(J224,償却率!$B$4:$C$77,2,FALSE)*台帳シート!M224,0)&gt;=台帳シート!BO224,台帳シート!BO224-0,ROUNDDOWN(VLOOKUP(台帳シート!J224,償却率!$B$4:$C$77,2,FALSE)*台帳シート!M224,0)),IF(H224="1：リース",IF(ROUNDDOWN(VLOOKUP(J224,償却率!$B$4:$C$77,2,FALSE)*台帳シート!M224,0)&gt;=台帳シート!BO224,台帳シート!BO224-0,ROUNDDOWN(VLOOKUP(台帳シート!J224,償却率!$B$4:$C$77,2,FALSE)*台帳シート!M224,0)),IF(ROUNDDOWN(VLOOKUP(J224,償却率!$B$4:$C$77,2,FALSE)*台帳シート!M224,0)&gt;=台帳シート!BO224,台帳シート!BO224-1,ROUNDDOWN(VLOOKUP(台帳シート!J224,償却率!$B$4:$C$77,2,FALSE)*台帳シート!M224,0)))),0)),0,(IF(BP224=0,IF(F224="無形・ソフトウェア",IF(ROUNDDOWN(VLOOKUP(J224,償却率!$B$4:$C$77,2,FALSE)*台帳シート!M224,0)&gt;=台帳シート!BO224,台帳シート!BO224-0,ROUNDDOWN(VLOOKUP(台帳シート!J224,償却率!$B$4:$C$77,2,FALSE)*台帳シート!M224,0)),IF(H224="1：リース",IF(ROUNDDOWN(VLOOKUP(J224,償却率!$B$4:$C$77,2,FALSE)*台帳シート!M224,0)&gt;=台帳シート!BO224,台帳シート!BO224-0,ROUNDDOWN(VLOOKUP(台帳シート!J224,償却率!$B$4:$C$77,2,FALSE)*台帳シート!M224,0)),IF(ROUNDDOWN(VLOOKUP(J224,償却率!$B$4:$C$77,2,FALSE)*台帳シート!M224,0)&gt;=台帳シート!BO224,台帳シート!BO224-1,ROUNDDOWN(VLOOKUP(台帳シート!J224,償却率!$B$4:$C$77,2,FALSE)*台帳シート!M224,0)))),0)))</f>
        <v>0</v>
      </c>
      <c r="BS224" s="290">
        <f t="shared" si="128"/>
        <v>0</v>
      </c>
      <c r="BT224" s="293">
        <f t="shared" si="135"/>
        <v>1357128</v>
      </c>
      <c r="BU224" s="183"/>
    </row>
    <row r="225" spans="2:73" s="109" customFormat="1" ht="30" customHeight="1" x14ac:dyDescent="0.15">
      <c r="B225" s="288" t="s">
        <v>1189</v>
      </c>
      <c r="C225" s="111"/>
      <c r="D225" s="285" t="s">
        <v>658</v>
      </c>
      <c r="E225" s="103" t="s">
        <v>1098</v>
      </c>
      <c r="F225" s="108" t="s">
        <v>286</v>
      </c>
      <c r="G225" s="273" t="s">
        <v>1190</v>
      </c>
      <c r="H225" s="88" t="s">
        <v>182</v>
      </c>
      <c r="I225" s="273"/>
      <c r="J225" s="108">
        <v>6</v>
      </c>
      <c r="K225" s="105">
        <v>43181</v>
      </c>
      <c r="L225" s="88"/>
      <c r="M225" s="276">
        <v>8067600</v>
      </c>
      <c r="N225" s="277"/>
      <c r="O225" s="56">
        <v>43181</v>
      </c>
      <c r="P225" s="111"/>
      <c r="Q225" s="111"/>
      <c r="R225" s="111">
        <v>8067600</v>
      </c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88" t="s">
        <v>296</v>
      </c>
      <c r="AI225" s="88"/>
      <c r="AJ225" s="88"/>
      <c r="AK225" s="88"/>
      <c r="AL225" s="88"/>
      <c r="AM225" s="88"/>
      <c r="AN225" s="88"/>
      <c r="AO225" s="88"/>
      <c r="AP225" s="88"/>
      <c r="AQ225" s="189">
        <v>1</v>
      </c>
      <c r="AR225" s="88" t="s">
        <v>307</v>
      </c>
      <c r="AS225" s="88"/>
      <c r="AT225" s="88"/>
      <c r="AU225" s="88"/>
      <c r="AV225" s="88" t="s">
        <v>191</v>
      </c>
      <c r="AW225" s="88"/>
      <c r="AX225" s="282" t="s">
        <v>356</v>
      </c>
      <c r="AY225" s="115"/>
      <c r="AZ225" s="110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6"/>
      <c r="BL225" s="248">
        <f t="shared" si="130"/>
        <v>0</v>
      </c>
      <c r="BM225" s="247">
        <f>+IF(ISERROR(ROUNDDOWN(VLOOKUP(J225,償却率!$B$4:$C$82,2,FALSE)*台帳シート!M225,0)*台帳シート!BL225),0,ROUNDDOWN(VLOOKUP(台帳シート!J225,償却率!$B$4:$C$82,2,FALSE)*台帳シート!M225,0)*台帳シート!BL225)</f>
        <v>0</v>
      </c>
      <c r="BN225" s="289">
        <f t="shared" si="131"/>
        <v>0</v>
      </c>
      <c r="BO225" s="292">
        <f t="shared" si="132"/>
        <v>0</v>
      </c>
      <c r="BP225" s="292">
        <f t="shared" si="133"/>
        <v>8067600</v>
      </c>
      <c r="BQ225" s="289">
        <f t="shared" si="134"/>
        <v>0</v>
      </c>
      <c r="BR225" s="289">
        <f>IF(ISERROR(IF(BP225=0,IF(F225="無形・ソフトウェア",IF(ROUNDDOWN(VLOOKUP(J225,償却率!$B$4:$C$77,2,FALSE)*台帳シート!M225,0)&gt;=台帳シート!BO225,台帳シート!BO225-0,ROUNDDOWN(VLOOKUP(台帳シート!J225,償却率!$B$4:$C$77,2,FALSE)*台帳シート!M225,0)),IF(H225="1：リース",IF(ROUNDDOWN(VLOOKUP(J225,償却率!$B$4:$C$77,2,FALSE)*台帳シート!M225,0)&gt;=台帳シート!BO225,台帳シート!BO225-0,ROUNDDOWN(VLOOKUP(台帳シート!J225,償却率!$B$4:$C$77,2,FALSE)*台帳シート!M225,0)),IF(ROUNDDOWN(VLOOKUP(J225,償却率!$B$4:$C$77,2,FALSE)*台帳シート!M225,0)&gt;=台帳シート!BO225,台帳シート!BO225-1,ROUNDDOWN(VLOOKUP(台帳シート!J225,償却率!$B$4:$C$77,2,FALSE)*台帳シート!M225,0)))),0)),0,(IF(BP225=0,IF(F225="無形・ソフトウェア",IF(ROUNDDOWN(VLOOKUP(J225,償却率!$B$4:$C$77,2,FALSE)*台帳シート!M225,0)&gt;=台帳シート!BO225,台帳シート!BO225-0,ROUNDDOWN(VLOOKUP(台帳シート!J225,償却率!$B$4:$C$77,2,FALSE)*台帳シート!M225,0)),IF(H225="1：リース",IF(ROUNDDOWN(VLOOKUP(J225,償却率!$B$4:$C$77,2,FALSE)*台帳シート!M225,0)&gt;=台帳シート!BO225,台帳シート!BO225-0,ROUNDDOWN(VLOOKUP(台帳シート!J225,償却率!$B$4:$C$77,2,FALSE)*台帳シート!M225,0)),IF(ROUNDDOWN(VLOOKUP(J225,償却率!$B$4:$C$77,2,FALSE)*台帳シート!M225,0)&gt;=台帳シート!BO225,台帳シート!BO225-1,ROUNDDOWN(VLOOKUP(台帳シート!J225,償却率!$B$4:$C$77,2,FALSE)*台帳シート!M225,0)))),0)))</f>
        <v>0</v>
      </c>
      <c r="BS225" s="290">
        <f t="shared" si="128"/>
        <v>0</v>
      </c>
      <c r="BT225" s="293">
        <f t="shared" si="135"/>
        <v>8067600</v>
      </c>
      <c r="BU225" s="183"/>
    </row>
    <row r="226" spans="2:73" s="109" customFormat="1" ht="30" customHeight="1" x14ac:dyDescent="0.15">
      <c r="B226" s="288" t="s">
        <v>1191</v>
      </c>
      <c r="C226" s="111"/>
      <c r="D226" s="285" t="s">
        <v>658</v>
      </c>
      <c r="E226" s="103" t="s">
        <v>1100</v>
      </c>
      <c r="F226" s="108" t="s">
        <v>286</v>
      </c>
      <c r="G226" s="273" t="s">
        <v>1192</v>
      </c>
      <c r="H226" s="88" t="s">
        <v>182</v>
      </c>
      <c r="I226" s="273"/>
      <c r="J226" s="108">
        <v>6</v>
      </c>
      <c r="K226" s="105">
        <v>42874</v>
      </c>
      <c r="L226" s="88"/>
      <c r="M226" s="276">
        <v>1681560</v>
      </c>
      <c r="N226" s="277"/>
      <c r="O226" s="56">
        <v>42874</v>
      </c>
      <c r="P226" s="111"/>
      <c r="Q226" s="111"/>
      <c r="R226" s="111">
        <v>1681560</v>
      </c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88" t="s">
        <v>296</v>
      </c>
      <c r="AI226" s="88"/>
      <c r="AJ226" s="88"/>
      <c r="AK226" s="88"/>
      <c r="AL226" s="88"/>
      <c r="AM226" s="88"/>
      <c r="AN226" s="88"/>
      <c r="AO226" s="88"/>
      <c r="AP226" s="88"/>
      <c r="AQ226" s="189">
        <v>1</v>
      </c>
      <c r="AR226" s="88" t="s">
        <v>307</v>
      </c>
      <c r="AS226" s="88"/>
      <c r="AT226" s="88"/>
      <c r="AU226" s="88"/>
      <c r="AV226" s="88" t="s">
        <v>192</v>
      </c>
      <c r="AW226" s="88"/>
      <c r="AX226" s="282" t="s">
        <v>356</v>
      </c>
      <c r="AY226" s="115"/>
      <c r="AZ226" s="110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6"/>
      <c r="BL226" s="248">
        <f t="shared" si="130"/>
        <v>0</v>
      </c>
      <c r="BM226" s="247">
        <f>+IF(ISERROR(ROUNDDOWN(VLOOKUP(J226,償却率!$B$4:$C$82,2,FALSE)*台帳シート!M226,0)*台帳シート!BL226),0,ROUNDDOWN(VLOOKUP(台帳シート!J226,償却率!$B$4:$C$82,2,FALSE)*台帳シート!M226,0)*台帳シート!BL226)</f>
        <v>0</v>
      </c>
      <c r="BN226" s="289">
        <f t="shared" si="131"/>
        <v>0</v>
      </c>
      <c r="BO226" s="292">
        <f t="shared" si="132"/>
        <v>0</v>
      </c>
      <c r="BP226" s="292">
        <f t="shared" si="133"/>
        <v>1681560</v>
      </c>
      <c r="BQ226" s="289">
        <f t="shared" si="134"/>
        <v>0</v>
      </c>
      <c r="BR226" s="289">
        <f>IF(ISERROR(IF(BP226=0,IF(F226="無形・ソフトウェア",IF(ROUNDDOWN(VLOOKUP(J226,償却率!$B$4:$C$77,2,FALSE)*台帳シート!M226,0)&gt;=台帳シート!BO226,台帳シート!BO226-0,ROUNDDOWN(VLOOKUP(台帳シート!J226,償却率!$B$4:$C$77,2,FALSE)*台帳シート!M226,0)),IF(H226="1：リース",IF(ROUNDDOWN(VLOOKUP(J226,償却率!$B$4:$C$77,2,FALSE)*台帳シート!M226,0)&gt;=台帳シート!BO226,台帳シート!BO226-0,ROUNDDOWN(VLOOKUP(台帳シート!J226,償却率!$B$4:$C$77,2,FALSE)*台帳シート!M226,0)),IF(ROUNDDOWN(VLOOKUP(J226,償却率!$B$4:$C$77,2,FALSE)*台帳シート!M226,0)&gt;=台帳シート!BO226,台帳シート!BO226-1,ROUNDDOWN(VLOOKUP(台帳シート!J226,償却率!$B$4:$C$77,2,FALSE)*台帳シート!M226,0)))),0)),0,(IF(BP226=0,IF(F226="無形・ソフトウェア",IF(ROUNDDOWN(VLOOKUP(J226,償却率!$B$4:$C$77,2,FALSE)*台帳シート!M226,0)&gt;=台帳シート!BO226,台帳シート!BO226-0,ROUNDDOWN(VLOOKUP(台帳シート!J226,償却率!$B$4:$C$77,2,FALSE)*台帳シート!M226,0)),IF(H226="1：リース",IF(ROUNDDOWN(VLOOKUP(J226,償却率!$B$4:$C$77,2,FALSE)*台帳シート!M226,0)&gt;=台帳シート!BO226,台帳シート!BO226-0,ROUNDDOWN(VLOOKUP(台帳シート!J226,償却率!$B$4:$C$77,2,FALSE)*台帳シート!M226,0)),IF(ROUNDDOWN(VLOOKUP(J226,償却率!$B$4:$C$77,2,FALSE)*台帳シート!M226,0)&gt;=台帳シート!BO226,台帳シート!BO226-1,ROUNDDOWN(VLOOKUP(台帳シート!J226,償却率!$B$4:$C$77,2,FALSE)*台帳シート!M226,0)))),0)))</f>
        <v>0</v>
      </c>
      <c r="BS226" s="290">
        <f t="shared" si="128"/>
        <v>0</v>
      </c>
      <c r="BT226" s="293">
        <f t="shared" si="135"/>
        <v>1681560</v>
      </c>
      <c r="BU226" s="183"/>
    </row>
    <row r="227" spans="2:73" s="109" customFormat="1" ht="30" customHeight="1" x14ac:dyDescent="0.15">
      <c r="B227" s="301" t="s">
        <v>1200</v>
      </c>
      <c r="C227" s="302"/>
      <c r="D227" s="303"/>
      <c r="E227" s="304"/>
      <c r="F227" s="305"/>
      <c r="G227" s="306"/>
      <c r="H227" s="302"/>
      <c r="I227" s="306"/>
      <c r="J227" s="305"/>
      <c r="K227" s="319"/>
      <c r="L227" s="302"/>
      <c r="M227" s="308">
        <f>SUM(M97:M226)</f>
        <v>1529637934</v>
      </c>
      <c r="N227" s="309"/>
      <c r="O227" s="320"/>
      <c r="P227" s="302"/>
      <c r="Q227" s="302"/>
      <c r="R227" s="302"/>
      <c r="S227" s="302"/>
      <c r="T227" s="302"/>
      <c r="U227" s="302"/>
      <c r="V227" s="302"/>
      <c r="W227" s="302"/>
      <c r="X227" s="302"/>
      <c r="Y227" s="302"/>
      <c r="Z227" s="302"/>
      <c r="AA227" s="302"/>
      <c r="AB227" s="302"/>
      <c r="AC227" s="302"/>
      <c r="AD227" s="302"/>
      <c r="AE227" s="302"/>
      <c r="AF227" s="302"/>
      <c r="AG227" s="302"/>
      <c r="AH227" s="302"/>
      <c r="AI227" s="302"/>
      <c r="AJ227" s="302"/>
      <c r="AK227" s="302"/>
      <c r="AL227" s="302"/>
      <c r="AM227" s="302"/>
      <c r="AN227" s="302"/>
      <c r="AO227" s="302"/>
      <c r="AP227" s="302"/>
      <c r="AQ227" s="311"/>
      <c r="AR227" s="302"/>
      <c r="AS227" s="302"/>
      <c r="AT227" s="302"/>
      <c r="AU227" s="302"/>
      <c r="AV227" s="302"/>
      <c r="AW227" s="302"/>
      <c r="AX227" s="312"/>
      <c r="AY227" s="313"/>
      <c r="AZ227" s="314"/>
      <c r="BA227" s="302"/>
      <c r="BB227" s="302"/>
      <c r="BC227" s="302"/>
      <c r="BD227" s="302"/>
      <c r="BE227" s="302"/>
      <c r="BF227" s="302"/>
      <c r="BG227" s="302"/>
      <c r="BH227" s="302"/>
      <c r="BI227" s="302"/>
      <c r="BJ227" s="302"/>
      <c r="BK227" s="315"/>
      <c r="BL227" s="301"/>
      <c r="BM227" s="316"/>
      <c r="BN227" s="316">
        <f>SUM(BN97:BN226)</f>
        <v>1092149088</v>
      </c>
      <c r="BO227" s="316">
        <f t="shared" ref="BO227:BT227" si="136">SUM(BO97:BO226)</f>
        <v>277655758</v>
      </c>
      <c r="BP227" s="316">
        <f t="shared" si="136"/>
        <v>159833086</v>
      </c>
      <c r="BQ227" s="316">
        <f t="shared" si="136"/>
        <v>-5302105</v>
      </c>
      <c r="BR227" s="316">
        <f t="shared" si="136"/>
        <v>82870978</v>
      </c>
      <c r="BS227" s="316">
        <f t="shared" si="136"/>
        <v>1169717963</v>
      </c>
      <c r="BT227" s="325">
        <f t="shared" si="136"/>
        <v>354617866</v>
      </c>
      <c r="BU227" s="183"/>
    </row>
    <row r="228" spans="2:73" s="109" customFormat="1" ht="30" customHeight="1" x14ac:dyDescent="0.15">
      <c r="B228" s="288"/>
      <c r="C228" s="111"/>
      <c r="D228" s="285"/>
      <c r="E228" s="103"/>
      <c r="F228" s="108"/>
      <c r="G228" s="273"/>
      <c r="H228" s="88"/>
      <c r="I228" s="273"/>
      <c r="J228" s="108"/>
      <c r="K228" s="105"/>
      <c r="L228" s="88"/>
      <c r="M228" s="276"/>
      <c r="N228" s="277"/>
      <c r="O228" s="56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88"/>
      <c r="AI228" s="88"/>
      <c r="AJ228" s="88"/>
      <c r="AK228" s="88"/>
      <c r="AL228" s="88"/>
      <c r="AM228" s="88"/>
      <c r="AN228" s="88"/>
      <c r="AO228" s="88"/>
      <c r="AP228" s="88"/>
      <c r="AQ228" s="189"/>
      <c r="AR228" s="88"/>
      <c r="AS228" s="88"/>
      <c r="AT228" s="88"/>
      <c r="AU228" s="88"/>
      <c r="AV228" s="88"/>
      <c r="AW228" s="88"/>
      <c r="AX228" s="282"/>
      <c r="AY228" s="115"/>
      <c r="AZ228" s="110"/>
      <c r="BA228" s="111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6"/>
      <c r="BL228" s="248"/>
      <c r="BM228" s="247"/>
      <c r="BN228" s="289"/>
      <c r="BO228" s="292"/>
      <c r="BP228" s="292"/>
      <c r="BQ228" s="289"/>
      <c r="BR228" s="289"/>
      <c r="BS228" s="290"/>
      <c r="BT228" s="293"/>
      <c r="BU228" s="183"/>
    </row>
    <row r="229" spans="2:73" s="109" customFormat="1" ht="30" customHeight="1" x14ac:dyDescent="0.15">
      <c r="B229" s="82" t="s">
        <v>1046</v>
      </c>
      <c r="C229" s="111"/>
      <c r="D229" s="285" t="s">
        <v>910</v>
      </c>
      <c r="E229" s="103" t="s">
        <v>1100</v>
      </c>
      <c r="F229" s="108" t="s">
        <v>287</v>
      </c>
      <c r="G229" s="273" t="s">
        <v>900</v>
      </c>
      <c r="H229" s="88" t="s">
        <v>182</v>
      </c>
      <c r="I229" s="273"/>
      <c r="J229" s="108">
        <v>5</v>
      </c>
      <c r="K229" s="105">
        <v>41364</v>
      </c>
      <c r="L229" s="88"/>
      <c r="M229" s="276">
        <v>593250</v>
      </c>
      <c r="N229" s="277"/>
      <c r="O229" s="111"/>
      <c r="P229" s="111"/>
      <c r="Q229" s="111"/>
      <c r="R229" s="111" t="str">
        <f t="shared" si="80"/>
        <v>-</v>
      </c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88" t="s">
        <v>296</v>
      </c>
      <c r="AI229" s="88"/>
      <c r="AJ229" s="88"/>
      <c r="AK229" s="88"/>
      <c r="AL229" s="88"/>
      <c r="AM229" s="88"/>
      <c r="AN229" s="88"/>
      <c r="AO229" s="88"/>
      <c r="AP229" s="88"/>
      <c r="AQ229" s="189">
        <v>1</v>
      </c>
      <c r="AR229" s="88" t="s">
        <v>310</v>
      </c>
      <c r="AS229" s="88"/>
      <c r="AT229" s="88"/>
      <c r="AU229" s="88"/>
      <c r="AV229" s="88" t="s">
        <v>188</v>
      </c>
      <c r="AW229" s="88"/>
      <c r="AX229" s="282" t="s">
        <v>356</v>
      </c>
      <c r="AY229" s="115"/>
      <c r="AZ229" s="110"/>
      <c r="BA229" s="111"/>
      <c r="BB229" s="111"/>
      <c r="BC229" s="111"/>
      <c r="BD229" s="111"/>
      <c r="BE229" s="111"/>
      <c r="BF229" s="111"/>
      <c r="BG229" s="111"/>
      <c r="BH229" s="111"/>
      <c r="BI229" s="111"/>
      <c r="BJ229" s="111"/>
      <c r="BK229" s="6"/>
      <c r="BL229" s="248">
        <f t="shared" ref="BL229:BL294" si="137">+IF($BM$2&lt;K229,0,DATEDIF(K229,$BM$2,"Y"))</f>
        <v>4</v>
      </c>
      <c r="BM229" s="247">
        <f>+IF(ISERROR(ROUNDDOWN(VLOOKUP(J229,償却率!$B$4:$C$82,2,FALSE)*台帳シート!M229,0)*台帳シート!BL229),0,ROUNDDOWN(VLOOKUP(台帳シート!J229,償却率!$B$4:$C$82,2,FALSE)*台帳シート!M229,0)*台帳シート!BL229)</f>
        <v>474600</v>
      </c>
      <c r="BN229" s="289">
        <f t="shared" ref="BN229:BN294" si="138">IF(BM229=0,0,IF(F229="無形・ソフトウェア",IF(M229-BM229&gt;0,BM229,M229-0),IF(H229="1：リース",IF(M229-BM229&gt;0,BM229,M229-0),IF(M229-BM229&gt;1,BM229,M229-1))))</f>
        <v>474600</v>
      </c>
      <c r="BO229" s="292">
        <f t="shared" ref="BO229:BO294" si="139">+IF(BP229&lt;=0,M229-BN229,0)</f>
        <v>118650</v>
      </c>
      <c r="BP229" s="292">
        <f t="shared" ref="BP229:BP294" si="140">+IF($BM$2&lt;K229,M229,IF(O229&lt;&gt;"",-(M229-BN229),0))</f>
        <v>0</v>
      </c>
      <c r="BQ229" s="289">
        <f t="shared" ref="BQ229:BQ294" si="141">IF(BP229&lt;0,-BN229+BP229,0)</f>
        <v>0</v>
      </c>
      <c r="BR229" s="289">
        <f>IF(ISERROR(IF(BP229=0,IF(F229="無形・ソフトウェア",IF(ROUNDDOWN(VLOOKUP(J229,償却率!$B$4:$C$77,2,FALSE)*台帳シート!M229,0)&gt;=台帳シート!BO229,台帳シート!BO229-0,ROUNDDOWN(VLOOKUP(台帳シート!J229,償却率!$B$4:$C$77,2,FALSE)*台帳シート!M229,0)),IF(H229="1：リース",IF(ROUNDDOWN(VLOOKUP(J229,償却率!$B$4:$C$77,2,FALSE)*台帳シート!M229,0)&gt;=台帳シート!BO229,台帳シート!BO229-0,ROUNDDOWN(VLOOKUP(台帳シート!J229,償却率!$B$4:$C$77,2,FALSE)*台帳シート!M229,0)),IF(ROUNDDOWN(VLOOKUP(J229,償却率!$B$4:$C$77,2,FALSE)*台帳シート!M229,0)&gt;=台帳シート!BO229,台帳シート!BO229-1,ROUNDDOWN(VLOOKUP(台帳シート!J229,償却率!$B$4:$C$77,2,FALSE)*台帳シート!M229,0)))),0)),0,(IF(BP229=0,IF(F229="無形・ソフトウェア",IF(ROUNDDOWN(VLOOKUP(J229,償却率!$B$4:$C$77,2,FALSE)*台帳シート!M229,0)&gt;=台帳シート!BO229,台帳シート!BO229-0,ROUNDDOWN(VLOOKUP(台帳シート!J229,償却率!$B$4:$C$77,2,FALSE)*台帳シート!M229,0)),IF(H229="1：リース",IF(ROUNDDOWN(VLOOKUP(J229,償却率!$B$4:$C$77,2,FALSE)*台帳シート!M229,0)&gt;=台帳シート!BO229,台帳シート!BO229-0,ROUNDDOWN(VLOOKUP(台帳シート!J229,償却率!$B$4:$C$77,2,FALSE)*台帳シート!M229,0)),IF(ROUNDDOWN(VLOOKUP(J229,償却率!$B$4:$C$77,2,FALSE)*台帳シート!M229,0)&gt;=台帳シート!BO229,台帳シート!BO229-1,ROUNDDOWN(VLOOKUP(台帳シート!J229,償却率!$B$4:$C$77,2,FALSE)*台帳シート!M229,0)))),0)))</f>
        <v>118650</v>
      </c>
      <c r="BS229" s="290">
        <f t="shared" si="128"/>
        <v>593250</v>
      </c>
      <c r="BT229" s="293">
        <f t="shared" ref="BT229:BT294" si="142">+BO229+BP229-BR229</f>
        <v>0</v>
      </c>
      <c r="BU229" s="183"/>
    </row>
    <row r="230" spans="2:73" s="109" customFormat="1" ht="30" customHeight="1" x14ac:dyDescent="0.15">
      <c r="B230" s="82" t="s">
        <v>1047</v>
      </c>
      <c r="C230" s="111"/>
      <c r="D230" s="285" t="s">
        <v>910</v>
      </c>
      <c r="E230" s="103" t="s">
        <v>1100</v>
      </c>
      <c r="F230" s="108" t="s">
        <v>287</v>
      </c>
      <c r="G230" s="273" t="s">
        <v>901</v>
      </c>
      <c r="H230" s="88" t="s">
        <v>182</v>
      </c>
      <c r="I230" s="273"/>
      <c r="J230" s="108">
        <v>5</v>
      </c>
      <c r="K230" s="270">
        <v>41364</v>
      </c>
      <c r="L230" s="88"/>
      <c r="M230" s="276">
        <v>5040000</v>
      </c>
      <c r="N230" s="277"/>
      <c r="O230" s="111"/>
      <c r="P230" s="111"/>
      <c r="Q230" s="111"/>
      <c r="R230" s="111" t="str">
        <f t="shared" si="80"/>
        <v>-</v>
      </c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88" t="s">
        <v>296</v>
      </c>
      <c r="AI230" s="88"/>
      <c r="AJ230" s="88"/>
      <c r="AK230" s="88"/>
      <c r="AL230" s="88"/>
      <c r="AM230" s="88"/>
      <c r="AN230" s="88"/>
      <c r="AO230" s="88"/>
      <c r="AP230" s="88"/>
      <c r="AQ230" s="189">
        <v>1</v>
      </c>
      <c r="AR230" s="88" t="s">
        <v>310</v>
      </c>
      <c r="AS230" s="88"/>
      <c r="AT230" s="88"/>
      <c r="AU230" s="88"/>
      <c r="AV230" s="88" t="s">
        <v>188</v>
      </c>
      <c r="AW230" s="88"/>
      <c r="AX230" s="282" t="s">
        <v>356</v>
      </c>
      <c r="AY230" s="115"/>
      <c r="AZ230" s="110"/>
      <c r="BA230" s="111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6"/>
      <c r="BL230" s="248">
        <f t="shared" si="137"/>
        <v>4</v>
      </c>
      <c r="BM230" s="247">
        <f>+IF(ISERROR(ROUNDDOWN(VLOOKUP(J230,償却率!$B$4:$C$82,2,FALSE)*台帳シート!M230,0)*台帳シート!BL230),0,ROUNDDOWN(VLOOKUP(台帳シート!J230,償却率!$B$4:$C$82,2,FALSE)*台帳シート!M230,0)*台帳シート!BL230)</f>
        <v>4032000</v>
      </c>
      <c r="BN230" s="289">
        <f t="shared" si="138"/>
        <v>4032000</v>
      </c>
      <c r="BO230" s="292">
        <f t="shared" si="139"/>
        <v>1008000</v>
      </c>
      <c r="BP230" s="292">
        <f t="shared" si="140"/>
        <v>0</v>
      </c>
      <c r="BQ230" s="289">
        <f t="shared" si="141"/>
        <v>0</v>
      </c>
      <c r="BR230" s="289">
        <f>IF(ISERROR(IF(BP230=0,IF(F230="無形・ソフトウェア",IF(ROUNDDOWN(VLOOKUP(J230,償却率!$B$4:$C$77,2,FALSE)*台帳シート!M230,0)&gt;=台帳シート!BO230,台帳シート!BO230-0,ROUNDDOWN(VLOOKUP(台帳シート!J230,償却率!$B$4:$C$77,2,FALSE)*台帳シート!M230,0)),IF(H230="1：リース",IF(ROUNDDOWN(VLOOKUP(J230,償却率!$B$4:$C$77,2,FALSE)*台帳シート!M230,0)&gt;=台帳シート!BO230,台帳シート!BO230-0,ROUNDDOWN(VLOOKUP(台帳シート!J230,償却率!$B$4:$C$77,2,FALSE)*台帳シート!M230,0)),IF(ROUNDDOWN(VLOOKUP(J230,償却率!$B$4:$C$77,2,FALSE)*台帳シート!M230,0)&gt;=台帳シート!BO230,台帳シート!BO230-1,ROUNDDOWN(VLOOKUP(台帳シート!J230,償却率!$B$4:$C$77,2,FALSE)*台帳シート!M230,0)))),0)),0,(IF(BP230=0,IF(F230="無形・ソフトウェア",IF(ROUNDDOWN(VLOOKUP(J230,償却率!$B$4:$C$77,2,FALSE)*台帳シート!M230,0)&gt;=台帳シート!BO230,台帳シート!BO230-0,ROUNDDOWN(VLOOKUP(台帳シート!J230,償却率!$B$4:$C$77,2,FALSE)*台帳シート!M230,0)),IF(H230="1：リース",IF(ROUNDDOWN(VLOOKUP(J230,償却率!$B$4:$C$77,2,FALSE)*台帳シート!M230,0)&gt;=台帳シート!BO230,台帳シート!BO230-0,ROUNDDOWN(VLOOKUP(台帳シート!J230,償却率!$B$4:$C$77,2,FALSE)*台帳シート!M230,0)),IF(ROUNDDOWN(VLOOKUP(J230,償却率!$B$4:$C$77,2,FALSE)*台帳シート!M230,0)&gt;=台帳シート!BO230,台帳シート!BO230-1,ROUNDDOWN(VLOOKUP(台帳シート!J230,償却率!$B$4:$C$77,2,FALSE)*台帳シート!M230,0)))),0)))</f>
        <v>1008000</v>
      </c>
      <c r="BS230" s="290">
        <f t="shared" si="128"/>
        <v>5040000</v>
      </c>
      <c r="BT230" s="293">
        <f t="shared" si="142"/>
        <v>0</v>
      </c>
      <c r="BU230" s="183"/>
    </row>
    <row r="231" spans="2:73" s="109" customFormat="1" ht="30" customHeight="1" x14ac:dyDescent="0.15">
      <c r="B231" s="82" t="s">
        <v>1048</v>
      </c>
      <c r="C231" s="111"/>
      <c r="D231" s="285" t="s">
        <v>910</v>
      </c>
      <c r="E231" s="103" t="s">
        <v>1100</v>
      </c>
      <c r="F231" s="108" t="s">
        <v>287</v>
      </c>
      <c r="G231" s="273" t="s">
        <v>902</v>
      </c>
      <c r="H231" s="88" t="s">
        <v>182</v>
      </c>
      <c r="I231" s="273"/>
      <c r="J231" s="108">
        <v>5</v>
      </c>
      <c r="K231" s="270">
        <v>41364</v>
      </c>
      <c r="L231" s="88"/>
      <c r="M231" s="276">
        <v>5355000</v>
      </c>
      <c r="N231" s="277"/>
      <c r="O231" s="56"/>
      <c r="P231" s="111"/>
      <c r="Q231" s="111"/>
      <c r="R231" s="111" t="str">
        <f t="shared" si="80"/>
        <v>-</v>
      </c>
      <c r="S231" s="111"/>
      <c r="T231" s="111"/>
      <c r="U231" s="111"/>
      <c r="V231" s="111"/>
      <c r="W231" s="111"/>
      <c r="X231" s="111"/>
      <c r="Y231" s="111" t="str">
        <f t="shared" ref="Y231:Y236" si="143">IF(BP231&lt;0,BP231,"-")</f>
        <v>-</v>
      </c>
      <c r="Z231" s="111"/>
      <c r="AA231" s="111"/>
      <c r="AB231" s="111"/>
      <c r="AC231" s="111"/>
      <c r="AD231" s="111"/>
      <c r="AE231" s="111"/>
      <c r="AF231" s="111"/>
      <c r="AG231" s="111"/>
      <c r="AH231" s="88" t="s">
        <v>296</v>
      </c>
      <c r="AI231" s="88"/>
      <c r="AJ231" s="88"/>
      <c r="AK231" s="88"/>
      <c r="AL231" s="88"/>
      <c r="AM231" s="88"/>
      <c r="AN231" s="88"/>
      <c r="AO231" s="88"/>
      <c r="AP231" s="88"/>
      <c r="AQ231" s="189">
        <v>1</v>
      </c>
      <c r="AR231" s="88" t="s">
        <v>310</v>
      </c>
      <c r="AS231" s="88"/>
      <c r="AT231" s="88"/>
      <c r="AU231" s="88"/>
      <c r="AV231" s="88" t="s">
        <v>188</v>
      </c>
      <c r="AW231" s="88"/>
      <c r="AX231" s="282" t="s">
        <v>356</v>
      </c>
      <c r="AY231" s="115"/>
      <c r="AZ231" s="110"/>
      <c r="BA231" s="111"/>
      <c r="BB231" s="111"/>
      <c r="BC231" s="111"/>
      <c r="BD231" s="111"/>
      <c r="BE231" s="111"/>
      <c r="BF231" s="111"/>
      <c r="BG231" s="111"/>
      <c r="BH231" s="111"/>
      <c r="BI231" s="111"/>
      <c r="BJ231" s="111"/>
      <c r="BK231" s="6"/>
      <c r="BL231" s="248">
        <f t="shared" si="137"/>
        <v>4</v>
      </c>
      <c r="BM231" s="247">
        <f>+IF(ISERROR(ROUNDDOWN(VLOOKUP(J231,償却率!$B$4:$C$82,2,FALSE)*台帳シート!M231,0)*台帳シート!BL231),0,ROUNDDOWN(VLOOKUP(台帳シート!J231,償却率!$B$4:$C$82,2,FALSE)*台帳シート!M231,0)*台帳シート!BL231)</f>
        <v>4284000</v>
      </c>
      <c r="BN231" s="289">
        <f t="shared" si="138"/>
        <v>4284000</v>
      </c>
      <c r="BO231" s="292">
        <f t="shared" si="139"/>
        <v>1071000</v>
      </c>
      <c r="BP231" s="292">
        <f t="shared" si="140"/>
        <v>0</v>
      </c>
      <c r="BQ231" s="289">
        <f t="shared" si="141"/>
        <v>0</v>
      </c>
      <c r="BR231" s="289">
        <f>IF(ISERROR(IF(BP231=0,IF(F231="無形・ソフトウェア",IF(ROUNDDOWN(VLOOKUP(J231,償却率!$B$4:$C$77,2,FALSE)*台帳シート!M231,0)&gt;=台帳シート!BO231,台帳シート!BO231-0,ROUNDDOWN(VLOOKUP(台帳シート!J231,償却率!$B$4:$C$77,2,FALSE)*台帳シート!M231,0)),IF(H231="1：リース",IF(ROUNDDOWN(VLOOKUP(J231,償却率!$B$4:$C$77,2,FALSE)*台帳シート!M231,0)&gt;=台帳シート!BO231,台帳シート!BO231-0,ROUNDDOWN(VLOOKUP(台帳シート!J231,償却率!$B$4:$C$77,2,FALSE)*台帳シート!M231,0)),IF(ROUNDDOWN(VLOOKUP(J231,償却率!$B$4:$C$77,2,FALSE)*台帳シート!M231,0)&gt;=台帳シート!BO231,台帳シート!BO231-1,ROUNDDOWN(VLOOKUP(台帳シート!J231,償却率!$B$4:$C$77,2,FALSE)*台帳シート!M231,0)))),0)),0,(IF(BP231=0,IF(F231="無形・ソフトウェア",IF(ROUNDDOWN(VLOOKUP(J231,償却率!$B$4:$C$77,2,FALSE)*台帳シート!M231,0)&gt;=台帳シート!BO231,台帳シート!BO231-0,ROUNDDOWN(VLOOKUP(台帳シート!J231,償却率!$B$4:$C$77,2,FALSE)*台帳シート!M231,0)),IF(H231="1：リース",IF(ROUNDDOWN(VLOOKUP(J231,償却率!$B$4:$C$77,2,FALSE)*台帳シート!M231,0)&gt;=台帳シート!BO231,台帳シート!BO231-0,ROUNDDOWN(VLOOKUP(台帳シート!J231,償却率!$B$4:$C$77,2,FALSE)*台帳シート!M231,0)),IF(ROUNDDOWN(VLOOKUP(J231,償却率!$B$4:$C$77,2,FALSE)*台帳シート!M231,0)&gt;=台帳シート!BO231,台帳シート!BO231-1,ROUNDDOWN(VLOOKUP(台帳シート!J231,償却率!$B$4:$C$77,2,FALSE)*台帳シート!M231,0)))),0)))</f>
        <v>1071000</v>
      </c>
      <c r="BS231" s="290">
        <f t="shared" si="128"/>
        <v>5355000</v>
      </c>
      <c r="BT231" s="293">
        <f t="shared" si="142"/>
        <v>0</v>
      </c>
      <c r="BU231" s="183"/>
    </row>
    <row r="232" spans="2:73" s="109" customFormat="1" ht="30" customHeight="1" x14ac:dyDescent="0.15">
      <c r="B232" s="82" t="s">
        <v>1049</v>
      </c>
      <c r="C232" s="111"/>
      <c r="D232" s="285" t="s">
        <v>910</v>
      </c>
      <c r="E232" s="103" t="s">
        <v>893</v>
      </c>
      <c r="F232" s="108" t="s">
        <v>287</v>
      </c>
      <c r="G232" s="273" t="s">
        <v>903</v>
      </c>
      <c r="H232" s="88" t="s">
        <v>182</v>
      </c>
      <c r="I232" s="273"/>
      <c r="J232" s="108">
        <v>5</v>
      </c>
      <c r="K232" s="270">
        <v>41364</v>
      </c>
      <c r="L232" s="88"/>
      <c r="M232" s="276">
        <v>787500</v>
      </c>
      <c r="N232" s="277"/>
      <c r="O232" s="111"/>
      <c r="P232" s="111"/>
      <c r="Q232" s="111"/>
      <c r="R232" s="111" t="str">
        <f t="shared" si="80"/>
        <v>-</v>
      </c>
      <c r="S232" s="111"/>
      <c r="T232" s="111"/>
      <c r="U232" s="111"/>
      <c r="V232" s="111"/>
      <c r="W232" s="111"/>
      <c r="X232" s="111"/>
      <c r="Y232" s="111" t="str">
        <f t="shared" si="143"/>
        <v>-</v>
      </c>
      <c r="Z232" s="111"/>
      <c r="AA232" s="111"/>
      <c r="AB232" s="111"/>
      <c r="AC232" s="111"/>
      <c r="AD232" s="111"/>
      <c r="AE232" s="111"/>
      <c r="AF232" s="111"/>
      <c r="AG232" s="111"/>
      <c r="AH232" s="88" t="s">
        <v>296</v>
      </c>
      <c r="AI232" s="88"/>
      <c r="AJ232" s="88"/>
      <c r="AK232" s="88"/>
      <c r="AL232" s="88"/>
      <c r="AM232" s="88"/>
      <c r="AN232" s="88"/>
      <c r="AO232" s="88"/>
      <c r="AP232" s="88"/>
      <c r="AQ232" s="189">
        <v>1</v>
      </c>
      <c r="AR232" s="88" t="s">
        <v>310</v>
      </c>
      <c r="AS232" s="88"/>
      <c r="AT232" s="88"/>
      <c r="AU232" s="88"/>
      <c r="AV232" s="88" t="s">
        <v>899</v>
      </c>
      <c r="AW232" s="88"/>
      <c r="AX232" s="282" t="s">
        <v>356</v>
      </c>
      <c r="AY232" s="115"/>
      <c r="AZ232" s="110"/>
      <c r="BA232" s="111"/>
      <c r="BB232" s="111"/>
      <c r="BC232" s="111"/>
      <c r="BD232" s="111"/>
      <c r="BE232" s="111"/>
      <c r="BF232" s="111"/>
      <c r="BG232" s="111"/>
      <c r="BH232" s="111"/>
      <c r="BI232" s="111"/>
      <c r="BJ232" s="111"/>
      <c r="BK232" s="6"/>
      <c r="BL232" s="248">
        <f t="shared" si="137"/>
        <v>4</v>
      </c>
      <c r="BM232" s="247">
        <f>+IF(ISERROR(ROUNDDOWN(VLOOKUP(J232,償却率!$B$4:$C$82,2,FALSE)*台帳シート!M232,0)*台帳シート!BL232),0,ROUNDDOWN(VLOOKUP(台帳シート!J232,償却率!$B$4:$C$82,2,FALSE)*台帳シート!M232,0)*台帳シート!BL232)</f>
        <v>630000</v>
      </c>
      <c r="BN232" s="289">
        <f t="shared" si="138"/>
        <v>630000</v>
      </c>
      <c r="BO232" s="292">
        <f t="shared" si="139"/>
        <v>157500</v>
      </c>
      <c r="BP232" s="292">
        <f t="shared" si="140"/>
        <v>0</v>
      </c>
      <c r="BQ232" s="289">
        <f t="shared" si="141"/>
        <v>0</v>
      </c>
      <c r="BR232" s="289">
        <f>IF(ISERROR(IF(BP232=0,IF(F232="無形・ソフトウェア",IF(ROUNDDOWN(VLOOKUP(J232,償却率!$B$4:$C$77,2,FALSE)*台帳シート!M232,0)&gt;=台帳シート!BO232,台帳シート!BO232-0,ROUNDDOWN(VLOOKUP(台帳シート!J232,償却率!$B$4:$C$77,2,FALSE)*台帳シート!M232,0)),IF(H232="1：リース",IF(ROUNDDOWN(VLOOKUP(J232,償却率!$B$4:$C$77,2,FALSE)*台帳シート!M232,0)&gt;=台帳シート!BO232,台帳シート!BO232-0,ROUNDDOWN(VLOOKUP(台帳シート!J232,償却率!$B$4:$C$77,2,FALSE)*台帳シート!M232,0)),IF(ROUNDDOWN(VLOOKUP(J232,償却率!$B$4:$C$77,2,FALSE)*台帳シート!M232,0)&gt;=台帳シート!BO232,台帳シート!BO232-1,ROUNDDOWN(VLOOKUP(台帳シート!J232,償却率!$B$4:$C$77,2,FALSE)*台帳シート!M232,0)))),0)),0,(IF(BP232=0,IF(F232="無形・ソフトウェア",IF(ROUNDDOWN(VLOOKUP(J232,償却率!$B$4:$C$77,2,FALSE)*台帳シート!M232,0)&gt;=台帳シート!BO232,台帳シート!BO232-0,ROUNDDOWN(VLOOKUP(台帳シート!J232,償却率!$B$4:$C$77,2,FALSE)*台帳シート!M232,0)),IF(H232="1：リース",IF(ROUNDDOWN(VLOOKUP(J232,償却率!$B$4:$C$77,2,FALSE)*台帳シート!M232,0)&gt;=台帳シート!BO232,台帳シート!BO232-0,ROUNDDOWN(VLOOKUP(台帳シート!J232,償却率!$B$4:$C$77,2,FALSE)*台帳シート!M232,0)),IF(ROUNDDOWN(VLOOKUP(J232,償却率!$B$4:$C$77,2,FALSE)*台帳シート!M232,0)&gt;=台帳シート!BO232,台帳シート!BO232-1,ROUNDDOWN(VLOOKUP(台帳シート!J232,償却率!$B$4:$C$77,2,FALSE)*台帳シート!M232,0)))),0)))</f>
        <v>157500</v>
      </c>
      <c r="BS232" s="290">
        <f t="shared" si="128"/>
        <v>787500</v>
      </c>
      <c r="BT232" s="293">
        <f t="shared" si="142"/>
        <v>0</v>
      </c>
      <c r="BU232" s="183"/>
    </row>
    <row r="233" spans="2:73" s="109" customFormat="1" ht="30" customHeight="1" x14ac:dyDescent="0.15">
      <c r="B233" s="82" t="s">
        <v>1050</v>
      </c>
      <c r="C233" s="111"/>
      <c r="D233" s="285" t="s">
        <v>910</v>
      </c>
      <c r="E233" s="103" t="s">
        <v>1100</v>
      </c>
      <c r="F233" s="108" t="s">
        <v>287</v>
      </c>
      <c r="G233" s="273" t="s">
        <v>904</v>
      </c>
      <c r="H233" s="88" t="s">
        <v>182</v>
      </c>
      <c r="I233" s="273"/>
      <c r="J233" s="108">
        <v>5</v>
      </c>
      <c r="K233" s="270">
        <v>41557</v>
      </c>
      <c r="L233" s="88"/>
      <c r="M233" s="276">
        <v>1785000</v>
      </c>
      <c r="N233" s="277"/>
      <c r="O233" s="111"/>
      <c r="P233" s="111"/>
      <c r="Q233" s="111"/>
      <c r="R233" s="111" t="str">
        <f t="shared" si="80"/>
        <v>-</v>
      </c>
      <c r="S233" s="111"/>
      <c r="T233" s="111"/>
      <c r="U233" s="111"/>
      <c r="V233" s="111"/>
      <c r="W233" s="111"/>
      <c r="X233" s="111"/>
      <c r="Y233" s="111" t="str">
        <f t="shared" ref="Y233" si="144">IF(BP233&lt;0,BP233,"-")</f>
        <v>-</v>
      </c>
      <c r="Z233" s="111"/>
      <c r="AA233" s="111"/>
      <c r="AB233" s="111"/>
      <c r="AC233" s="111"/>
      <c r="AD233" s="111"/>
      <c r="AE233" s="111"/>
      <c r="AF233" s="111"/>
      <c r="AG233" s="111"/>
      <c r="AH233" s="88" t="s">
        <v>296</v>
      </c>
      <c r="AI233" s="88"/>
      <c r="AJ233" s="88"/>
      <c r="AK233" s="88"/>
      <c r="AL233" s="88"/>
      <c r="AM233" s="88"/>
      <c r="AN233" s="88"/>
      <c r="AO233" s="88"/>
      <c r="AP233" s="88"/>
      <c r="AQ233" s="189">
        <v>1</v>
      </c>
      <c r="AR233" s="88" t="s">
        <v>310</v>
      </c>
      <c r="AS233" s="88"/>
      <c r="AT233" s="88"/>
      <c r="AU233" s="88"/>
      <c r="AV233" s="88" t="s">
        <v>897</v>
      </c>
      <c r="AW233" s="88"/>
      <c r="AX233" s="282" t="s">
        <v>356</v>
      </c>
      <c r="AY233" s="115"/>
      <c r="AZ233" s="110"/>
      <c r="BA233" s="111"/>
      <c r="BB233" s="111"/>
      <c r="BC233" s="111"/>
      <c r="BD233" s="111"/>
      <c r="BE233" s="111"/>
      <c r="BF233" s="111"/>
      <c r="BG233" s="111"/>
      <c r="BH233" s="111"/>
      <c r="BI233" s="111"/>
      <c r="BJ233" s="111"/>
      <c r="BK233" s="6"/>
      <c r="BL233" s="248">
        <f t="shared" si="137"/>
        <v>3</v>
      </c>
      <c r="BM233" s="247">
        <f>+IF(ISERROR(ROUNDDOWN(VLOOKUP(J233,償却率!$B$4:$C$82,2,FALSE)*台帳シート!M233,0)*台帳シート!BL233),0,ROUNDDOWN(VLOOKUP(台帳シート!J233,償却率!$B$4:$C$82,2,FALSE)*台帳シート!M233,0)*台帳シート!BL233)</f>
        <v>1071000</v>
      </c>
      <c r="BN233" s="289">
        <f t="shared" si="138"/>
        <v>1071000</v>
      </c>
      <c r="BO233" s="292">
        <f t="shared" si="139"/>
        <v>714000</v>
      </c>
      <c r="BP233" s="292">
        <f t="shared" si="140"/>
        <v>0</v>
      </c>
      <c r="BQ233" s="289">
        <f t="shared" si="141"/>
        <v>0</v>
      </c>
      <c r="BR233" s="289">
        <f>IF(ISERROR(IF(BP233=0,IF(F233="無形・ソフトウェア",IF(ROUNDDOWN(VLOOKUP(J233,償却率!$B$4:$C$77,2,FALSE)*台帳シート!M233,0)&gt;=台帳シート!BO233,台帳シート!BO233-0,ROUNDDOWN(VLOOKUP(台帳シート!J233,償却率!$B$4:$C$77,2,FALSE)*台帳シート!M233,0)),IF(H233="1：リース",IF(ROUNDDOWN(VLOOKUP(J233,償却率!$B$4:$C$77,2,FALSE)*台帳シート!M233,0)&gt;=台帳シート!BO233,台帳シート!BO233-0,ROUNDDOWN(VLOOKUP(台帳シート!J233,償却率!$B$4:$C$77,2,FALSE)*台帳シート!M233,0)),IF(ROUNDDOWN(VLOOKUP(J233,償却率!$B$4:$C$77,2,FALSE)*台帳シート!M233,0)&gt;=台帳シート!BO233,台帳シート!BO233-1,ROUNDDOWN(VLOOKUP(台帳シート!J233,償却率!$B$4:$C$77,2,FALSE)*台帳シート!M233,0)))),0)),0,(IF(BP233=0,IF(F233="無形・ソフトウェア",IF(ROUNDDOWN(VLOOKUP(J233,償却率!$B$4:$C$77,2,FALSE)*台帳シート!M233,0)&gt;=台帳シート!BO233,台帳シート!BO233-0,ROUNDDOWN(VLOOKUP(台帳シート!J233,償却率!$B$4:$C$77,2,FALSE)*台帳シート!M233,0)),IF(H233="1：リース",IF(ROUNDDOWN(VLOOKUP(J233,償却率!$B$4:$C$77,2,FALSE)*台帳シート!M233,0)&gt;=台帳シート!BO233,台帳シート!BO233-0,ROUNDDOWN(VLOOKUP(台帳シート!J233,償却率!$B$4:$C$77,2,FALSE)*台帳シート!M233,0)),IF(ROUNDDOWN(VLOOKUP(J233,償却率!$B$4:$C$77,2,FALSE)*台帳シート!M233,0)&gt;=台帳シート!BO233,台帳シート!BO233-1,ROUNDDOWN(VLOOKUP(台帳シート!J233,償却率!$B$4:$C$77,2,FALSE)*台帳シート!M233,0)))),0)))</f>
        <v>357000</v>
      </c>
      <c r="BS233" s="290">
        <f t="shared" si="128"/>
        <v>1428000</v>
      </c>
      <c r="BT233" s="293">
        <f t="shared" si="142"/>
        <v>357000</v>
      </c>
      <c r="BU233" s="183"/>
    </row>
    <row r="234" spans="2:73" s="109" customFormat="1" ht="30" customHeight="1" x14ac:dyDescent="0.15">
      <c r="B234" s="82" t="s">
        <v>1051</v>
      </c>
      <c r="C234" s="111"/>
      <c r="D234" s="285" t="s">
        <v>910</v>
      </c>
      <c r="E234" s="103" t="s">
        <v>1100</v>
      </c>
      <c r="F234" s="108" t="s">
        <v>287</v>
      </c>
      <c r="G234" s="273" t="s">
        <v>905</v>
      </c>
      <c r="H234" s="88" t="s">
        <v>182</v>
      </c>
      <c r="I234" s="273"/>
      <c r="J234" s="108">
        <v>5</v>
      </c>
      <c r="K234" s="270">
        <v>41557</v>
      </c>
      <c r="L234" s="88"/>
      <c r="M234" s="276">
        <v>735000</v>
      </c>
      <c r="N234" s="277"/>
      <c r="O234" s="56"/>
      <c r="P234" s="111"/>
      <c r="Q234" s="111"/>
      <c r="R234" s="111" t="str">
        <f t="shared" si="80"/>
        <v>-</v>
      </c>
      <c r="S234" s="111"/>
      <c r="T234" s="111"/>
      <c r="U234" s="111"/>
      <c r="V234" s="111"/>
      <c r="W234" s="111"/>
      <c r="X234" s="111"/>
      <c r="Y234" s="111" t="str">
        <f t="shared" si="143"/>
        <v>-</v>
      </c>
      <c r="Z234" s="111"/>
      <c r="AA234" s="111"/>
      <c r="AB234" s="111"/>
      <c r="AC234" s="111"/>
      <c r="AD234" s="111"/>
      <c r="AE234" s="111"/>
      <c r="AF234" s="111"/>
      <c r="AG234" s="111"/>
      <c r="AH234" s="88" t="s">
        <v>296</v>
      </c>
      <c r="AI234" s="88"/>
      <c r="AJ234" s="88"/>
      <c r="AK234" s="88"/>
      <c r="AL234" s="88"/>
      <c r="AM234" s="88"/>
      <c r="AN234" s="88"/>
      <c r="AO234" s="88"/>
      <c r="AP234" s="88"/>
      <c r="AQ234" s="189">
        <v>1</v>
      </c>
      <c r="AR234" s="88" t="s">
        <v>310</v>
      </c>
      <c r="AS234" s="88"/>
      <c r="AT234" s="88"/>
      <c r="AU234" s="88"/>
      <c r="AV234" s="88" t="s">
        <v>897</v>
      </c>
      <c r="AW234" s="88"/>
      <c r="AX234" s="282" t="s">
        <v>356</v>
      </c>
      <c r="AY234" s="115"/>
      <c r="AZ234" s="110"/>
      <c r="BA234" s="111"/>
      <c r="BB234" s="111"/>
      <c r="BC234" s="111"/>
      <c r="BD234" s="111"/>
      <c r="BE234" s="111"/>
      <c r="BF234" s="111"/>
      <c r="BG234" s="111"/>
      <c r="BH234" s="111"/>
      <c r="BI234" s="111"/>
      <c r="BJ234" s="111"/>
      <c r="BK234" s="6"/>
      <c r="BL234" s="248">
        <f t="shared" si="137"/>
        <v>3</v>
      </c>
      <c r="BM234" s="247">
        <f>+IF(ISERROR(ROUNDDOWN(VLOOKUP(J234,償却率!$B$4:$C$82,2,FALSE)*台帳シート!M234,0)*台帳シート!BL234),0,ROUNDDOWN(VLOOKUP(台帳シート!J234,償却率!$B$4:$C$82,2,FALSE)*台帳シート!M234,0)*台帳シート!BL234)</f>
        <v>441000</v>
      </c>
      <c r="BN234" s="289">
        <f t="shared" si="138"/>
        <v>441000</v>
      </c>
      <c r="BO234" s="292">
        <f t="shared" si="139"/>
        <v>294000</v>
      </c>
      <c r="BP234" s="292">
        <f t="shared" si="140"/>
        <v>0</v>
      </c>
      <c r="BQ234" s="289">
        <f t="shared" si="141"/>
        <v>0</v>
      </c>
      <c r="BR234" s="289">
        <f>IF(ISERROR(IF(BP234=0,IF(F234="無形・ソフトウェア",IF(ROUNDDOWN(VLOOKUP(J234,償却率!$B$4:$C$77,2,FALSE)*台帳シート!M234,0)&gt;=台帳シート!BO234,台帳シート!BO234-0,ROUNDDOWN(VLOOKUP(台帳シート!J234,償却率!$B$4:$C$77,2,FALSE)*台帳シート!M234,0)),IF(H234="1：リース",IF(ROUNDDOWN(VLOOKUP(J234,償却率!$B$4:$C$77,2,FALSE)*台帳シート!M234,0)&gt;=台帳シート!BO234,台帳シート!BO234-0,ROUNDDOWN(VLOOKUP(台帳シート!J234,償却率!$B$4:$C$77,2,FALSE)*台帳シート!M234,0)),IF(ROUNDDOWN(VLOOKUP(J234,償却率!$B$4:$C$77,2,FALSE)*台帳シート!M234,0)&gt;=台帳シート!BO234,台帳シート!BO234-1,ROUNDDOWN(VLOOKUP(台帳シート!J234,償却率!$B$4:$C$77,2,FALSE)*台帳シート!M234,0)))),0)),0,(IF(BP234=0,IF(F234="無形・ソフトウェア",IF(ROUNDDOWN(VLOOKUP(J234,償却率!$B$4:$C$77,2,FALSE)*台帳シート!M234,0)&gt;=台帳シート!BO234,台帳シート!BO234-0,ROUNDDOWN(VLOOKUP(台帳シート!J234,償却率!$B$4:$C$77,2,FALSE)*台帳シート!M234,0)),IF(H234="1：リース",IF(ROUNDDOWN(VLOOKUP(J234,償却率!$B$4:$C$77,2,FALSE)*台帳シート!M234,0)&gt;=台帳シート!BO234,台帳シート!BO234-0,ROUNDDOWN(VLOOKUP(台帳シート!J234,償却率!$B$4:$C$77,2,FALSE)*台帳シート!M234,0)),IF(ROUNDDOWN(VLOOKUP(J234,償却率!$B$4:$C$77,2,FALSE)*台帳シート!M234,0)&gt;=台帳シート!BO234,台帳シート!BO234-1,ROUNDDOWN(VLOOKUP(台帳シート!J234,償却率!$B$4:$C$77,2,FALSE)*台帳シート!M234,0)))),0)))</f>
        <v>147000</v>
      </c>
      <c r="BS234" s="290">
        <f t="shared" si="128"/>
        <v>588000</v>
      </c>
      <c r="BT234" s="293">
        <f t="shared" si="142"/>
        <v>147000</v>
      </c>
      <c r="BU234" s="183"/>
    </row>
    <row r="235" spans="2:73" s="109" customFormat="1" ht="30" customHeight="1" x14ac:dyDescent="0.15">
      <c r="B235" s="82" t="s">
        <v>1052</v>
      </c>
      <c r="C235" s="111"/>
      <c r="D235" s="285" t="s">
        <v>910</v>
      </c>
      <c r="E235" s="103" t="s">
        <v>893</v>
      </c>
      <c r="F235" s="108" t="s">
        <v>287</v>
      </c>
      <c r="G235" s="273" t="s">
        <v>906</v>
      </c>
      <c r="H235" s="88" t="s">
        <v>182</v>
      </c>
      <c r="I235" s="273"/>
      <c r="J235" s="108">
        <v>5</v>
      </c>
      <c r="K235" s="105">
        <v>41628</v>
      </c>
      <c r="L235" s="88"/>
      <c r="M235" s="276">
        <v>6562500</v>
      </c>
      <c r="N235" s="277"/>
      <c r="O235" s="111"/>
      <c r="P235" s="111"/>
      <c r="Q235" s="111"/>
      <c r="R235" s="111" t="str">
        <f t="shared" si="80"/>
        <v>-</v>
      </c>
      <c r="S235" s="111"/>
      <c r="T235" s="111"/>
      <c r="U235" s="111"/>
      <c r="V235" s="111"/>
      <c r="W235" s="111"/>
      <c r="X235" s="111"/>
      <c r="Y235" s="111" t="str">
        <f t="shared" si="143"/>
        <v>-</v>
      </c>
      <c r="Z235" s="111"/>
      <c r="AA235" s="111"/>
      <c r="AB235" s="111"/>
      <c r="AC235" s="111"/>
      <c r="AD235" s="111"/>
      <c r="AE235" s="111"/>
      <c r="AF235" s="111"/>
      <c r="AG235" s="111"/>
      <c r="AH235" s="88" t="s">
        <v>296</v>
      </c>
      <c r="AI235" s="88"/>
      <c r="AJ235" s="88"/>
      <c r="AK235" s="88"/>
      <c r="AL235" s="88"/>
      <c r="AM235" s="88"/>
      <c r="AN235" s="88"/>
      <c r="AO235" s="88"/>
      <c r="AP235" s="88"/>
      <c r="AQ235" s="189">
        <v>1</v>
      </c>
      <c r="AR235" s="88" t="s">
        <v>310</v>
      </c>
      <c r="AS235" s="88"/>
      <c r="AT235" s="88"/>
      <c r="AU235" s="88"/>
      <c r="AV235" s="88" t="s">
        <v>899</v>
      </c>
      <c r="AW235" s="88"/>
      <c r="AX235" s="282" t="s">
        <v>356</v>
      </c>
      <c r="AY235" s="115"/>
      <c r="AZ235" s="110"/>
      <c r="BA235" s="111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6"/>
      <c r="BL235" s="248">
        <f t="shared" si="137"/>
        <v>3</v>
      </c>
      <c r="BM235" s="247">
        <f>+IF(ISERROR(ROUNDDOWN(VLOOKUP(J235,償却率!$B$4:$C$82,2,FALSE)*台帳シート!M235,0)*台帳シート!BL235),0,ROUNDDOWN(VLOOKUP(台帳シート!J235,償却率!$B$4:$C$82,2,FALSE)*台帳シート!M235,0)*台帳シート!BL235)</f>
        <v>3937500</v>
      </c>
      <c r="BN235" s="289">
        <f t="shared" si="138"/>
        <v>3937500</v>
      </c>
      <c r="BO235" s="292">
        <f t="shared" si="139"/>
        <v>2625000</v>
      </c>
      <c r="BP235" s="292">
        <f t="shared" si="140"/>
        <v>0</v>
      </c>
      <c r="BQ235" s="289">
        <f t="shared" si="141"/>
        <v>0</v>
      </c>
      <c r="BR235" s="289">
        <f>IF(ISERROR(IF(BP235=0,IF(F235="無形・ソフトウェア",IF(ROUNDDOWN(VLOOKUP(J235,償却率!$B$4:$C$77,2,FALSE)*台帳シート!M235,0)&gt;=台帳シート!BO235,台帳シート!BO235-0,ROUNDDOWN(VLOOKUP(台帳シート!J235,償却率!$B$4:$C$77,2,FALSE)*台帳シート!M235,0)),IF(H235="1：リース",IF(ROUNDDOWN(VLOOKUP(J235,償却率!$B$4:$C$77,2,FALSE)*台帳シート!M235,0)&gt;=台帳シート!BO235,台帳シート!BO235-0,ROUNDDOWN(VLOOKUP(台帳シート!J235,償却率!$B$4:$C$77,2,FALSE)*台帳シート!M235,0)),IF(ROUNDDOWN(VLOOKUP(J235,償却率!$B$4:$C$77,2,FALSE)*台帳シート!M235,0)&gt;=台帳シート!BO235,台帳シート!BO235-1,ROUNDDOWN(VLOOKUP(台帳シート!J235,償却率!$B$4:$C$77,2,FALSE)*台帳シート!M235,0)))),0)),0,(IF(BP235=0,IF(F235="無形・ソフトウェア",IF(ROUNDDOWN(VLOOKUP(J235,償却率!$B$4:$C$77,2,FALSE)*台帳シート!M235,0)&gt;=台帳シート!BO235,台帳シート!BO235-0,ROUNDDOWN(VLOOKUP(台帳シート!J235,償却率!$B$4:$C$77,2,FALSE)*台帳シート!M235,0)),IF(H235="1：リース",IF(ROUNDDOWN(VLOOKUP(J235,償却率!$B$4:$C$77,2,FALSE)*台帳シート!M235,0)&gt;=台帳シート!BO235,台帳シート!BO235-0,ROUNDDOWN(VLOOKUP(台帳シート!J235,償却率!$B$4:$C$77,2,FALSE)*台帳シート!M235,0)),IF(ROUNDDOWN(VLOOKUP(J235,償却率!$B$4:$C$77,2,FALSE)*台帳シート!M235,0)&gt;=台帳シート!BO235,台帳シート!BO235-1,ROUNDDOWN(VLOOKUP(台帳シート!J235,償却率!$B$4:$C$77,2,FALSE)*台帳シート!M235,0)))),0)))</f>
        <v>1312500</v>
      </c>
      <c r="BS235" s="290">
        <f t="shared" si="128"/>
        <v>5250000</v>
      </c>
      <c r="BT235" s="293">
        <f t="shared" si="142"/>
        <v>1312500</v>
      </c>
      <c r="BU235" s="183"/>
    </row>
    <row r="236" spans="2:73" s="109" customFormat="1" ht="30" customHeight="1" x14ac:dyDescent="0.15">
      <c r="B236" s="82" t="s">
        <v>1053</v>
      </c>
      <c r="C236" s="111"/>
      <c r="D236" s="285" t="s">
        <v>910</v>
      </c>
      <c r="E236" s="103" t="s">
        <v>1100</v>
      </c>
      <c r="F236" s="108" t="s">
        <v>287</v>
      </c>
      <c r="G236" s="273" t="s">
        <v>907</v>
      </c>
      <c r="H236" s="88" t="s">
        <v>182</v>
      </c>
      <c r="I236" s="273"/>
      <c r="J236" s="108">
        <v>5</v>
      </c>
      <c r="K236" s="105">
        <v>41729</v>
      </c>
      <c r="L236" s="88"/>
      <c r="M236" s="276">
        <v>3307500</v>
      </c>
      <c r="N236" s="277"/>
      <c r="O236" s="111"/>
      <c r="P236" s="111"/>
      <c r="Q236" s="111"/>
      <c r="R236" s="111" t="str">
        <f t="shared" si="80"/>
        <v>-</v>
      </c>
      <c r="S236" s="111"/>
      <c r="T236" s="111"/>
      <c r="U236" s="111"/>
      <c r="V236" s="111"/>
      <c r="W236" s="111"/>
      <c r="X236" s="111"/>
      <c r="Y236" s="111" t="str">
        <f t="shared" si="143"/>
        <v>-</v>
      </c>
      <c r="Z236" s="111"/>
      <c r="AA236" s="111"/>
      <c r="AB236" s="111"/>
      <c r="AC236" s="111"/>
      <c r="AD236" s="111"/>
      <c r="AE236" s="111"/>
      <c r="AF236" s="111"/>
      <c r="AG236" s="111"/>
      <c r="AH236" s="88" t="s">
        <v>296</v>
      </c>
      <c r="AI236" s="88"/>
      <c r="AJ236" s="88"/>
      <c r="AK236" s="88"/>
      <c r="AL236" s="88"/>
      <c r="AM236" s="88"/>
      <c r="AN236" s="88"/>
      <c r="AO236" s="88"/>
      <c r="AP236" s="88"/>
      <c r="AQ236" s="189">
        <v>1</v>
      </c>
      <c r="AR236" s="88" t="s">
        <v>310</v>
      </c>
      <c r="AS236" s="88"/>
      <c r="AT236" s="88"/>
      <c r="AU236" s="88"/>
      <c r="AV236" s="88" t="s">
        <v>897</v>
      </c>
      <c r="AW236" s="88"/>
      <c r="AX236" s="282" t="s">
        <v>356</v>
      </c>
      <c r="AY236" s="115"/>
      <c r="AZ236" s="110"/>
      <c r="BA236" s="111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6"/>
      <c r="BL236" s="248">
        <f t="shared" si="137"/>
        <v>3</v>
      </c>
      <c r="BM236" s="247">
        <f>+IF(ISERROR(ROUNDDOWN(VLOOKUP(J236,償却率!$B$4:$C$82,2,FALSE)*台帳シート!M236,0)*台帳シート!BL236),0,ROUNDDOWN(VLOOKUP(台帳シート!J236,償却率!$B$4:$C$82,2,FALSE)*台帳シート!M236,0)*台帳シート!BL236)</f>
        <v>1984500</v>
      </c>
      <c r="BN236" s="289">
        <f t="shared" si="138"/>
        <v>1984500</v>
      </c>
      <c r="BO236" s="292">
        <f t="shared" si="139"/>
        <v>1323000</v>
      </c>
      <c r="BP236" s="292">
        <f t="shared" si="140"/>
        <v>0</v>
      </c>
      <c r="BQ236" s="289">
        <f t="shared" si="141"/>
        <v>0</v>
      </c>
      <c r="BR236" s="289">
        <f>IF(ISERROR(IF(BP236=0,IF(F236="無形・ソフトウェア",IF(ROUNDDOWN(VLOOKUP(J236,償却率!$B$4:$C$77,2,FALSE)*台帳シート!M236,0)&gt;=台帳シート!BO236,台帳シート!BO236-0,ROUNDDOWN(VLOOKUP(台帳シート!J236,償却率!$B$4:$C$77,2,FALSE)*台帳シート!M236,0)),IF(H236="1：リース",IF(ROUNDDOWN(VLOOKUP(J236,償却率!$B$4:$C$77,2,FALSE)*台帳シート!M236,0)&gt;=台帳シート!BO236,台帳シート!BO236-0,ROUNDDOWN(VLOOKUP(台帳シート!J236,償却率!$B$4:$C$77,2,FALSE)*台帳シート!M236,0)),IF(ROUNDDOWN(VLOOKUP(J236,償却率!$B$4:$C$77,2,FALSE)*台帳シート!M236,0)&gt;=台帳シート!BO236,台帳シート!BO236-1,ROUNDDOWN(VLOOKUP(台帳シート!J236,償却率!$B$4:$C$77,2,FALSE)*台帳シート!M236,0)))),0)),0,(IF(BP236=0,IF(F236="無形・ソフトウェア",IF(ROUNDDOWN(VLOOKUP(J236,償却率!$B$4:$C$77,2,FALSE)*台帳シート!M236,0)&gt;=台帳シート!BO236,台帳シート!BO236-0,ROUNDDOWN(VLOOKUP(台帳シート!J236,償却率!$B$4:$C$77,2,FALSE)*台帳シート!M236,0)),IF(H236="1：リース",IF(ROUNDDOWN(VLOOKUP(J236,償却率!$B$4:$C$77,2,FALSE)*台帳シート!M236,0)&gt;=台帳シート!BO236,台帳シート!BO236-0,ROUNDDOWN(VLOOKUP(台帳シート!J236,償却率!$B$4:$C$77,2,FALSE)*台帳シート!M236,0)),IF(ROUNDDOWN(VLOOKUP(J236,償却率!$B$4:$C$77,2,FALSE)*台帳シート!M236,0)&gt;=台帳シート!BO236,台帳シート!BO236-1,ROUNDDOWN(VLOOKUP(台帳シート!J236,償却率!$B$4:$C$77,2,FALSE)*台帳シート!M236,0)))),0)))</f>
        <v>661500</v>
      </c>
      <c r="BS236" s="290">
        <f t="shared" si="128"/>
        <v>2646000</v>
      </c>
      <c r="BT236" s="293">
        <f t="shared" si="142"/>
        <v>661500</v>
      </c>
      <c r="BU236" s="183"/>
    </row>
    <row r="237" spans="2:73" s="109" customFormat="1" ht="30" customHeight="1" x14ac:dyDescent="0.15">
      <c r="B237" s="82" t="s">
        <v>1054</v>
      </c>
      <c r="C237" s="111"/>
      <c r="D237" s="285" t="s">
        <v>910</v>
      </c>
      <c r="E237" s="103" t="s">
        <v>1100</v>
      </c>
      <c r="F237" s="108" t="s">
        <v>287</v>
      </c>
      <c r="G237" s="273" t="s">
        <v>908</v>
      </c>
      <c r="H237" s="88" t="s">
        <v>182</v>
      </c>
      <c r="I237" s="273"/>
      <c r="J237" s="108">
        <v>5</v>
      </c>
      <c r="K237" s="105">
        <v>41729</v>
      </c>
      <c r="L237" s="88"/>
      <c r="M237" s="276">
        <v>1995000</v>
      </c>
      <c r="N237" s="277"/>
      <c r="O237" s="111"/>
      <c r="P237" s="111"/>
      <c r="Q237" s="111"/>
      <c r="R237" s="111" t="str">
        <f t="shared" si="80"/>
        <v>-</v>
      </c>
      <c r="S237" s="111"/>
      <c r="T237" s="111"/>
      <c r="U237" s="111"/>
      <c r="V237" s="111"/>
      <c r="W237" s="111"/>
      <c r="X237" s="111"/>
      <c r="Y237" s="111" t="str">
        <f t="shared" si="113"/>
        <v>-</v>
      </c>
      <c r="Z237" s="111"/>
      <c r="AA237" s="111"/>
      <c r="AB237" s="111"/>
      <c r="AC237" s="111"/>
      <c r="AD237" s="111"/>
      <c r="AE237" s="111"/>
      <c r="AF237" s="111"/>
      <c r="AG237" s="111"/>
      <c r="AH237" s="88" t="s">
        <v>296</v>
      </c>
      <c r="AI237" s="88"/>
      <c r="AJ237" s="88"/>
      <c r="AK237" s="88"/>
      <c r="AL237" s="88"/>
      <c r="AM237" s="88"/>
      <c r="AN237" s="88"/>
      <c r="AO237" s="88"/>
      <c r="AP237" s="88"/>
      <c r="AQ237" s="189">
        <v>1</v>
      </c>
      <c r="AR237" s="88" t="s">
        <v>310</v>
      </c>
      <c r="AS237" s="88"/>
      <c r="AT237" s="88"/>
      <c r="AU237" s="88"/>
      <c r="AV237" s="88" t="s">
        <v>897</v>
      </c>
      <c r="AW237" s="88"/>
      <c r="AX237" s="282" t="s">
        <v>356</v>
      </c>
      <c r="AY237" s="115"/>
      <c r="AZ237" s="110"/>
      <c r="BA237" s="111"/>
      <c r="BB237" s="111"/>
      <c r="BC237" s="111"/>
      <c r="BD237" s="111"/>
      <c r="BE237" s="111"/>
      <c r="BF237" s="111"/>
      <c r="BG237" s="111"/>
      <c r="BH237" s="111"/>
      <c r="BI237" s="111"/>
      <c r="BJ237" s="111"/>
      <c r="BK237" s="6"/>
      <c r="BL237" s="248">
        <f t="shared" si="137"/>
        <v>3</v>
      </c>
      <c r="BM237" s="247">
        <f>+IF(ISERROR(ROUNDDOWN(VLOOKUP(J237,償却率!$B$4:$C$82,2,FALSE)*台帳シート!M237,0)*台帳シート!BL237),0,ROUNDDOWN(VLOOKUP(台帳シート!J237,償却率!$B$4:$C$82,2,FALSE)*台帳シート!M237,0)*台帳シート!BL237)</f>
        <v>1197000</v>
      </c>
      <c r="BN237" s="289">
        <f t="shared" si="138"/>
        <v>1197000</v>
      </c>
      <c r="BO237" s="292">
        <f t="shared" si="139"/>
        <v>798000</v>
      </c>
      <c r="BP237" s="292">
        <f t="shared" si="140"/>
        <v>0</v>
      </c>
      <c r="BQ237" s="289">
        <f t="shared" si="141"/>
        <v>0</v>
      </c>
      <c r="BR237" s="289">
        <f>IF(ISERROR(IF(BP237=0,IF(F237="無形・ソフトウェア",IF(ROUNDDOWN(VLOOKUP(J237,償却率!$B$4:$C$77,2,FALSE)*台帳シート!M237,0)&gt;=台帳シート!BO237,台帳シート!BO237-0,ROUNDDOWN(VLOOKUP(台帳シート!J237,償却率!$B$4:$C$77,2,FALSE)*台帳シート!M237,0)),IF(H237="1：リース",IF(ROUNDDOWN(VLOOKUP(J237,償却率!$B$4:$C$77,2,FALSE)*台帳シート!M237,0)&gt;=台帳シート!BO237,台帳シート!BO237-0,ROUNDDOWN(VLOOKUP(台帳シート!J237,償却率!$B$4:$C$77,2,FALSE)*台帳シート!M237,0)),IF(ROUNDDOWN(VLOOKUP(J237,償却率!$B$4:$C$77,2,FALSE)*台帳シート!M237,0)&gt;=台帳シート!BO237,台帳シート!BO237-1,ROUNDDOWN(VLOOKUP(台帳シート!J237,償却率!$B$4:$C$77,2,FALSE)*台帳シート!M237,0)))),0)),0,(IF(BP237=0,IF(F237="無形・ソフトウェア",IF(ROUNDDOWN(VLOOKUP(J237,償却率!$B$4:$C$77,2,FALSE)*台帳シート!M237,0)&gt;=台帳シート!BO237,台帳シート!BO237-0,ROUNDDOWN(VLOOKUP(台帳シート!J237,償却率!$B$4:$C$77,2,FALSE)*台帳シート!M237,0)),IF(H237="1：リース",IF(ROUNDDOWN(VLOOKUP(J237,償却率!$B$4:$C$77,2,FALSE)*台帳シート!M237,0)&gt;=台帳シート!BO237,台帳シート!BO237-0,ROUNDDOWN(VLOOKUP(台帳シート!J237,償却率!$B$4:$C$77,2,FALSE)*台帳シート!M237,0)),IF(ROUNDDOWN(VLOOKUP(J237,償却率!$B$4:$C$77,2,FALSE)*台帳シート!M237,0)&gt;=台帳シート!BO237,台帳シート!BO237-1,ROUNDDOWN(VLOOKUP(台帳シート!J237,償却率!$B$4:$C$77,2,FALSE)*台帳シート!M237,0)))),0)))</f>
        <v>399000</v>
      </c>
      <c r="BS237" s="290">
        <f t="shared" si="128"/>
        <v>1596000</v>
      </c>
      <c r="BT237" s="293">
        <f t="shared" si="142"/>
        <v>399000</v>
      </c>
      <c r="BU237" s="183"/>
    </row>
    <row r="238" spans="2:73" s="109" customFormat="1" ht="30" customHeight="1" x14ac:dyDescent="0.15">
      <c r="B238" s="82" t="s">
        <v>1055</v>
      </c>
      <c r="C238" s="111"/>
      <c r="D238" s="285" t="s">
        <v>910</v>
      </c>
      <c r="E238" s="103" t="s">
        <v>893</v>
      </c>
      <c r="F238" s="108" t="s">
        <v>287</v>
      </c>
      <c r="G238" s="273" t="s">
        <v>909</v>
      </c>
      <c r="H238" s="88" t="s">
        <v>182</v>
      </c>
      <c r="I238" s="273"/>
      <c r="J238" s="108">
        <v>5</v>
      </c>
      <c r="K238" s="105">
        <v>41698</v>
      </c>
      <c r="L238" s="88"/>
      <c r="M238" s="276">
        <v>328650000</v>
      </c>
      <c r="N238" s="277"/>
      <c r="O238" s="111"/>
      <c r="P238" s="111"/>
      <c r="Q238" s="111"/>
      <c r="R238" s="111" t="str">
        <f t="shared" si="80"/>
        <v>-</v>
      </c>
      <c r="S238" s="111"/>
      <c r="T238" s="111"/>
      <c r="U238" s="111"/>
      <c r="V238" s="111"/>
      <c r="W238" s="111"/>
      <c r="X238" s="111"/>
      <c r="Y238" s="111" t="str">
        <f t="shared" si="113"/>
        <v>-</v>
      </c>
      <c r="Z238" s="111"/>
      <c r="AA238" s="111"/>
      <c r="AB238" s="111"/>
      <c r="AC238" s="111"/>
      <c r="AD238" s="111"/>
      <c r="AE238" s="111"/>
      <c r="AF238" s="111"/>
      <c r="AG238" s="111"/>
      <c r="AH238" s="88" t="s">
        <v>296</v>
      </c>
      <c r="AI238" s="88"/>
      <c r="AJ238" s="88"/>
      <c r="AK238" s="88"/>
      <c r="AL238" s="88"/>
      <c r="AM238" s="88"/>
      <c r="AN238" s="88"/>
      <c r="AO238" s="88"/>
      <c r="AP238" s="88"/>
      <c r="AQ238" s="189">
        <v>1</v>
      </c>
      <c r="AR238" s="88" t="s">
        <v>310</v>
      </c>
      <c r="AS238" s="88"/>
      <c r="AT238" s="88"/>
      <c r="AU238" s="88"/>
      <c r="AV238" s="88" t="s">
        <v>899</v>
      </c>
      <c r="AW238" s="88"/>
      <c r="AX238" s="282" t="s">
        <v>356</v>
      </c>
      <c r="AY238" s="115"/>
      <c r="AZ238" s="110"/>
      <c r="BA238" s="111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6"/>
      <c r="BL238" s="248">
        <f t="shared" si="137"/>
        <v>3</v>
      </c>
      <c r="BM238" s="247">
        <f>+IF(ISERROR(ROUNDDOWN(VLOOKUP(J238,償却率!$B$4:$C$82,2,FALSE)*台帳シート!M238,0)*台帳シート!BL238),0,ROUNDDOWN(VLOOKUP(台帳シート!J238,償却率!$B$4:$C$82,2,FALSE)*台帳シート!M238,0)*台帳シート!BL238)</f>
        <v>197190000</v>
      </c>
      <c r="BN238" s="289">
        <f t="shared" si="138"/>
        <v>197190000</v>
      </c>
      <c r="BO238" s="292">
        <f t="shared" si="139"/>
        <v>131460000</v>
      </c>
      <c r="BP238" s="292">
        <f t="shared" si="140"/>
        <v>0</v>
      </c>
      <c r="BQ238" s="289">
        <f t="shared" si="141"/>
        <v>0</v>
      </c>
      <c r="BR238" s="289">
        <f>IF(ISERROR(IF(BP238=0,IF(F238="無形・ソフトウェア",IF(ROUNDDOWN(VLOOKUP(J238,償却率!$B$4:$C$77,2,FALSE)*台帳シート!M238,0)&gt;=台帳シート!BO238,台帳シート!BO238-0,ROUNDDOWN(VLOOKUP(台帳シート!J238,償却率!$B$4:$C$77,2,FALSE)*台帳シート!M238,0)),IF(H238="1：リース",IF(ROUNDDOWN(VLOOKUP(J238,償却率!$B$4:$C$77,2,FALSE)*台帳シート!M238,0)&gt;=台帳シート!BO238,台帳シート!BO238-0,ROUNDDOWN(VLOOKUP(台帳シート!J238,償却率!$B$4:$C$77,2,FALSE)*台帳シート!M238,0)),IF(ROUNDDOWN(VLOOKUP(J238,償却率!$B$4:$C$77,2,FALSE)*台帳シート!M238,0)&gt;=台帳シート!BO238,台帳シート!BO238-1,ROUNDDOWN(VLOOKUP(台帳シート!J238,償却率!$B$4:$C$77,2,FALSE)*台帳シート!M238,0)))),0)),0,(IF(BP238=0,IF(F238="無形・ソフトウェア",IF(ROUNDDOWN(VLOOKUP(J238,償却率!$B$4:$C$77,2,FALSE)*台帳シート!M238,0)&gt;=台帳シート!BO238,台帳シート!BO238-0,ROUNDDOWN(VLOOKUP(台帳シート!J238,償却率!$B$4:$C$77,2,FALSE)*台帳シート!M238,0)),IF(H238="1：リース",IF(ROUNDDOWN(VLOOKUP(J238,償却率!$B$4:$C$77,2,FALSE)*台帳シート!M238,0)&gt;=台帳シート!BO238,台帳シート!BO238-0,ROUNDDOWN(VLOOKUP(台帳シート!J238,償却率!$B$4:$C$77,2,FALSE)*台帳シート!M238,0)),IF(ROUNDDOWN(VLOOKUP(J238,償却率!$B$4:$C$77,2,FALSE)*台帳シート!M238,0)&gt;=台帳シート!BO238,台帳シート!BO238-1,ROUNDDOWN(VLOOKUP(台帳シート!J238,償却率!$B$4:$C$77,2,FALSE)*台帳シート!M238,0)))),0)))</f>
        <v>65730000</v>
      </c>
      <c r="BS238" s="290">
        <f t="shared" si="128"/>
        <v>262920000</v>
      </c>
      <c r="BT238" s="293">
        <f t="shared" si="142"/>
        <v>65730000</v>
      </c>
      <c r="BU238" s="183"/>
    </row>
    <row r="239" spans="2:73" s="109" customFormat="1" ht="30" customHeight="1" x14ac:dyDescent="0.15">
      <c r="B239" s="82" t="s">
        <v>1056</v>
      </c>
      <c r="C239" s="111"/>
      <c r="D239" s="285" t="s">
        <v>911</v>
      </c>
      <c r="E239" s="103" t="s">
        <v>632</v>
      </c>
      <c r="F239" s="108" t="s">
        <v>287</v>
      </c>
      <c r="G239" s="273" t="s">
        <v>912</v>
      </c>
      <c r="H239" s="88" t="s">
        <v>913</v>
      </c>
      <c r="I239" s="273"/>
      <c r="J239" s="108">
        <v>5</v>
      </c>
      <c r="K239" s="105">
        <v>41334</v>
      </c>
      <c r="L239" s="88"/>
      <c r="M239" s="276">
        <v>166439700</v>
      </c>
      <c r="N239" s="277"/>
      <c r="O239" s="111"/>
      <c r="P239" s="111"/>
      <c r="Q239" s="111"/>
      <c r="R239" s="111" t="str">
        <f t="shared" si="80"/>
        <v>-</v>
      </c>
      <c r="S239" s="111"/>
      <c r="T239" s="111"/>
      <c r="U239" s="111"/>
      <c r="V239" s="111"/>
      <c r="W239" s="111"/>
      <c r="X239" s="111"/>
      <c r="Y239" s="111" t="str">
        <f t="shared" ref="Y239" si="145">IF(BP239&lt;0,BP239,"-")</f>
        <v>-</v>
      </c>
      <c r="Z239" s="111"/>
      <c r="AA239" s="111"/>
      <c r="AB239" s="111"/>
      <c r="AC239" s="111"/>
      <c r="AD239" s="111"/>
      <c r="AE239" s="111"/>
      <c r="AF239" s="111"/>
      <c r="AG239" s="111"/>
      <c r="AH239" s="88" t="s">
        <v>296</v>
      </c>
      <c r="AI239" s="88"/>
      <c r="AJ239" s="88"/>
      <c r="AK239" s="88"/>
      <c r="AL239" s="88"/>
      <c r="AM239" s="88"/>
      <c r="AN239" s="88"/>
      <c r="AO239" s="88"/>
      <c r="AP239" s="88"/>
      <c r="AQ239" s="189">
        <v>1</v>
      </c>
      <c r="AR239" s="88" t="s">
        <v>310</v>
      </c>
      <c r="AS239" s="88"/>
      <c r="AT239" s="88"/>
      <c r="AU239" s="88"/>
      <c r="AV239" s="88" t="s">
        <v>189</v>
      </c>
      <c r="AW239" s="88"/>
      <c r="AX239" s="282" t="s">
        <v>356</v>
      </c>
      <c r="AY239" s="115"/>
      <c r="AZ239" s="110"/>
      <c r="BA239" s="111"/>
      <c r="BB239" s="111"/>
      <c r="BC239" s="111"/>
      <c r="BD239" s="111"/>
      <c r="BE239" s="111"/>
      <c r="BF239" s="111"/>
      <c r="BG239" s="111"/>
      <c r="BH239" s="111"/>
      <c r="BI239" s="111"/>
      <c r="BJ239" s="111"/>
      <c r="BK239" s="6"/>
      <c r="BL239" s="248">
        <f t="shared" si="137"/>
        <v>4</v>
      </c>
      <c r="BM239" s="247">
        <f>+IF(ISERROR(ROUNDDOWN(VLOOKUP(J239,償却率!$B$4:$C$82,2,FALSE)*台帳シート!M239,0)*台帳シート!BL239),0,ROUNDDOWN(VLOOKUP(台帳シート!J239,償却率!$B$4:$C$82,2,FALSE)*台帳シート!M239,0)*台帳シート!BL239)</f>
        <v>133151760</v>
      </c>
      <c r="BN239" s="289">
        <f t="shared" si="138"/>
        <v>133151760</v>
      </c>
      <c r="BO239" s="292">
        <f t="shared" si="139"/>
        <v>33287940</v>
      </c>
      <c r="BP239" s="292">
        <f t="shared" si="140"/>
        <v>0</v>
      </c>
      <c r="BQ239" s="289">
        <f t="shared" si="141"/>
        <v>0</v>
      </c>
      <c r="BR239" s="289">
        <f>IF(ISERROR(IF(BP239=0,IF(F239="無形・ソフトウェア",IF(ROUNDDOWN(VLOOKUP(J239,償却率!$B$4:$C$77,2,FALSE)*台帳シート!M239,0)&gt;=台帳シート!BO239,台帳シート!BO239-0,ROUNDDOWN(VLOOKUP(台帳シート!J239,償却率!$B$4:$C$77,2,FALSE)*台帳シート!M239,0)),IF(H239="1：リース",IF(ROUNDDOWN(VLOOKUP(J239,償却率!$B$4:$C$77,2,FALSE)*台帳シート!M239,0)&gt;=台帳シート!BO239,台帳シート!BO239-0,ROUNDDOWN(VLOOKUP(台帳シート!J239,償却率!$B$4:$C$77,2,FALSE)*台帳シート!M239,0)),IF(ROUNDDOWN(VLOOKUP(J239,償却率!$B$4:$C$77,2,FALSE)*台帳シート!M239,0)&gt;=台帳シート!BO239,台帳シート!BO239-1,ROUNDDOWN(VLOOKUP(台帳シート!J239,償却率!$B$4:$C$77,2,FALSE)*台帳シート!M239,0)))),0)),0,(IF(BP239=0,IF(F239="無形・ソフトウェア",IF(ROUNDDOWN(VLOOKUP(J239,償却率!$B$4:$C$77,2,FALSE)*台帳シート!M239,0)&gt;=台帳シート!BO239,台帳シート!BO239-0,ROUNDDOWN(VLOOKUP(台帳シート!J239,償却率!$B$4:$C$77,2,FALSE)*台帳シート!M239,0)),IF(H239="1：リース",IF(ROUNDDOWN(VLOOKUP(J239,償却率!$B$4:$C$77,2,FALSE)*台帳シート!M239,0)&gt;=台帳シート!BO239,台帳シート!BO239-0,ROUNDDOWN(VLOOKUP(台帳シート!J239,償却率!$B$4:$C$77,2,FALSE)*台帳シート!M239,0)),IF(ROUNDDOWN(VLOOKUP(J239,償却率!$B$4:$C$77,2,FALSE)*台帳シート!M239,0)&gt;=台帳シート!BO239,台帳シート!BO239-1,ROUNDDOWN(VLOOKUP(台帳シート!J239,償却率!$B$4:$C$77,2,FALSE)*台帳シート!M239,0)))),0)))</f>
        <v>33287940</v>
      </c>
      <c r="BS239" s="290">
        <f t="shared" si="128"/>
        <v>166439700</v>
      </c>
      <c r="BT239" s="293">
        <f t="shared" si="142"/>
        <v>0</v>
      </c>
      <c r="BU239" s="183"/>
    </row>
    <row r="240" spans="2:73" s="109" customFormat="1" ht="30" customHeight="1" x14ac:dyDescent="0.15">
      <c r="B240" s="301" t="s">
        <v>1200</v>
      </c>
      <c r="C240" s="302"/>
      <c r="D240" s="303"/>
      <c r="E240" s="304"/>
      <c r="F240" s="305"/>
      <c r="G240" s="306"/>
      <c r="H240" s="302"/>
      <c r="I240" s="306"/>
      <c r="J240" s="305"/>
      <c r="K240" s="319"/>
      <c r="L240" s="302"/>
      <c r="M240" s="308">
        <f>SUM(M229:M239)</f>
        <v>521250450</v>
      </c>
      <c r="N240" s="309"/>
      <c r="O240" s="302"/>
      <c r="P240" s="302"/>
      <c r="Q240" s="302"/>
      <c r="R240" s="302"/>
      <c r="S240" s="302"/>
      <c r="T240" s="302"/>
      <c r="U240" s="302"/>
      <c r="V240" s="302"/>
      <c r="W240" s="302"/>
      <c r="X240" s="302"/>
      <c r="Y240" s="302"/>
      <c r="Z240" s="302"/>
      <c r="AA240" s="302"/>
      <c r="AB240" s="302"/>
      <c r="AC240" s="302"/>
      <c r="AD240" s="302"/>
      <c r="AE240" s="302"/>
      <c r="AF240" s="302"/>
      <c r="AG240" s="302"/>
      <c r="AH240" s="302"/>
      <c r="AI240" s="302"/>
      <c r="AJ240" s="302"/>
      <c r="AK240" s="302"/>
      <c r="AL240" s="302"/>
      <c r="AM240" s="302"/>
      <c r="AN240" s="302"/>
      <c r="AO240" s="302"/>
      <c r="AP240" s="302"/>
      <c r="AQ240" s="311"/>
      <c r="AR240" s="302"/>
      <c r="AS240" s="302"/>
      <c r="AT240" s="302"/>
      <c r="AU240" s="302"/>
      <c r="AV240" s="302"/>
      <c r="AW240" s="302"/>
      <c r="AX240" s="312"/>
      <c r="AY240" s="313"/>
      <c r="AZ240" s="314"/>
      <c r="BA240" s="302"/>
      <c r="BB240" s="302"/>
      <c r="BC240" s="302"/>
      <c r="BD240" s="302"/>
      <c r="BE240" s="302"/>
      <c r="BF240" s="302"/>
      <c r="BG240" s="302"/>
      <c r="BH240" s="302"/>
      <c r="BI240" s="302"/>
      <c r="BJ240" s="302"/>
      <c r="BK240" s="315"/>
      <c r="BL240" s="301"/>
      <c r="BM240" s="316"/>
      <c r="BN240" s="316">
        <f>SUM(BN229:BN239)</f>
        <v>348393360</v>
      </c>
      <c r="BO240" s="316">
        <f t="shared" ref="BO240:BT240" si="146">SUM(BO229:BO239)</f>
        <v>172857090</v>
      </c>
      <c r="BP240" s="316">
        <f t="shared" si="146"/>
        <v>0</v>
      </c>
      <c r="BQ240" s="316">
        <f t="shared" si="146"/>
        <v>0</v>
      </c>
      <c r="BR240" s="316">
        <f t="shared" si="146"/>
        <v>104250090</v>
      </c>
      <c r="BS240" s="316">
        <f t="shared" si="146"/>
        <v>452643450</v>
      </c>
      <c r="BT240" s="325">
        <f t="shared" si="146"/>
        <v>68607000</v>
      </c>
      <c r="BU240" s="183"/>
    </row>
    <row r="241" spans="2:73" s="109" customFormat="1" ht="30" customHeight="1" x14ac:dyDescent="0.15">
      <c r="B241" s="82"/>
      <c r="C241" s="111"/>
      <c r="D241" s="285"/>
      <c r="E241" s="103"/>
      <c r="F241" s="108"/>
      <c r="G241" s="273"/>
      <c r="H241" s="88"/>
      <c r="I241" s="273"/>
      <c r="J241" s="108"/>
      <c r="K241" s="105"/>
      <c r="L241" s="88"/>
      <c r="M241" s="276"/>
      <c r="N241" s="277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88"/>
      <c r="AI241" s="88"/>
      <c r="AJ241" s="88"/>
      <c r="AK241" s="88"/>
      <c r="AL241" s="88"/>
      <c r="AM241" s="88"/>
      <c r="AN241" s="88"/>
      <c r="AO241" s="88"/>
      <c r="AP241" s="88"/>
      <c r="AQ241" s="189"/>
      <c r="AR241" s="88"/>
      <c r="AS241" s="88"/>
      <c r="AT241" s="88"/>
      <c r="AU241" s="88"/>
      <c r="AV241" s="88"/>
      <c r="AW241" s="88"/>
      <c r="AX241" s="282"/>
      <c r="AY241" s="115"/>
      <c r="AZ241" s="110"/>
      <c r="BA241" s="111"/>
      <c r="BB241" s="111"/>
      <c r="BC241" s="111"/>
      <c r="BD241" s="111"/>
      <c r="BE241" s="111"/>
      <c r="BF241" s="111"/>
      <c r="BG241" s="111"/>
      <c r="BH241" s="111"/>
      <c r="BI241" s="111"/>
      <c r="BJ241" s="111"/>
      <c r="BK241" s="6"/>
      <c r="BL241" s="248"/>
      <c r="BM241" s="247"/>
      <c r="BN241" s="289"/>
      <c r="BO241" s="292"/>
      <c r="BP241" s="292"/>
      <c r="BQ241" s="289"/>
      <c r="BR241" s="289"/>
      <c r="BS241" s="290"/>
      <c r="BT241" s="293"/>
      <c r="BU241" s="183"/>
    </row>
    <row r="242" spans="2:73" s="109" customFormat="1" ht="30" customHeight="1" x14ac:dyDescent="0.15">
      <c r="B242" s="82" t="s">
        <v>1159</v>
      </c>
      <c r="C242" s="111"/>
      <c r="D242" s="285" t="s">
        <v>1197</v>
      </c>
      <c r="E242" s="103" t="s">
        <v>893</v>
      </c>
      <c r="F242" s="108" t="s">
        <v>280</v>
      </c>
      <c r="G242" s="273" t="s">
        <v>1198</v>
      </c>
      <c r="H242" s="88" t="s">
        <v>182</v>
      </c>
      <c r="I242" s="273"/>
      <c r="J242" s="108"/>
      <c r="K242" s="105">
        <v>42825</v>
      </c>
      <c r="L242" s="88"/>
      <c r="M242" s="276">
        <v>3866400</v>
      </c>
      <c r="N242" s="277"/>
      <c r="O242" s="56">
        <v>43171</v>
      </c>
      <c r="P242" s="111"/>
      <c r="Q242" s="111"/>
      <c r="R242" s="111" t="str">
        <f t="shared" ref="R242" si="147">IF(BP242&gt;0,BP242,"-")</f>
        <v>-</v>
      </c>
      <c r="S242" s="111"/>
      <c r="T242" s="111"/>
      <c r="U242" s="111"/>
      <c r="V242" s="111"/>
      <c r="W242" s="111"/>
      <c r="X242" s="111"/>
      <c r="Y242" s="111">
        <f t="shared" ref="Y242" si="148">IF(BP242&lt;0,BP242,"-")</f>
        <v>-3866400</v>
      </c>
      <c r="Z242" s="111"/>
      <c r="AA242" s="111"/>
      <c r="AB242" s="111"/>
      <c r="AC242" s="111"/>
      <c r="AD242" s="111"/>
      <c r="AE242" s="111"/>
      <c r="AF242" s="111"/>
      <c r="AG242" s="111"/>
      <c r="AH242" s="88" t="s">
        <v>296</v>
      </c>
      <c r="AI242" s="88"/>
      <c r="AJ242" s="88"/>
      <c r="AK242" s="88"/>
      <c r="AL242" s="88"/>
      <c r="AM242" s="88"/>
      <c r="AN242" s="88"/>
      <c r="AO242" s="88"/>
      <c r="AP242" s="88"/>
      <c r="AQ242" s="189">
        <v>1</v>
      </c>
      <c r="AR242" s="88" t="s">
        <v>310</v>
      </c>
      <c r="AS242" s="88"/>
      <c r="AT242" s="88"/>
      <c r="AU242" s="88"/>
      <c r="AV242" s="88" t="s">
        <v>189</v>
      </c>
      <c r="AW242" s="88"/>
      <c r="AX242" s="282" t="s">
        <v>356</v>
      </c>
      <c r="AY242" s="115"/>
      <c r="AZ242" s="110"/>
      <c r="BA242" s="111"/>
      <c r="BB242" s="111"/>
      <c r="BC242" s="111"/>
      <c r="BD242" s="111"/>
      <c r="BE242" s="111"/>
      <c r="BF242" s="111"/>
      <c r="BG242" s="111"/>
      <c r="BH242" s="111"/>
      <c r="BI242" s="111"/>
      <c r="BJ242" s="111"/>
      <c r="BK242" s="6"/>
      <c r="BL242" s="248">
        <f t="shared" ref="BL242" si="149">+IF($BM$2&lt;K242,0,DATEDIF(K242,$BM$2,"Y"))</f>
        <v>0</v>
      </c>
      <c r="BM242" s="247">
        <f>+IF(ISERROR(ROUNDDOWN(VLOOKUP(J242,償却率!$B$4:$C$82,2,FALSE)*台帳シート!M242,0)*台帳シート!BL242),0,ROUNDDOWN(VLOOKUP(台帳シート!J242,償却率!$B$4:$C$82,2,FALSE)*台帳シート!M242,0)*台帳シート!BL242)</f>
        <v>0</v>
      </c>
      <c r="BN242" s="289">
        <f t="shared" ref="BN242" si="150">IF(BM242=0,0,IF(F242="無形・ソフトウェア",IF(M242-BM242&gt;0,BM242,M242-0),IF(H242="1：リース",IF(M242-BM242&gt;0,BM242,M242-0),IF(M242-BM242&gt;1,BM242,M242-1))))</f>
        <v>0</v>
      </c>
      <c r="BO242" s="292">
        <f t="shared" ref="BO242" si="151">+IF(BP242&lt;=0,M242-BN242,0)</f>
        <v>3866400</v>
      </c>
      <c r="BP242" s="292">
        <f t="shared" si="140"/>
        <v>-3866400</v>
      </c>
      <c r="BQ242" s="289">
        <f t="shared" ref="BQ242" si="152">IF(BP242&lt;0,-BN242+BP242,0)</f>
        <v>-3866400</v>
      </c>
      <c r="BR242" s="289">
        <f>IF(ISERROR(IF(BP242=0,IF(F242="無形・ソフトウェア",IF(ROUNDDOWN(VLOOKUP(J242,償却率!$B$4:$C$77,2,FALSE)*台帳シート!M242,0)&gt;=台帳シート!BO242,台帳シート!BO242-0,ROUNDDOWN(VLOOKUP(台帳シート!J242,償却率!$B$4:$C$77,2,FALSE)*台帳シート!M242,0)),IF(H242="1：リース",IF(ROUNDDOWN(VLOOKUP(J242,償却率!$B$4:$C$77,2,FALSE)*台帳シート!M242,0)&gt;=台帳シート!BO242,台帳シート!BO242-0,ROUNDDOWN(VLOOKUP(台帳シート!J242,償却率!$B$4:$C$77,2,FALSE)*台帳シート!M242,0)),IF(ROUNDDOWN(VLOOKUP(J242,償却率!$B$4:$C$77,2,FALSE)*台帳シート!M242,0)&gt;=台帳シート!BO242,台帳シート!BO242-1,ROUNDDOWN(VLOOKUP(台帳シート!J242,償却率!$B$4:$C$77,2,FALSE)*台帳シート!M242,0)))),0)),0,(IF(BP242=0,IF(F242="無形・ソフトウェア",IF(ROUNDDOWN(VLOOKUP(J242,償却率!$B$4:$C$77,2,FALSE)*台帳シート!M242,0)&gt;=台帳シート!BO242,台帳シート!BO242-0,ROUNDDOWN(VLOOKUP(台帳シート!J242,償却率!$B$4:$C$77,2,FALSE)*台帳シート!M242,0)),IF(H242="1：リース",IF(ROUNDDOWN(VLOOKUP(J242,償却率!$B$4:$C$77,2,FALSE)*台帳シート!M242,0)&gt;=台帳シート!BO242,台帳シート!BO242-0,ROUNDDOWN(VLOOKUP(台帳シート!J242,償却率!$B$4:$C$77,2,FALSE)*台帳シート!M242,0)),IF(ROUNDDOWN(VLOOKUP(J242,償却率!$B$4:$C$77,2,FALSE)*台帳シート!M242,0)&gt;=台帳シート!BO242,台帳シート!BO242-1,ROUNDDOWN(VLOOKUP(台帳シート!J242,償却率!$B$4:$C$77,2,FALSE)*台帳シート!M242,0)))),0)))</f>
        <v>0</v>
      </c>
      <c r="BS242" s="290">
        <v>0</v>
      </c>
      <c r="BT242" s="293">
        <f t="shared" ref="BT242" si="153">+BO242+BP242-BR242</f>
        <v>0</v>
      </c>
      <c r="BU242" s="183"/>
    </row>
    <row r="243" spans="2:73" s="153" customFormat="1" ht="30" customHeight="1" x14ac:dyDescent="0.15">
      <c r="B243" s="288" t="s">
        <v>1159</v>
      </c>
      <c r="C243" s="88"/>
      <c r="D243" s="88" t="s">
        <v>1195</v>
      </c>
      <c r="E243" s="103" t="s">
        <v>632</v>
      </c>
      <c r="F243" s="108" t="s">
        <v>280</v>
      </c>
      <c r="G243" s="273" t="s">
        <v>1196</v>
      </c>
      <c r="H243" s="88" t="s">
        <v>182</v>
      </c>
      <c r="I243" s="273"/>
      <c r="J243" s="108"/>
      <c r="K243" s="105">
        <v>43187</v>
      </c>
      <c r="L243" s="88"/>
      <c r="M243" s="276">
        <v>8802000</v>
      </c>
      <c r="N243" s="277"/>
      <c r="O243" s="278"/>
      <c r="P243" s="88"/>
      <c r="Q243" s="88"/>
      <c r="R243" s="88">
        <f t="shared" si="80"/>
        <v>8802000</v>
      </c>
      <c r="S243" s="88"/>
      <c r="T243" s="88"/>
      <c r="U243" s="88"/>
      <c r="V243" s="88"/>
      <c r="W243" s="88"/>
      <c r="X243" s="88"/>
      <c r="Y243" s="88" t="str">
        <f t="shared" ref="Y243" si="154">IF(BP243&lt;0,BP243,"-")</f>
        <v>-</v>
      </c>
      <c r="Z243" s="88"/>
      <c r="AA243" s="88"/>
      <c r="AB243" s="88"/>
      <c r="AC243" s="88"/>
      <c r="AD243" s="88"/>
      <c r="AE243" s="88"/>
      <c r="AF243" s="88"/>
      <c r="AG243" s="88"/>
      <c r="AH243" s="88" t="s">
        <v>296</v>
      </c>
      <c r="AI243" s="88"/>
      <c r="AJ243" s="88"/>
      <c r="AK243" s="88"/>
      <c r="AL243" s="88"/>
      <c r="AM243" s="88"/>
      <c r="AN243" s="88"/>
      <c r="AO243" s="88"/>
      <c r="AP243" s="88"/>
      <c r="AQ243" s="189">
        <v>1</v>
      </c>
      <c r="AR243" s="88" t="s">
        <v>310</v>
      </c>
      <c r="AS243" s="88"/>
      <c r="AT243" s="88"/>
      <c r="AU243" s="88"/>
      <c r="AV243" s="88" t="s">
        <v>189</v>
      </c>
      <c r="AW243" s="88"/>
      <c r="AX243" s="282" t="s">
        <v>356</v>
      </c>
      <c r="AY243" s="321"/>
      <c r="AZ243" s="322"/>
      <c r="BA243" s="88"/>
      <c r="BB243" s="88"/>
      <c r="BC243" s="88"/>
      <c r="BD243" s="88"/>
      <c r="BE243" s="88"/>
      <c r="BF243" s="88"/>
      <c r="BG243" s="88"/>
      <c r="BH243" s="88"/>
      <c r="BI243" s="88"/>
      <c r="BJ243" s="88"/>
      <c r="BK243" s="323"/>
      <c r="BL243" s="288">
        <f t="shared" si="137"/>
        <v>0</v>
      </c>
      <c r="BM243" s="289">
        <f>+IF(ISERROR(ROUNDDOWN(VLOOKUP(J243,[1]償却率!$B$4:$C$82,2,FALSE)*[1]台帳シート!M224,0)*[1]台帳シート!BL224),0,ROUNDDOWN(VLOOKUP([1]台帳シート!J224,[1]償却率!$B$4:$C$82,2,FALSE)*[1]台帳シート!M224,0)*[1]台帳シート!BL224)</f>
        <v>0</v>
      </c>
      <c r="BN243" s="289">
        <f t="shared" si="138"/>
        <v>0</v>
      </c>
      <c r="BO243" s="292">
        <f t="shared" si="139"/>
        <v>0</v>
      </c>
      <c r="BP243" s="292">
        <f t="shared" si="140"/>
        <v>8802000</v>
      </c>
      <c r="BQ243" s="289">
        <f t="shared" si="141"/>
        <v>0</v>
      </c>
      <c r="BR243" s="289">
        <f>IF(ISERROR(IF(BP243=0,IF(F243="無形・ソフトウェア",IF(ROUNDDOWN(VLOOKUP(J243,[1]償却率!$B$4:$C$77,2,FALSE)*[1]台帳シート!M224,0)&gt;=[1]台帳シート!BO224,[1]台帳シート!BO224-0,ROUNDDOWN(VLOOKUP([1]台帳シート!J224,[1]償却率!$B$4:$C$77,2,FALSE)*[1]台帳シート!M224,0)),IF(H243="1：リース",IF(ROUNDDOWN(VLOOKUP(J243,[1]償却率!$B$4:$C$77,2,FALSE)*[1]台帳シート!M224,0)&gt;=[1]台帳シート!BO224,[1]台帳シート!BO224-0,ROUNDDOWN(VLOOKUP([1]台帳シート!J224,[1]償却率!$B$4:$C$77,2,FALSE)*[1]台帳シート!M224,0)),IF(ROUNDDOWN(VLOOKUP(J243,[1]償却率!$B$4:$C$77,2,FALSE)*[1]台帳シート!M224,0)&gt;=[1]台帳シート!BO224,[1]台帳シート!BO224-1,ROUNDDOWN(VLOOKUP([1]台帳シート!J224,[1]償却率!$B$4:$C$77,2,FALSE)*[1]台帳シート!M224,0)))),0)),0,(IF(BP243=0,IF(F243="無形・ソフトウェア",IF(ROUNDDOWN(VLOOKUP(J243,[1]償却率!$B$4:$C$77,2,FALSE)*[1]台帳シート!M224,0)&gt;=[1]台帳シート!BO224,[1]台帳シート!BO224-0,ROUNDDOWN(VLOOKUP([1]台帳シート!J224,[1]償却率!$B$4:$C$77,2,FALSE)*[1]台帳シート!M224,0)),IF(H243="1：リース",IF(ROUNDDOWN(VLOOKUP(J243,[1]償却率!$B$4:$C$77,2,FALSE)*[1]台帳シート!M224,0)&gt;=[1]台帳シート!BO224,[1]台帳シート!BO224-0,ROUNDDOWN(VLOOKUP([1]台帳シート!J224,[1]償却率!$B$4:$C$77,2,FALSE)*[1]台帳シート!M224,0)),IF(ROUNDDOWN(VLOOKUP(J243,[1]償却率!$B$4:$C$77,2,FALSE)*[1]台帳シート!M224,0)&gt;=[1]台帳シート!BO224,[1]台帳シート!BO224-1,ROUNDDOWN(VLOOKUP([1]台帳シート!J224,[1]償却率!$B$4:$C$77,2,FALSE)*[1]台帳シート!M224,0)))),0)))</f>
        <v>0</v>
      </c>
      <c r="BS243" s="289">
        <f t="shared" si="128"/>
        <v>0</v>
      </c>
      <c r="BT243" s="293">
        <f t="shared" si="142"/>
        <v>8802000</v>
      </c>
      <c r="BU243" s="324"/>
    </row>
    <row r="244" spans="2:73" s="109" customFormat="1" ht="30" customHeight="1" x14ac:dyDescent="0.15">
      <c r="B244" s="301" t="s">
        <v>1200</v>
      </c>
      <c r="C244" s="302"/>
      <c r="D244" s="302"/>
      <c r="E244" s="304"/>
      <c r="F244" s="305"/>
      <c r="G244" s="306"/>
      <c r="H244" s="302"/>
      <c r="I244" s="306"/>
      <c r="J244" s="305"/>
      <c r="K244" s="319"/>
      <c r="L244" s="302"/>
      <c r="M244" s="308">
        <f>SUM(M242:M243)</f>
        <v>12668400</v>
      </c>
      <c r="N244" s="309"/>
      <c r="O244" s="302"/>
      <c r="P244" s="302"/>
      <c r="Q244" s="302"/>
      <c r="R244" s="302">
        <f t="shared" si="80"/>
        <v>4935600</v>
      </c>
      <c r="S244" s="302"/>
      <c r="T244" s="302"/>
      <c r="U244" s="302"/>
      <c r="V244" s="302"/>
      <c r="W244" s="302"/>
      <c r="X244" s="302"/>
      <c r="Y244" s="302"/>
      <c r="Z244" s="302"/>
      <c r="AA244" s="302"/>
      <c r="AB244" s="302"/>
      <c r="AC244" s="302"/>
      <c r="AD244" s="302"/>
      <c r="AE244" s="302"/>
      <c r="AF244" s="302"/>
      <c r="AG244" s="302"/>
      <c r="AH244" s="302"/>
      <c r="AI244" s="302"/>
      <c r="AJ244" s="302"/>
      <c r="AK244" s="302"/>
      <c r="AL244" s="302"/>
      <c r="AM244" s="302"/>
      <c r="AN244" s="302"/>
      <c r="AO244" s="302"/>
      <c r="AP244" s="302"/>
      <c r="AQ244" s="311"/>
      <c r="AR244" s="302"/>
      <c r="AS244" s="302"/>
      <c r="AT244" s="302"/>
      <c r="AU244" s="302"/>
      <c r="AV244" s="302"/>
      <c r="AW244" s="302"/>
      <c r="AX244" s="312"/>
      <c r="AY244" s="313"/>
      <c r="AZ244" s="314"/>
      <c r="BA244" s="302"/>
      <c r="BB244" s="302"/>
      <c r="BC244" s="302"/>
      <c r="BD244" s="302"/>
      <c r="BE244" s="302"/>
      <c r="BF244" s="302"/>
      <c r="BG244" s="302"/>
      <c r="BH244" s="302"/>
      <c r="BI244" s="302"/>
      <c r="BJ244" s="302"/>
      <c r="BK244" s="315"/>
      <c r="BL244" s="301">
        <f t="shared" si="137"/>
        <v>117</v>
      </c>
      <c r="BM244" s="316">
        <f>+IF(ISERROR(ROUNDDOWN(VLOOKUP(J244,償却率!$B$4:$C$82,2,FALSE)*台帳シート!M244,0)*台帳シート!BL244),0,ROUNDDOWN(VLOOKUP(台帳シート!J244,償却率!$B$4:$C$82,2,FALSE)*台帳シート!M244,0)*台帳シート!BL244)</f>
        <v>0</v>
      </c>
      <c r="BN244" s="316">
        <f t="shared" si="138"/>
        <v>0</v>
      </c>
      <c r="BO244" s="317">
        <f>SUM(BO242:BO243)</f>
        <v>3866400</v>
      </c>
      <c r="BP244" s="317">
        <f t="shared" ref="BP244:BT244" si="155">SUM(BP242:BP243)</f>
        <v>4935600</v>
      </c>
      <c r="BQ244" s="317">
        <f t="shared" si="155"/>
        <v>-3866400</v>
      </c>
      <c r="BR244" s="317">
        <f t="shared" si="155"/>
        <v>0</v>
      </c>
      <c r="BS244" s="317">
        <f t="shared" si="155"/>
        <v>0</v>
      </c>
      <c r="BT244" s="325">
        <f t="shared" si="155"/>
        <v>8802000</v>
      </c>
      <c r="BU244" s="183"/>
    </row>
    <row r="245" spans="2:73" s="109" customFormat="1" ht="30" customHeight="1" thickBot="1" x14ac:dyDescent="0.2">
      <c r="B245" s="338" t="s">
        <v>1201</v>
      </c>
      <c r="C245" s="339"/>
      <c r="D245" s="339"/>
      <c r="E245" s="340"/>
      <c r="F245" s="341"/>
      <c r="G245" s="342"/>
      <c r="H245" s="339"/>
      <c r="I245" s="342"/>
      <c r="J245" s="341"/>
      <c r="K245" s="343"/>
      <c r="L245" s="339"/>
      <c r="M245" s="344">
        <f>M15+M74+M95+M227+M240+M244</f>
        <v>14176641919</v>
      </c>
      <c r="N245" s="345"/>
      <c r="O245" s="339"/>
      <c r="P245" s="339"/>
      <c r="Q245" s="339"/>
      <c r="R245" s="339">
        <f t="shared" si="80"/>
        <v>410721289</v>
      </c>
      <c r="S245" s="339"/>
      <c r="T245" s="339"/>
      <c r="U245" s="339"/>
      <c r="V245" s="339"/>
      <c r="W245" s="339"/>
      <c r="X245" s="339"/>
      <c r="Y245" s="339"/>
      <c r="Z245" s="339"/>
      <c r="AA245" s="339"/>
      <c r="AB245" s="339"/>
      <c r="AC245" s="339"/>
      <c r="AD245" s="339"/>
      <c r="AE245" s="339"/>
      <c r="AF245" s="339"/>
      <c r="AG245" s="339"/>
      <c r="AH245" s="339"/>
      <c r="AI245" s="339"/>
      <c r="AJ245" s="339"/>
      <c r="AK245" s="339"/>
      <c r="AL245" s="339"/>
      <c r="AM245" s="339"/>
      <c r="AN245" s="339"/>
      <c r="AO245" s="339"/>
      <c r="AP245" s="339"/>
      <c r="AQ245" s="346"/>
      <c r="AR245" s="339"/>
      <c r="AS245" s="339"/>
      <c r="AT245" s="339"/>
      <c r="AU245" s="339"/>
      <c r="AV245" s="339"/>
      <c r="AW245" s="339"/>
      <c r="AX245" s="347"/>
      <c r="AY245" s="348"/>
      <c r="AZ245" s="34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50"/>
      <c r="BL245" s="338">
        <f t="shared" si="137"/>
        <v>117</v>
      </c>
      <c r="BM245" s="351">
        <f>+IF(ISERROR(ROUNDDOWN(VLOOKUP(J245,償却率!$B$4:$C$82,2,FALSE)*台帳シート!M245,0)*台帳シート!BL245),0,ROUNDDOWN(VLOOKUP(台帳シート!J245,償却率!$B$4:$C$82,2,FALSE)*台帳シート!M245,0)*台帳シート!BL245)</f>
        <v>0</v>
      </c>
      <c r="BN245" s="351">
        <f t="shared" si="138"/>
        <v>0</v>
      </c>
      <c r="BO245" s="344">
        <f>BO15+BO74+BO95+BO227+BO240+BO244</f>
        <v>6713609572</v>
      </c>
      <c r="BP245" s="344">
        <f t="shared" ref="BP245:BT245" si="156">BP15+BP74+BP95+BP227+BP240+BP244</f>
        <v>410721289</v>
      </c>
      <c r="BQ245" s="344">
        <f t="shared" si="156"/>
        <v>-9168505</v>
      </c>
      <c r="BR245" s="344">
        <f t="shared" si="156"/>
        <v>616326058</v>
      </c>
      <c r="BS245" s="344">
        <f t="shared" si="156"/>
        <v>7659468611</v>
      </c>
      <c r="BT245" s="352">
        <f t="shared" si="156"/>
        <v>6508004803</v>
      </c>
      <c r="BU245" s="183"/>
    </row>
    <row r="246" spans="2:73" s="109" customFormat="1" ht="30" customHeight="1" x14ac:dyDescent="0.15">
      <c r="B246" s="326"/>
      <c r="C246" s="7"/>
      <c r="D246" s="7"/>
      <c r="E246" s="327"/>
      <c r="F246" s="328"/>
      <c r="G246" s="329"/>
      <c r="H246" s="330"/>
      <c r="I246" s="329"/>
      <c r="J246" s="328"/>
      <c r="K246" s="331"/>
      <c r="L246" s="330"/>
      <c r="M246" s="332"/>
      <c r="N246" s="333"/>
      <c r="O246" s="7"/>
      <c r="P246" s="7"/>
      <c r="Q246" s="7"/>
      <c r="R246" s="7" t="str">
        <f t="shared" si="80"/>
        <v>-</v>
      </c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330"/>
      <c r="AI246" s="330"/>
      <c r="AJ246" s="330"/>
      <c r="AK246" s="330"/>
      <c r="AL246" s="330"/>
      <c r="AM246" s="330"/>
      <c r="AN246" s="330"/>
      <c r="AO246" s="330"/>
      <c r="AP246" s="330"/>
      <c r="AQ246" s="334"/>
      <c r="AR246" s="330"/>
      <c r="AS246" s="330"/>
      <c r="AT246" s="330"/>
      <c r="AU246" s="330"/>
      <c r="AV246" s="330"/>
      <c r="AW246" s="330"/>
      <c r="AX246" s="335"/>
      <c r="AY246" s="336"/>
      <c r="AZ246" s="33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89"/>
      <c r="BL246" s="246">
        <f t="shared" si="137"/>
        <v>117</v>
      </c>
      <c r="BM246" s="247">
        <f>+IF(ISERROR(ROUNDDOWN(VLOOKUP(J246,償却率!$B$4:$C$82,2,FALSE)*台帳シート!M246,0)*台帳シート!BL246),0,ROUNDDOWN(VLOOKUP(台帳シート!J246,償却率!$B$4:$C$82,2,FALSE)*台帳シート!M246,0)*台帳シート!BL246)</f>
        <v>0</v>
      </c>
      <c r="BN246" s="289">
        <f t="shared" si="138"/>
        <v>0</v>
      </c>
      <c r="BO246" s="289">
        <f t="shared" si="139"/>
        <v>0</v>
      </c>
      <c r="BP246" s="289">
        <f t="shared" si="140"/>
        <v>0</v>
      </c>
      <c r="BQ246" s="289">
        <f t="shared" si="141"/>
        <v>0</v>
      </c>
      <c r="BR246" s="289">
        <f>IF(ISERROR(IF(BP246=0,IF(F246="無形・ソフトウェア",IF(ROUNDDOWN(VLOOKUP(J246,償却率!$B$4:$C$77,2,FALSE)*台帳シート!M246,0)&gt;=台帳シート!BO246,台帳シート!BO246-0,ROUNDDOWN(VLOOKUP(台帳シート!J246,償却率!$B$4:$C$77,2,FALSE)*台帳シート!M246,0)),IF(H246="1：リース",IF(ROUNDDOWN(VLOOKUP(J246,償却率!$B$4:$C$77,2,FALSE)*台帳シート!M246,0)&gt;=台帳シート!BO246,台帳シート!BO246-0,ROUNDDOWN(VLOOKUP(台帳シート!J246,償却率!$B$4:$C$77,2,FALSE)*台帳シート!M246,0)),IF(ROUNDDOWN(VLOOKUP(J246,償却率!$B$4:$C$77,2,FALSE)*台帳シート!M246,0)&gt;=台帳シート!BO246,台帳シート!BO246-1,ROUNDDOWN(VLOOKUP(台帳シート!J246,償却率!$B$4:$C$77,2,FALSE)*台帳シート!M246,0)))),0)),0,(IF(BP246=0,IF(F246="無形・ソフトウェア",IF(ROUNDDOWN(VLOOKUP(J246,償却率!$B$4:$C$77,2,FALSE)*台帳シート!M246,0)&gt;=台帳シート!BO246,台帳シート!BO246-0,ROUNDDOWN(VLOOKUP(台帳シート!J246,償却率!$B$4:$C$77,2,FALSE)*台帳シート!M246,0)),IF(H246="1：リース",IF(ROUNDDOWN(VLOOKUP(J246,償却率!$B$4:$C$77,2,FALSE)*台帳シート!M246,0)&gt;=台帳シート!BO246,台帳シート!BO246-0,ROUNDDOWN(VLOOKUP(台帳シート!J246,償却率!$B$4:$C$77,2,FALSE)*台帳シート!M246,0)),IF(ROUNDDOWN(VLOOKUP(J246,償却率!$B$4:$C$77,2,FALSE)*台帳シート!M246,0)&gt;=台帳シート!BO246,台帳シート!BO246-1,ROUNDDOWN(VLOOKUP(台帳シート!J246,償却率!$B$4:$C$77,2,FALSE)*台帳シート!M246,0)))),0)))</f>
        <v>0</v>
      </c>
      <c r="BS246" s="290">
        <f t="shared" ref="BS246:BS284" si="157">BN246+BQ246</f>
        <v>0</v>
      </c>
      <c r="BT246" s="291">
        <f t="shared" si="142"/>
        <v>0</v>
      </c>
      <c r="BU246" s="183"/>
    </row>
    <row r="247" spans="2:73" s="109" customFormat="1" ht="30" customHeight="1" x14ac:dyDescent="0.15">
      <c r="B247" s="82"/>
      <c r="C247" s="111"/>
      <c r="D247" s="111"/>
      <c r="E247" s="103"/>
      <c r="F247" s="108"/>
      <c r="G247" s="273"/>
      <c r="H247" s="88"/>
      <c r="I247" s="273"/>
      <c r="J247" s="108"/>
      <c r="K247" s="105"/>
      <c r="L247" s="88"/>
      <c r="M247" s="276"/>
      <c r="N247" s="277"/>
      <c r="O247" s="111"/>
      <c r="P247" s="111"/>
      <c r="Q247" s="111"/>
      <c r="R247" s="111" t="str">
        <f t="shared" si="80"/>
        <v>-</v>
      </c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88"/>
      <c r="AI247" s="88"/>
      <c r="AJ247" s="88"/>
      <c r="AK247" s="88"/>
      <c r="AL247" s="88"/>
      <c r="AM247" s="88"/>
      <c r="AN247" s="88"/>
      <c r="AO247" s="88"/>
      <c r="AP247" s="88"/>
      <c r="AQ247" s="189"/>
      <c r="AR247" s="88"/>
      <c r="AS247" s="88"/>
      <c r="AT247" s="88"/>
      <c r="AU247" s="88"/>
      <c r="AV247" s="88"/>
      <c r="AW247" s="88"/>
      <c r="AX247" s="282"/>
      <c r="AY247" s="115"/>
      <c r="AZ247" s="110"/>
      <c r="BA247" s="111"/>
      <c r="BB247" s="111"/>
      <c r="BC247" s="111"/>
      <c r="BD247" s="111"/>
      <c r="BE247" s="111"/>
      <c r="BF247" s="111"/>
      <c r="BG247" s="111"/>
      <c r="BH247" s="111"/>
      <c r="BI247" s="111"/>
      <c r="BJ247" s="111"/>
      <c r="BK247" s="6"/>
      <c r="BL247" s="248">
        <f t="shared" si="137"/>
        <v>117</v>
      </c>
      <c r="BM247" s="247">
        <f>+IF(ISERROR(ROUNDDOWN(VLOOKUP(J247,償却率!$B$4:$C$82,2,FALSE)*台帳シート!M247,0)*台帳シート!BL247),0,ROUNDDOWN(VLOOKUP(台帳シート!J247,償却率!$B$4:$C$82,2,FALSE)*台帳シート!M247,0)*台帳シート!BL247)</f>
        <v>0</v>
      </c>
      <c r="BN247" s="289">
        <f t="shared" si="138"/>
        <v>0</v>
      </c>
      <c r="BO247" s="292">
        <f t="shared" si="139"/>
        <v>0</v>
      </c>
      <c r="BP247" s="292">
        <f t="shared" si="140"/>
        <v>0</v>
      </c>
      <c r="BQ247" s="289">
        <f t="shared" si="141"/>
        <v>0</v>
      </c>
      <c r="BR247" s="289">
        <f>IF(ISERROR(IF(BP247=0,IF(F247="無形・ソフトウェア",IF(ROUNDDOWN(VLOOKUP(J247,償却率!$B$4:$C$77,2,FALSE)*台帳シート!M247,0)&gt;=台帳シート!BO247,台帳シート!BO247-0,ROUNDDOWN(VLOOKUP(台帳シート!J247,償却率!$B$4:$C$77,2,FALSE)*台帳シート!M247,0)),IF(H247="1：リース",IF(ROUNDDOWN(VLOOKUP(J247,償却率!$B$4:$C$77,2,FALSE)*台帳シート!M247,0)&gt;=台帳シート!BO247,台帳シート!BO247-0,ROUNDDOWN(VLOOKUP(台帳シート!J247,償却率!$B$4:$C$77,2,FALSE)*台帳シート!M247,0)),IF(ROUNDDOWN(VLOOKUP(J247,償却率!$B$4:$C$77,2,FALSE)*台帳シート!M247,0)&gt;=台帳シート!BO247,台帳シート!BO247-1,ROUNDDOWN(VLOOKUP(台帳シート!J247,償却率!$B$4:$C$77,2,FALSE)*台帳シート!M247,0)))),0)),0,(IF(BP247=0,IF(F247="無形・ソフトウェア",IF(ROUNDDOWN(VLOOKUP(J247,償却率!$B$4:$C$77,2,FALSE)*台帳シート!M247,0)&gt;=台帳シート!BO247,台帳シート!BO247-0,ROUNDDOWN(VLOOKUP(台帳シート!J247,償却率!$B$4:$C$77,2,FALSE)*台帳シート!M247,0)),IF(H247="1：リース",IF(ROUNDDOWN(VLOOKUP(J247,償却率!$B$4:$C$77,2,FALSE)*台帳シート!M247,0)&gt;=台帳シート!BO247,台帳シート!BO247-0,ROUNDDOWN(VLOOKUP(台帳シート!J247,償却率!$B$4:$C$77,2,FALSE)*台帳シート!M247,0)),IF(ROUNDDOWN(VLOOKUP(J247,償却率!$B$4:$C$77,2,FALSE)*台帳シート!M247,0)&gt;=台帳シート!BO247,台帳シート!BO247-1,ROUNDDOWN(VLOOKUP(台帳シート!J247,償却率!$B$4:$C$77,2,FALSE)*台帳シート!M247,0)))),0)))</f>
        <v>0</v>
      </c>
      <c r="BS247" s="290">
        <f t="shared" si="157"/>
        <v>0</v>
      </c>
      <c r="BT247" s="293">
        <f t="shared" si="142"/>
        <v>0</v>
      </c>
      <c r="BU247" s="183"/>
    </row>
    <row r="248" spans="2:73" s="109" customFormat="1" ht="30" customHeight="1" x14ac:dyDescent="0.15">
      <c r="B248" s="82"/>
      <c r="C248" s="111"/>
      <c r="D248" s="111"/>
      <c r="E248" s="103"/>
      <c r="F248" s="108"/>
      <c r="G248" s="273"/>
      <c r="H248" s="88"/>
      <c r="I248" s="273"/>
      <c r="J248" s="108"/>
      <c r="K248" s="105"/>
      <c r="L248" s="88"/>
      <c r="M248" s="276"/>
      <c r="N248" s="277"/>
      <c r="O248" s="111"/>
      <c r="P248" s="111"/>
      <c r="Q248" s="111"/>
      <c r="R248" s="111" t="str">
        <f t="shared" si="80"/>
        <v>-</v>
      </c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88"/>
      <c r="AI248" s="88"/>
      <c r="AJ248" s="88"/>
      <c r="AK248" s="88"/>
      <c r="AL248" s="88"/>
      <c r="AM248" s="88"/>
      <c r="AN248" s="88"/>
      <c r="AO248" s="88"/>
      <c r="AP248" s="88"/>
      <c r="AQ248" s="189"/>
      <c r="AR248" s="88"/>
      <c r="AS248" s="88"/>
      <c r="AT248" s="88"/>
      <c r="AU248" s="88"/>
      <c r="AV248" s="88"/>
      <c r="AW248" s="88"/>
      <c r="AX248" s="282"/>
      <c r="AY248" s="115"/>
      <c r="AZ248" s="110"/>
      <c r="BA248" s="111"/>
      <c r="BB248" s="111"/>
      <c r="BC248" s="111"/>
      <c r="BD248" s="111"/>
      <c r="BE248" s="111"/>
      <c r="BF248" s="111"/>
      <c r="BG248" s="111"/>
      <c r="BH248" s="111"/>
      <c r="BI248" s="111"/>
      <c r="BJ248" s="111"/>
      <c r="BK248" s="6"/>
      <c r="BL248" s="248">
        <f t="shared" si="137"/>
        <v>117</v>
      </c>
      <c r="BM248" s="247">
        <f>+IF(ISERROR(ROUNDDOWN(VLOOKUP(J248,償却率!$B$4:$C$82,2,FALSE)*台帳シート!M248,0)*台帳シート!BL248),0,ROUNDDOWN(VLOOKUP(台帳シート!J248,償却率!$B$4:$C$82,2,FALSE)*台帳シート!M248,0)*台帳シート!BL248)</f>
        <v>0</v>
      </c>
      <c r="BN248" s="289">
        <f t="shared" si="138"/>
        <v>0</v>
      </c>
      <c r="BO248" s="292">
        <f t="shared" si="139"/>
        <v>0</v>
      </c>
      <c r="BP248" s="292">
        <f t="shared" si="140"/>
        <v>0</v>
      </c>
      <c r="BQ248" s="289">
        <f t="shared" si="141"/>
        <v>0</v>
      </c>
      <c r="BR248" s="289">
        <f>IF(ISERROR(IF(BP248=0,IF(F248="無形・ソフトウェア",IF(ROUNDDOWN(VLOOKUP(J248,償却率!$B$4:$C$77,2,FALSE)*台帳シート!M248,0)&gt;=台帳シート!BO248,台帳シート!BO248-0,ROUNDDOWN(VLOOKUP(台帳シート!J248,償却率!$B$4:$C$77,2,FALSE)*台帳シート!M248,0)),IF(H248="1：リース",IF(ROUNDDOWN(VLOOKUP(J248,償却率!$B$4:$C$77,2,FALSE)*台帳シート!M248,0)&gt;=台帳シート!BO248,台帳シート!BO248-0,ROUNDDOWN(VLOOKUP(台帳シート!J248,償却率!$B$4:$C$77,2,FALSE)*台帳シート!M248,0)),IF(ROUNDDOWN(VLOOKUP(J248,償却率!$B$4:$C$77,2,FALSE)*台帳シート!M248,0)&gt;=台帳シート!BO248,台帳シート!BO248-1,ROUNDDOWN(VLOOKUP(台帳シート!J248,償却率!$B$4:$C$77,2,FALSE)*台帳シート!M248,0)))),0)),0,(IF(BP248=0,IF(F248="無形・ソフトウェア",IF(ROUNDDOWN(VLOOKUP(J248,償却率!$B$4:$C$77,2,FALSE)*台帳シート!M248,0)&gt;=台帳シート!BO248,台帳シート!BO248-0,ROUNDDOWN(VLOOKUP(台帳シート!J248,償却率!$B$4:$C$77,2,FALSE)*台帳シート!M248,0)),IF(H248="1：リース",IF(ROUNDDOWN(VLOOKUP(J248,償却率!$B$4:$C$77,2,FALSE)*台帳シート!M248,0)&gt;=台帳シート!BO248,台帳シート!BO248-0,ROUNDDOWN(VLOOKUP(台帳シート!J248,償却率!$B$4:$C$77,2,FALSE)*台帳シート!M248,0)),IF(ROUNDDOWN(VLOOKUP(J248,償却率!$B$4:$C$77,2,FALSE)*台帳シート!M248,0)&gt;=台帳シート!BO248,台帳シート!BO248-1,ROUNDDOWN(VLOOKUP(台帳シート!J248,償却率!$B$4:$C$77,2,FALSE)*台帳シート!M248,0)))),0)))</f>
        <v>0</v>
      </c>
      <c r="BS248" s="290">
        <f t="shared" si="157"/>
        <v>0</v>
      </c>
      <c r="BT248" s="293">
        <f t="shared" si="142"/>
        <v>0</v>
      </c>
      <c r="BU248" s="183"/>
    </row>
    <row r="249" spans="2:73" s="109" customFormat="1" ht="30" customHeight="1" x14ac:dyDescent="0.15">
      <c r="B249" s="82"/>
      <c r="C249" s="111"/>
      <c r="D249" s="111"/>
      <c r="E249" s="103"/>
      <c r="F249" s="108"/>
      <c r="G249" s="273"/>
      <c r="H249" s="88"/>
      <c r="I249" s="273"/>
      <c r="J249" s="108"/>
      <c r="K249" s="105"/>
      <c r="L249" s="88"/>
      <c r="M249" s="276"/>
      <c r="N249" s="277"/>
      <c r="O249" s="111"/>
      <c r="P249" s="111"/>
      <c r="Q249" s="111"/>
      <c r="R249" s="111" t="str">
        <f t="shared" si="80"/>
        <v>-</v>
      </c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88"/>
      <c r="AI249" s="88"/>
      <c r="AJ249" s="88"/>
      <c r="AK249" s="88"/>
      <c r="AL249" s="88"/>
      <c r="AM249" s="88"/>
      <c r="AN249" s="88"/>
      <c r="AO249" s="88"/>
      <c r="AP249" s="88"/>
      <c r="AQ249" s="189"/>
      <c r="AR249" s="88"/>
      <c r="AS249" s="88"/>
      <c r="AT249" s="88"/>
      <c r="AU249" s="88"/>
      <c r="AV249" s="88"/>
      <c r="AW249" s="88"/>
      <c r="AX249" s="282"/>
      <c r="AY249" s="115"/>
      <c r="AZ249" s="110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6"/>
      <c r="BL249" s="248">
        <f t="shared" si="137"/>
        <v>117</v>
      </c>
      <c r="BM249" s="247">
        <f>+IF(ISERROR(ROUNDDOWN(VLOOKUP(J249,償却率!$B$4:$C$82,2,FALSE)*台帳シート!M249,0)*台帳シート!BL249),0,ROUNDDOWN(VLOOKUP(台帳シート!J249,償却率!$B$4:$C$82,2,FALSE)*台帳シート!M249,0)*台帳シート!BL249)</f>
        <v>0</v>
      </c>
      <c r="BN249" s="289">
        <f t="shared" si="138"/>
        <v>0</v>
      </c>
      <c r="BO249" s="292">
        <f t="shared" si="139"/>
        <v>0</v>
      </c>
      <c r="BP249" s="292">
        <f t="shared" si="140"/>
        <v>0</v>
      </c>
      <c r="BQ249" s="289">
        <f t="shared" si="141"/>
        <v>0</v>
      </c>
      <c r="BR249" s="289">
        <f>IF(ISERROR(IF(BP249=0,IF(F249="無形・ソフトウェア",IF(ROUNDDOWN(VLOOKUP(J249,償却率!$B$4:$C$77,2,FALSE)*台帳シート!M249,0)&gt;=台帳シート!BO249,台帳シート!BO249-0,ROUNDDOWN(VLOOKUP(台帳シート!J249,償却率!$B$4:$C$77,2,FALSE)*台帳シート!M249,0)),IF(H249="1：リース",IF(ROUNDDOWN(VLOOKUP(J249,償却率!$B$4:$C$77,2,FALSE)*台帳シート!M249,0)&gt;=台帳シート!BO249,台帳シート!BO249-0,ROUNDDOWN(VLOOKUP(台帳シート!J249,償却率!$B$4:$C$77,2,FALSE)*台帳シート!M249,0)),IF(ROUNDDOWN(VLOOKUP(J249,償却率!$B$4:$C$77,2,FALSE)*台帳シート!M249,0)&gt;=台帳シート!BO249,台帳シート!BO249-1,ROUNDDOWN(VLOOKUP(台帳シート!J249,償却率!$B$4:$C$77,2,FALSE)*台帳シート!M249,0)))),0)),0,(IF(BP249=0,IF(F249="無形・ソフトウェア",IF(ROUNDDOWN(VLOOKUP(J249,償却率!$B$4:$C$77,2,FALSE)*台帳シート!M249,0)&gt;=台帳シート!BO249,台帳シート!BO249-0,ROUNDDOWN(VLOOKUP(台帳シート!J249,償却率!$B$4:$C$77,2,FALSE)*台帳シート!M249,0)),IF(H249="1：リース",IF(ROUNDDOWN(VLOOKUP(J249,償却率!$B$4:$C$77,2,FALSE)*台帳シート!M249,0)&gt;=台帳シート!BO249,台帳シート!BO249-0,ROUNDDOWN(VLOOKUP(台帳シート!J249,償却率!$B$4:$C$77,2,FALSE)*台帳シート!M249,0)),IF(ROUNDDOWN(VLOOKUP(J249,償却率!$B$4:$C$77,2,FALSE)*台帳シート!M249,0)&gt;=台帳シート!BO249,台帳シート!BO249-1,ROUNDDOWN(VLOOKUP(台帳シート!J249,償却率!$B$4:$C$77,2,FALSE)*台帳シート!M249,0)))),0)))</f>
        <v>0</v>
      </c>
      <c r="BS249" s="290">
        <f t="shared" si="157"/>
        <v>0</v>
      </c>
      <c r="BT249" s="293">
        <f t="shared" si="142"/>
        <v>0</v>
      </c>
      <c r="BU249" s="183"/>
    </row>
    <row r="250" spans="2:73" s="109" customFormat="1" ht="30" customHeight="1" x14ac:dyDescent="0.15">
      <c r="B250" s="82"/>
      <c r="C250" s="111"/>
      <c r="D250" s="111"/>
      <c r="E250" s="103"/>
      <c r="F250" s="108"/>
      <c r="G250" s="273"/>
      <c r="H250" s="88"/>
      <c r="I250" s="273"/>
      <c r="J250" s="108"/>
      <c r="K250" s="105"/>
      <c r="L250" s="88"/>
      <c r="M250" s="276"/>
      <c r="N250" s="277"/>
      <c r="O250" s="56"/>
      <c r="P250" s="111"/>
      <c r="Q250" s="111"/>
      <c r="R250" s="111" t="str">
        <f t="shared" si="80"/>
        <v>-</v>
      </c>
      <c r="S250" s="111"/>
      <c r="T250" s="111"/>
      <c r="U250" s="111"/>
      <c r="V250" s="111"/>
      <c r="W250" s="111"/>
      <c r="X250" s="111"/>
      <c r="Y250" s="111" t="str">
        <f t="shared" ref="Y250:Y252" si="158">IF(BP250&lt;0,BP250,"-")</f>
        <v>-</v>
      </c>
      <c r="Z250" s="111"/>
      <c r="AA250" s="111"/>
      <c r="AB250" s="111"/>
      <c r="AC250" s="111"/>
      <c r="AD250" s="111"/>
      <c r="AE250" s="111"/>
      <c r="AF250" s="111"/>
      <c r="AG250" s="111"/>
      <c r="AH250" s="88"/>
      <c r="AI250" s="88"/>
      <c r="AJ250" s="88"/>
      <c r="AK250" s="88"/>
      <c r="AL250" s="88"/>
      <c r="AM250" s="88"/>
      <c r="AN250" s="88"/>
      <c r="AO250" s="88"/>
      <c r="AP250" s="88"/>
      <c r="AQ250" s="189"/>
      <c r="AR250" s="88"/>
      <c r="AS250" s="88"/>
      <c r="AT250" s="88"/>
      <c r="AU250" s="88"/>
      <c r="AV250" s="88"/>
      <c r="AW250" s="88"/>
      <c r="AX250" s="282"/>
      <c r="AY250" s="115"/>
      <c r="AZ250" s="110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6"/>
      <c r="BL250" s="248">
        <f t="shared" si="137"/>
        <v>117</v>
      </c>
      <c r="BM250" s="247">
        <f>+IF(ISERROR(ROUNDDOWN(VLOOKUP(J250,償却率!$B$4:$C$82,2,FALSE)*台帳シート!M250,0)*台帳シート!BL250),0,ROUNDDOWN(VLOOKUP(台帳シート!J250,償却率!$B$4:$C$82,2,FALSE)*台帳シート!M250,0)*台帳シート!BL250)</f>
        <v>0</v>
      </c>
      <c r="BN250" s="289">
        <f t="shared" si="138"/>
        <v>0</v>
      </c>
      <c r="BO250" s="292">
        <f t="shared" si="139"/>
        <v>0</v>
      </c>
      <c r="BP250" s="292">
        <f t="shared" si="140"/>
        <v>0</v>
      </c>
      <c r="BQ250" s="289">
        <f t="shared" si="141"/>
        <v>0</v>
      </c>
      <c r="BR250" s="289">
        <f>IF(ISERROR(IF(BP250=0,IF(F250="無形・ソフトウェア",IF(ROUNDDOWN(VLOOKUP(J250,償却率!$B$4:$C$77,2,FALSE)*台帳シート!M250,0)&gt;=台帳シート!BO250,台帳シート!BO250-0,ROUNDDOWN(VLOOKUP(台帳シート!J250,償却率!$B$4:$C$77,2,FALSE)*台帳シート!M250,0)),IF(H250="1：リース",IF(ROUNDDOWN(VLOOKUP(J250,償却率!$B$4:$C$77,2,FALSE)*台帳シート!M250,0)&gt;=台帳シート!BO250,台帳シート!BO250-0,ROUNDDOWN(VLOOKUP(台帳シート!J250,償却率!$B$4:$C$77,2,FALSE)*台帳シート!M250,0)),IF(ROUNDDOWN(VLOOKUP(J250,償却率!$B$4:$C$77,2,FALSE)*台帳シート!M250,0)&gt;=台帳シート!BO250,台帳シート!BO250-1,ROUNDDOWN(VLOOKUP(台帳シート!J250,償却率!$B$4:$C$77,2,FALSE)*台帳シート!M250,0)))),0)),0,(IF(BP250=0,IF(F250="無形・ソフトウェア",IF(ROUNDDOWN(VLOOKUP(J250,償却率!$B$4:$C$77,2,FALSE)*台帳シート!M250,0)&gt;=台帳シート!BO250,台帳シート!BO250-0,ROUNDDOWN(VLOOKUP(台帳シート!J250,償却率!$B$4:$C$77,2,FALSE)*台帳シート!M250,0)),IF(H250="1：リース",IF(ROUNDDOWN(VLOOKUP(J250,償却率!$B$4:$C$77,2,FALSE)*台帳シート!M250,0)&gt;=台帳シート!BO250,台帳シート!BO250-0,ROUNDDOWN(VLOOKUP(台帳シート!J250,償却率!$B$4:$C$77,2,FALSE)*台帳シート!M250,0)),IF(ROUNDDOWN(VLOOKUP(J250,償却率!$B$4:$C$77,2,FALSE)*台帳シート!M250,0)&gt;=台帳シート!BO250,台帳シート!BO250-1,ROUNDDOWN(VLOOKUP(台帳シート!J250,償却率!$B$4:$C$77,2,FALSE)*台帳シート!M250,0)))),0)))</f>
        <v>0</v>
      </c>
      <c r="BS250" s="290">
        <f t="shared" si="157"/>
        <v>0</v>
      </c>
      <c r="BT250" s="293">
        <f t="shared" si="142"/>
        <v>0</v>
      </c>
      <c r="BU250" s="183"/>
    </row>
    <row r="251" spans="2:73" s="109" customFormat="1" ht="30" customHeight="1" x14ac:dyDescent="0.15">
      <c r="B251" s="82"/>
      <c r="C251" s="111"/>
      <c r="D251" s="111"/>
      <c r="E251" s="103"/>
      <c r="F251" s="108"/>
      <c r="G251" s="273"/>
      <c r="H251" s="88"/>
      <c r="I251" s="273"/>
      <c r="J251" s="108"/>
      <c r="K251" s="105"/>
      <c r="L251" s="88"/>
      <c r="M251" s="276"/>
      <c r="N251" s="277"/>
      <c r="O251" s="111"/>
      <c r="P251" s="111"/>
      <c r="Q251" s="111"/>
      <c r="R251" s="111" t="str">
        <f t="shared" si="80"/>
        <v>-</v>
      </c>
      <c r="S251" s="111"/>
      <c r="T251" s="111"/>
      <c r="U251" s="111"/>
      <c r="V251" s="111"/>
      <c r="W251" s="111"/>
      <c r="X251" s="111"/>
      <c r="Y251" s="111" t="str">
        <f t="shared" si="158"/>
        <v>-</v>
      </c>
      <c r="Z251" s="111"/>
      <c r="AA251" s="111"/>
      <c r="AB251" s="111"/>
      <c r="AC251" s="111"/>
      <c r="AD251" s="111"/>
      <c r="AE251" s="111"/>
      <c r="AF251" s="111"/>
      <c r="AG251" s="111"/>
      <c r="AH251" s="88"/>
      <c r="AI251" s="88"/>
      <c r="AJ251" s="88"/>
      <c r="AK251" s="88"/>
      <c r="AL251" s="88"/>
      <c r="AM251" s="88"/>
      <c r="AN251" s="88"/>
      <c r="AO251" s="88"/>
      <c r="AP251" s="88"/>
      <c r="AQ251" s="189"/>
      <c r="AR251" s="88"/>
      <c r="AS251" s="88"/>
      <c r="AT251" s="88"/>
      <c r="AU251" s="88"/>
      <c r="AV251" s="88"/>
      <c r="AW251" s="88"/>
      <c r="AX251" s="282"/>
      <c r="AY251" s="115"/>
      <c r="AZ251" s="110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6"/>
      <c r="BL251" s="248">
        <f t="shared" si="137"/>
        <v>117</v>
      </c>
      <c r="BM251" s="247">
        <f>+IF(ISERROR(ROUNDDOWN(VLOOKUP(J251,償却率!$B$4:$C$82,2,FALSE)*台帳シート!M251,0)*台帳シート!BL251),0,ROUNDDOWN(VLOOKUP(台帳シート!J251,償却率!$B$4:$C$82,2,FALSE)*台帳シート!M251,0)*台帳シート!BL251)</f>
        <v>0</v>
      </c>
      <c r="BN251" s="289">
        <f t="shared" si="138"/>
        <v>0</v>
      </c>
      <c r="BO251" s="292">
        <f t="shared" si="139"/>
        <v>0</v>
      </c>
      <c r="BP251" s="292">
        <f t="shared" si="140"/>
        <v>0</v>
      </c>
      <c r="BQ251" s="289">
        <f t="shared" si="141"/>
        <v>0</v>
      </c>
      <c r="BR251" s="289">
        <f>IF(ISERROR(IF(BP251=0,IF(F251="無形・ソフトウェア",IF(ROUNDDOWN(VLOOKUP(J251,償却率!$B$4:$C$77,2,FALSE)*台帳シート!M251,0)&gt;=台帳シート!BO251,台帳シート!BO251-0,ROUNDDOWN(VLOOKUP(台帳シート!J251,償却率!$B$4:$C$77,2,FALSE)*台帳シート!M251,0)),IF(H251="1：リース",IF(ROUNDDOWN(VLOOKUP(J251,償却率!$B$4:$C$77,2,FALSE)*台帳シート!M251,0)&gt;=台帳シート!BO251,台帳シート!BO251-0,ROUNDDOWN(VLOOKUP(台帳シート!J251,償却率!$B$4:$C$77,2,FALSE)*台帳シート!M251,0)),IF(ROUNDDOWN(VLOOKUP(J251,償却率!$B$4:$C$77,2,FALSE)*台帳シート!M251,0)&gt;=台帳シート!BO251,台帳シート!BO251-1,ROUNDDOWN(VLOOKUP(台帳シート!J251,償却率!$B$4:$C$77,2,FALSE)*台帳シート!M251,0)))),0)),0,(IF(BP251=0,IF(F251="無形・ソフトウェア",IF(ROUNDDOWN(VLOOKUP(J251,償却率!$B$4:$C$77,2,FALSE)*台帳シート!M251,0)&gt;=台帳シート!BO251,台帳シート!BO251-0,ROUNDDOWN(VLOOKUP(台帳シート!J251,償却率!$B$4:$C$77,2,FALSE)*台帳シート!M251,0)),IF(H251="1：リース",IF(ROUNDDOWN(VLOOKUP(J251,償却率!$B$4:$C$77,2,FALSE)*台帳シート!M251,0)&gt;=台帳シート!BO251,台帳シート!BO251-0,ROUNDDOWN(VLOOKUP(台帳シート!J251,償却率!$B$4:$C$77,2,FALSE)*台帳シート!M251,0)),IF(ROUNDDOWN(VLOOKUP(J251,償却率!$B$4:$C$77,2,FALSE)*台帳シート!M251,0)&gt;=台帳シート!BO251,台帳シート!BO251-1,ROUNDDOWN(VLOOKUP(台帳シート!J251,償却率!$B$4:$C$77,2,FALSE)*台帳シート!M251,0)))),0)))</f>
        <v>0</v>
      </c>
      <c r="BS251" s="290">
        <f t="shared" si="157"/>
        <v>0</v>
      </c>
      <c r="BT251" s="293">
        <f t="shared" si="142"/>
        <v>0</v>
      </c>
      <c r="BU251" s="183"/>
    </row>
    <row r="252" spans="2:73" s="109" customFormat="1" ht="30" customHeight="1" x14ac:dyDescent="0.15">
      <c r="B252" s="82"/>
      <c r="C252" s="111"/>
      <c r="D252" s="111"/>
      <c r="E252" s="103"/>
      <c r="F252" s="108"/>
      <c r="G252" s="273"/>
      <c r="H252" s="88"/>
      <c r="I252" s="273"/>
      <c r="J252" s="108"/>
      <c r="K252" s="105"/>
      <c r="L252" s="88"/>
      <c r="M252" s="276"/>
      <c r="N252" s="277"/>
      <c r="O252" s="56"/>
      <c r="P252" s="111"/>
      <c r="Q252" s="111"/>
      <c r="R252" s="111" t="str">
        <f t="shared" si="80"/>
        <v>-</v>
      </c>
      <c r="S252" s="111"/>
      <c r="T252" s="111"/>
      <c r="U252" s="111"/>
      <c r="V252" s="111"/>
      <c r="W252" s="111"/>
      <c r="X252" s="111"/>
      <c r="Y252" s="111" t="str">
        <f t="shared" si="158"/>
        <v>-</v>
      </c>
      <c r="Z252" s="111"/>
      <c r="AA252" s="111"/>
      <c r="AB252" s="111"/>
      <c r="AC252" s="111"/>
      <c r="AD252" s="111"/>
      <c r="AE252" s="111"/>
      <c r="AF252" s="111"/>
      <c r="AG252" s="111"/>
      <c r="AH252" s="88"/>
      <c r="AI252" s="88"/>
      <c r="AJ252" s="88"/>
      <c r="AK252" s="88"/>
      <c r="AL252" s="88"/>
      <c r="AM252" s="88"/>
      <c r="AN252" s="88"/>
      <c r="AO252" s="88"/>
      <c r="AP252" s="88"/>
      <c r="AQ252" s="189"/>
      <c r="AR252" s="88"/>
      <c r="AS252" s="88"/>
      <c r="AT252" s="88"/>
      <c r="AU252" s="88"/>
      <c r="AV252" s="88"/>
      <c r="AW252" s="88"/>
      <c r="AX252" s="282"/>
      <c r="AY252" s="115"/>
      <c r="AZ252" s="110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6"/>
      <c r="BL252" s="248">
        <f t="shared" si="137"/>
        <v>117</v>
      </c>
      <c r="BM252" s="247">
        <f>+IF(ISERROR(ROUNDDOWN(VLOOKUP(J252,償却率!$B$4:$C$82,2,FALSE)*台帳シート!M252,0)*台帳シート!BL252),0,ROUNDDOWN(VLOOKUP(台帳シート!J252,償却率!$B$4:$C$82,2,FALSE)*台帳シート!M252,0)*台帳シート!BL252)</f>
        <v>0</v>
      </c>
      <c r="BN252" s="289">
        <f t="shared" si="138"/>
        <v>0</v>
      </c>
      <c r="BO252" s="292">
        <f t="shared" si="139"/>
        <v>0</v>
      </c>
      <c r="BP252" s="292">
        <f t="shared" si="140"/>
        <v>0</v>
      </c>
      <c r="BQ252" s="289">
        <f t="shared" si="141"/>
        <v>0</v>
      </c>
      <c r="BR252" s="289">
        <f>IF(ISERROR(IF(BP252=0,IF(F252="無形・ソフトウェア",IF(ROUNDDOWN(VLOOKUP(J252,償却率!$B$4:$C$77,2,FALSE)*台帳シート!M252,0)&gt;=台帳シート!BO252,台帳シート!BO252-0,ROUNDDOWN(VLOOKUP(台帳シート!J252,償却率!$B$4:$C$77,2,FALSE)*台帳シート!M252,0)),IF(H252="1：リース",IF(ROUNDDOWN(VLOOKUP(J252,償却率!$B$4:$C$77,2,FALSE)*台帳シート!M252,0)&gt;=台帳シート!BO252,台帳シート!BO252-0,ROUNDDOWN(VLOOKUP(台帳シート!J252,償却率!$B$4:$C$77,2,FALSE)*台帳シート!M252,0)),IF(ROUNDDOWN(VLOOKUP(J252,償却率!$B$4:$C$77,2,FALSE)*台帳シート!M252,0)&gt;=台帳シート!BO252,台帳シート!BO252-1,ROUNDDOWN(VLOOKUP(台帳シート!J252,償却率!$B$4:$C$77,2,FALSE)*台帳シート!M252,0)))),0)),0,(IF(BP252=0,IF(F252="無形・ソフトウェア",IF(ROUNDDOWN(VLOOKUP(J252,償却率!$B$4:$C$77,2,FALSE)*台帳シート!M252,0)&gt;=台帳シート!BO252,台帳シート!BO252-0,ROUNDDOWN(VLOOKUP(台帳シート!J252,償却率!$B$4:$C$77,2,FALSE)*台帳シート!M252,0)),IF(H252="1：リース",IF(ROUNDDOWN(VLOOKUP(J252,償却率!$B$4:$C$77,2,FALSE)*台帳シート!M252,0)&gt;=台帳シート!BO252,台帳シート!BO252-0,ROUNDDOWN(VLOOKUP(台帳シート!J252,償却率!$B$4:$C$77,2,FALSE)*台帳シート!M252,0)),IF(ROUNDDOWN(VLOOKUP(J252,償却率!$B$4:$C$77,2,FALSE)*台帳シート!M252,0)&gt;=台帳シート!BO252,台帳シート!BO252-1,ROUNDDOWN(VLOOKUP(台帳シート!J252,償却率!$B$4:$C$77,2,FALSE)*台帳シート!M252,0)))),0)))</f>
        <v>0</v>
      </c>
      <c r="BS252" s="290">
        <f t="shared" si="157"/>
        <v>0</v>
      </c>
      <c r="BT252" s="293">
        <f t="shared" si="142"/>
        <v>0</v>
      </c>
      <c r="BU252" s="183"/>
    </row>
    <row r="253" spans="2:73" s="109" customFormat="1" ht="30" customHeight="1" x14ac:dyDescent="0.15">
      <c r="B253" s="82"/>
      <c r="C253" s="111"/>
      <c r="D253" s="111"/>
      <c r="E253" s="103"/>
      <c r="F253" s="108"/>
      <c r="G253" s="273"/>
      <c r="H253" s="88"/>
      <c r="I253" s="273"/>
      <c r="J253" s="108"/>
      <c r="K253" s="105"/>
      <c r="L253" s="88"/>
      <c r="M253" s="276"/>
      <c r="N253" s="277"/>
      <c r="O253" s="111"/>
      <c r="P253" s="111"/>
      <c r="Q253" s="111"/>
      <c r="R253" s="111" t="str">
        <f t="shared" si="80"/>
        <v>-</v>
      </c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88"/>
      <c r="AI253" s="88"/>
      <c r="AJ253" s="88"/>
      <c r="AK253" s="88"/>
      <c r="AL253" s="88"/>
      <c r="AM253" s="88"/>
      <c r="AN253" s="88"/>
      <c r="AO253" s="88"/>
      <c r="AP253" s="88"/>
      <c r="AQ253" s="189"/>
      <c r="AR253" s="88"/>
      <c r="AS253" s="88"/>
      <c r="AT253" s="88"/>
      <c r="AU253" s="88"/>
      <c r="AV253" s="88"/>
      <c r="AW253" s="88"/>
      <c r="AX253" s="282"/>
      <c r="AY253" s="115"/>
      <c r="AZ253" s="110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6"/>
      <c r="BL253" s="248">
        <f t="shared" si="137"/>
        <v>117</v>
      </c>
      <c r="BM253" s="247">
        <f>+IF(ISERROR(ROUNDDOWN(VLOOKUP(J253,償却率!$B$4:$C$82,2,FALSE)*台帳シート!M253,0)*台帳シート!BL253),0,ROUNDDOWN(VLOOKUP(台帳シート!J253,償却率!$B$4:$C$82,2,FALSE)*台帳シート!M253,0)*台帳シート!BL253)</f>
        <v>0</v>
      </c>
      <c r="BN253" s="289">
        <f t="shared" si="138"/>
        <v>0</v>
      </c>
      <c r="BO253" s="292">
        <f t="shared" si="139"/>
        <v>0</v>
      </c>
      <c r="BP253" s="292">
        <f t="shared" si="140"/>
        <v>0</v>
      </c>
      <c r="BQ253" s="289">
        <f t="shared" si="141"/>
        <v>0</v>
      </c>
      <c r="BR253" s="289">
        <f>IF(ISERROR(IF(BP253=0,IF(F253="無形・ソフトウェア",IF(ROUNDDOWN(VLOOKUP(J253,償却率!$B$4:$C$77,2,FALSE)*台帳シート!M253,0)&gt;=台帳シート!BO253,台帳シート!BO253-0,ROUNDDOWN(VLOOKUP(台帳シート!J253,償却率!$B$4:$C$77,2,FALSE)*台帳シート!M253,0)),IF(H253="1：リース",IF(ROUNDDOWN(VLOOKUP(J253,償却率!$B$4:$C$77,2,FALSE)*台帳シート!M253,0)&gt;=台帳シート!BO253,台帳シート!BO253-0,ROUNDDOWN(VLOOKUP(台帳シート!J253,償却率!$B$4:$C$77,2,FALSE)*台帳シート!M253,0)),IF(ROUNDDOWN(VLOOKUP(J253,償却率!$B$4:$C$77,2,FALSE)*台帳シート!M253,0)&gt;=台帳シート!BO253,台帳シート!BO253-1,ROUNDDOWN(VLOOKUP(台帳シート!J253,償却率!$B$4:$C$77,2,FALSE)*台帳シート!M253,0)))),0)),0,(IF(BP253=0,IF(F253="無形・ソフトウェア",IF(ROUNDDOWN(VLOOKUP(J253,償却率!$B$4:$C$77,2,FALSE)*台帳シート!M253,0)&gt;=台帳シート!BO253,台帳シート!BO253-0,ROUNDDOWN(VLOOKUP(台帳シート!J253,償却率!$B$4:$C$77,2,FALSE)*台帳シート!M253,0)),IF(H253="1：リース",IF(ROUNDDOWN(VLOOKUP(J253,償却率!$B$4:$C$77,2,FALSE)*台帳シート!M253,0)&gt;=台帳シート!BO253,台帳シート!BO253-0,ROUNDDOWN(VLOOKUP(台帳シート!J253,償却率!$B$4:$C$77,2,FALSE)*台帳シート!M253,0)),IF(ROUNDDOWN(VLOOKUP(J253,償却率!$B$4:$C$77,2,FALSE)*台帳シート!M253,0)&gt;=台帳シート!BO253,台帳シート!BO253-1,ROUNDDOWN(VLOOKUP(台帳シート!J253,償却率!$B$4:$C$77,2,FALSE)*台帳シート!M253,0)))),0)))</f>
        <v>0</v>
      </c>
      <c r="BS253" s="290">
        <f t="shared" si="157"/>
        <v>0</v>
      </c>
      <c r="BT253" s="293">
        <f t="shared" si="142"/>
        <v>0</v>
      </c>
      <c r="BU253" s="183"/>
    </row>
    <row r="254" spans="2:73" s="109" customFormat="1" ht="30" customHeight="1" x14ac:dyDescent="0.15">
      <c r="B254" s="82"/>
      <c r="C254" s="111"/>
      <c r="D254" s="111"/>
      <c r="E254" s="103"/>
      <c r="F254" s="108"/>
      <c r="G254" s="273"/>
      <c r="H254" s="88"/>
      <c r="I254" s="273"/>
      <c r="J254" s="108"/>
      <c r="K254" s="105"/>
      <c r="L254" s="88"/>
      <c r="M254" s="276"/>
      <c r="N254" s="277"/>
      <c r="O254" s="111"/>
      <c r="P254" s="111"/>
      <c r="Q254" s="111"/>
      <c r="R254" s="111" t="str">
        <f t="shared" si="80"/>
        <v>-</v>
      </c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88"/>
      <c r="AI254" s="88"/>
      <c r="AJ254" s="88"/>
      <c r="AK254" s="88"/>
      <c r="AL254" s="88"/>
      <c r="AM254" s="88"/>
      <c r="AN254" s="88"/>
      <c r="AO254" s="88"/>
      <c r="AP254" s="88"/>
      <c r="AQ254" s="189"/>
      <c r="AR254" s="88"/>
      <c r="AS254" s="88"/>
      <c r="AT254" s="88"/>
      <c r="AU254" s="88"/>
      <c r="AV254" s="88"/>
      <c r="AW254" s="88"/>
      <c r="AX254" s="282"/>
      <c r="AY254" s="115"/>
      <c r="AZ254" s="110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6"/>
      <c r="BL254" s="248">
        <f t="shared" si="137"/>
        <v>117</v>
      </c>
      <c r="BM254" s="247">
        <f>+IF(ISERROR(ROUNDDOWN(VLOOKUP(J254,償却率!$B$4:$C$82,2,FALSE)*台帳シート!M254,0)*台帳シート!BL254),0,ROUNDDOWN(VLOOKUP(台帳シート!J254,償却率!$B$4:$C$82,2,FALSE)*台帳シート!M254,0)*台帳シート!BL254)</f>
        <v>0</v>
      </c>
      <c r="BN254" s="289">
        <f t="shared" si="138"/>
        <v>0</v>
      </c>
      <c r="BO254" s="292">
        <f t="shared" si="139"/>
        <v>0</v>
      </c>
      <c r="BP254" s="292">
        <f t="shared" si="140"/>
        <v>0</v>
      </c>
      <c r="BQ254" s="289">
        <f t="shared" si="141"/>
        <v>0</v>
      </c>
      <c r="BR254" s="289">
        <f>IF(ISERROR(IF(BP254=0,IF(F254="無形・ソフトウェア",IF(ROUNDDOWN(VLOOKUP(J254,償却率!$B$4:$C$77,2,FALSE)*台帳シート!M254,0)&gt;=台帳シート!BO254,台帳シート!BO254-0,ROUNDDOWN(VLOOKUP(台帳シート!J254,償却率!$B$4:$C$77,2,FALSE)*台帳シート!M254,0)),IF(H254="1：リース",IF(ROUNDDOWN(VLOOKUP(J254,償却率!$B$4:$C$77,2,FALSE)*台帳シート!M254,0)&gt;=台帳シート!BO254,台帳シート!BO254-0,ROUNDDOWN(VLOOKUP(台帳シート!J254,償却率!$B$4:$C$77,2,FALSE)*台帳シート!M254,0)),IF(ROUNDDOWN(VLOOKUP(J254,償却率!$B$4:$C$77,2,FALSE)*台帳シート!M254,0)&gt;=台帳シート!BO254,台帳シート!BO254-1,ROUNDDOWN(VLOOKUP(台帳シート!J254,償却率!$B$4:$C$77,2,FALSE)*台帳シート!M254,0)))),0)),0,(IF(BP254=0,IF(F254="無形・ソフトウェア",IF(ROUNDDOWN(VLOOKUP(J254,償却率!$B$4:$C$77,2,FALSE)*台帳シート!M254,0)&gt;=台帳シート!BO254,台帳シート!BO254-0,ROUNDDOWN(VLOOKUP(台帳シート!J254,償却率!$B$4:$C$77,2,FALSE)*台帳シート!M254,0)),IF(H254="1：リース",IF(ROUNDDOWN(VLOOKUP(J254,償却率!$B$4:$C$77,2,FALSE)*台帳シート!M254,0)&gt;=台帳シート!BO254,台帳シート!BO254-0,ROUNDDOWN(VLOOKUP(台帳シート!J254,償却率!$B$4:$C$77,2,FALSE)*台帳シート!M254,0)),IF(ROUNDDOWN(VLOOKUP(J254,償却率!$B$4:$C$77,2,FALSE)*台帳シート!M254,0)&gt;=台帳シート!BO254,台帳シート!BO254-1,ROUNDDOWN(VLOOKUP(台帳シート!J254,償却率!$B$4:$C$77,2,FALSE)*台帳シート!M254,0)))),0)))</f>
        <v>0</v>
      </c>
      <c r="BS254" s="290">
        <f t="shared" si="157"/>
        <v>0</v>
      </c>
      <c r="BT254" s="293">
        <f t="shared" si="142"/>
        <v>0</v>
      </c>
      <c r="BU254" s="183"/>
    </row>
    <row r="255" spans="2:73" s="109" customFormat="1" ht="30" customHeight="1" x14ac:dyDescent="0.15">
      <c r="B255" s="82"/>
      <c r="C255" s="111"/>
      <c r="D255" s="111"/>
      <c r="E255" s="103"/>
      <c r="F255" s="108"/>
      <c r="G255" s="273"/>
      <c r="H255" s="88"/>
      <c r="I255" s="273"/>
      <c r="J255" s="108"/>
      <c r="K255" s="105"/>
      <c r="L255" s="88"/>
      <c r="M255" s="276"/>
      <c r="N255" s="277"/>
      <c r="O255" s="111"/>
      <c r="P255" s="111"/>
      <c r="Q255" s="111"/>
      <c r="R255" s="111" t="str">
        <f t="shared" si="80"/>
        <v>-</v>
      </c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88"/>
      <c r="AI255" s="88"/>
      <c r="AJ255" s="88"/>
      <c r="AK255" s="88"/>
      <c r="AL255" s="88"/>
      <c r="AM255" s="88"/>
      <c r="AN255" s="88"/>
      <c r="AO255" s="88"/>
      <c r="AP255" s="88"/>
      <c r="AQ255" s="189"/>
      <c r="AR255" s="88"/>
      <c r="AS255" s="88"/>
      <c r="AT255" s="88"/>
      <c r="AU255" s="88"/>
      <c r="AV255" s="88"/>
      <c r="AW255" s="88"/>
      <c r="AX255" s="282"/>
      <c r="AY255" s="115"/>
      <c r="AZ255" s="110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6"/>
      <c r="BL255" s="248">
        <f t="shared" si="137"/>
        <v>117</v>
      </c>
      <c r="BM255" s="247">
        <f>+IF(ISERROR(ROUNDDOWN(VLOOKUP(J255,償却率!$B$4:$C$82,2,FALSE)*台帳シート!M255,0)*台帳シート!BL255),0,ROUNDDOWN(VLOOKUP(台帳シート!J255,償却率!$B$4:$C$82,2,FALSE)*台帳シート!M255,0)*台帳シート!BL255)</f>
        <v>0</v>
      </c>
      <c r="BN255" s="289">
        <f t="shared" si="138"/>
        <v>0</v>
      </c>
      <c r="BO255" s="292">
        <f t="shared" si="139"/>
        <v>0</v>
      </c>
      <c r="BP255" s="292">
        <f t="shared" si="140"/>
        <v>0</v>
      </c>
      <c r="BQ255" s="289">
        <f t="shared" si="141"/>
        <v>0</v>
      </c>
      <c r="BR255" s="289">
        <f>IF(ISERROR(IF(BP255=0,IF(F255="無形・ソフトウェア",IF(ROUNDDOWN(VLOOKUP(J255,償却率!$B$4:$C$77,2,FALSE)*台帳シート!M255,0)&gt;=台帳シート!BO255,台帳シート!BO255-0,ROUNDDOWN(VLOOKUP(台帳シート!J255,償却率!$B$4:$C$77,2,FALSE)*台帳シート!M255,0)),IF(H255="1：リース",IF(ROUNDDOWN(VLOOKUP(J255,償却率!$B$4:$C$77,2,FALSE)*台帳シート!M255,0)&gt;=台帳シート!BO255,台帳シート!BO255-0,ROUNDDOWN(VLOOKUP(台帳シート!J255,償却率!$B$4:$C$77,2,FALSE)*台帳シート!M255,0)),IF(ROUNDDOWN(VLOOKUP(J255,償却率!$B$4:$C$77,2,FALSE)*台帳シート!M255,0)&gt;=台帳シート!BO255,台帳シート!BO255-1,ROUNDDOWN(VLOOKUP(台帳シート!J255,償却率!$B$4:$C$77,2,FALSE)*台帳シート!M255,0)))),0)),0,(IF(BP255=0,IF(F255="無形・ソフトウェア",IF(ROUNDDOWN(VLOOKUP(J255,償却率!$B$4:$C$77,2,FALSE)*台帳シート!M255,0)&gt;=台帳シート!BO255,台帳シート!BO255-0,ROUNDDOWN(VLOOKUP(台帳シート!J255,償却率!$B$4:$C$77,2,FALSE)*台帳シート!M255,0)),IF(H255="1：リース",IF(ROUNDDOWN(VLOOKUP(J255,償却率!$B$4:$C$77,2,FALSE)*台帳シート!M255,0)&gt;=台帳シート!BO255,台帳シート!BO255-0,ROUNDDOWN(VLOOKUP(台帳シート!J255,償却率!$B$4:$C$77,2,FALSE)*台帳シート!M255,0)),IF(ROUNDDOWN(VLOOKUP(J255,償却率!$B$4:$C$77,2,FALSE)*台帳シート!M255,0)&gt;=台帳シート!BO255,台帳シート!BO255-1,ROUNDDOWN(VLOOKUP(台帳シート!J255,償却率!$B$4:$C$77,2,FALSE)*台帳シート!M255,0)))),0)))</f>
        <v>0</v>
      </c>
      <c r="BS255" s="290">
        <f t="shared" si="157"/>
        <v>0</v>
      </c>
      <c r="BT255" s="293">
        <f t="shared" si="142"/>
        <v>0</v>
      </c>
      <c r="BU255" s="183"/>
    </row>
    <row r="256" spans="2:73" s="109" customFormat="1" ht="30" customHeight="1" x14ac:dyDescent="0.15">
      <c r="B256" s="82"/>
      <c r="C256" s="111"/>
      <c r="D256" s="111"/>
      <c r="E256" s="103"/>
      <c r="F256" s="108"/>
      <c r="G256" s="273"/>
      <c r="H256" s="88"/>
      <c r="I256" s="273"/>
      <c r="J256" s="108"/>
      <c r="K256" s="105"/>
      <c r="L256" s="88"/>
      <c r="M256" s="276"/>
      <c r="N256" s="277"/>
      <c r="O256" s="111"/>
      <c r="P256" s="111"/>
      <c r="Q256" s="111"/>
      <c r="R256" s="111" t="str">
        <f t="shared" si="80"/>
        <v>-</v>
      </c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88"/>
      <c r="AI256" s="88"/>
      <c r="AJ256" s="88"/>
      <c r="AK256" s="88"/>
      <c r="AL256" s="88"/>
      <c r="AM256" s="88"/>
      <c r="AN256" s="88"/>
      <c r="AO256" s="88"/>
      <c r="AP256" s="88"/>
      <c r="AQ256" s="189"/>
      <c r="AR256" s="88"/>
      <c r="AS256" s="88"/>
      <c r="AT256" s="88"/>
      <c r="AU256" s="88"/>
      <c r="AV256" s="88"/>
      <c r="AW256" s="88"/>
      <c r="AX256" s="282"/>
      <c r="AY256" s="115"/>
      <c r="AZ256" s="110"/>
      <c r="BA256" s="111"/>
      <c r="BB256" s="111"/>
      <c r="BC256" s="111"/>
      <c r="BD256" s="111"/>
      <c r="BE256" s="111"/>
      <c r="BF256" s="111"/>
      <c r="BG256" s="111"/>
      <c r="BH256" s="111"/>
      <c r="BI256" s="111"/>
      <c r="BJ256" s="111"/>
      <c r="BK256" s="6"/>
      <c r="BL256" s="248">
        <f t="shared" si="137"/>
        <v>117</v>
      </c>
      <c r="BM256" s="247">
        <f>+IF(ISERROR(ROUNDDOWN(VLOOKUP(J256,償却率!$B$4:$C$82,2,FALSE)*台帳シート!M256,0)*台帳シート!BL256),0,ROUNDDOWN(VLOOKUP(台帳シート!J256,償却率!$B$4:$C$82,2,FALSE)*台帳シート!M256,0)*台帳シート!BL256)</f>
        <v>0</v>
      </c>
      <c r="BN256" s="289">
        <f t="shared" si="138"/>
        <v>0</v>
      </c>
      <c r="BO256" s="292">
        <f t="shared" si="139"/>
        <v>0</v>
      </c>
      <c r="BP256" s="292">
        <f t="shared" si="140"/>
        <v>0</v>
      </c>
      <c r="BQ256" s="289">
        <f t="shared" si="141"/>
        <v>0</v>
      </c>
      <c r="BR256" s="289">
        <f>IF(ISERROR(IF(BP256=0,IF(F256="無形・ソフトウェア",IF(ROUNDDOWN(VLOOKUP(J256,償却率!$B$4:$C$77,2,FALSE)*台帳シート!M256,0)&gt;=台帳シート!BO256,台帳シート!BO256-0,ROUNDDOWN(VLOOKUP(台帳シート!J256,償却率!$B$4:$C$77,2,FALSE)*台帳シート!M256,0)),IF(H256="1：リース",IF(ROUNDDOWN(VLOOKUP(J256,償却率!$B$4:$C$77,2,FALSE)*台帳シート!M256,0)&gt;=台帳シート!BO256,台帳シート!BO256-0,ROUNDDOWN(VLOOKUP(台帳シート!J256,償却率!$B$4:$C$77,2,FALSE)*台帳シート!M256,0)),IF(ROUNDDOWN(VLOOKUP(J256,償却率!$B$4:$C$77,2,FALSE)*台帳シート!M256,0)&gt;=台帳シート!BO256,台帳シート!BO256-1,ROUNDDOWN(VLOOKUP(台帳シート!J256,償却率!$B$4:$C$77,2,FALSE)*台帳シート!M256,0)))),0)),0,(IF(BP256=0,IF(F256="無形・ソフトウェア",IF(ROUNDDOWN(VLOOKUP(J256,償却率!$B$4:$C$77,2,FALSE)*台帳シート!M256,0)&gt;=台帳シート!BO256,台帳シート!BO256-0,ROUNDDOWN(VLOOKUP(台帳シート!J256,償却率!$B$4:$C$77,2,FALSE)*台帳シート!M256,0)),IF(H256="1：リース",IF(ROUNDDOWN(VLOOKUP(J256,償却率!$B$4:$C$77,2,FALSE)*台帳シート!M256,0)&gt;=台帳シート!BO256,台帳シート!BO256-0,ROUNDDOWN(VLOOKUP(台帳シート!J256,償却率!$B$4:$C$77,2,FALSE)*台帳シート!M256,0)),IF(ROUNDDOWN(VLOOKUP(J256,償却率!$B$4:$C$77,2,FALSE)*台帳シート!M256,0)&gt;=台帳シート!BO256,台帳シート!BO256-1,ROUNDDOWN(VLOOKUP(台帳シート!J256,償却率!$B$4:$C$77,2,FALSE)*台帳シート!M256,0)))),0)))</f>
        <v>0</v>
      </c>
      <c r="BS256" s="290">
        <f t="shared" si="157"/>
        <v>0</v>
      </c>
      <c r="BT256" s="293">
        <f t="shared" si="142"/>
        <v>0</v>
      </c>
      <c r="BU256" s="183"/>
    </row>
    <row r="257" spans="2:73" s="109" customFormat="1" ht="30" customHeight="1" x14ac:dyDescent="0.15">
      <c r="B257" s="82"/>
      <c r="C257" s="111"/>
      <c r="D257" s="111"/>
      <c r="E257" s="103"/>
      <c r="F257" s="108"/>
      <c r="G257" s="273"/>
      <c r="H257" s="88"/>
      <c r="I257" s="273"/>
      <c r="J257" s="108"/>
      <c r="K257" s="105"/>
      <c r="L257" s="88"/>
      <c r="M257" s="276"/>
      <c r="N257" s="277"/>
      <c r="O257" s="111"/>
      <c r="P257" s="111"/>
      <c r="Q257" s="111"/>
      <c r="R257" s="111" t="str">
        <f t="shared" si="80"/>
        <v>-</v>
      </c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88"/>
      <c r="AI257" s="88"/>
      <c r="AJ257" s="88"/>
      <c r="AK257" s="88"/>
      <c r="AL257" s="88"/>
      <c r="AM257" s="88"/>
      <c r="AN257" s="88"/>
      <c r="AO257" s="88"/>
      <c r="AP257" s="88"/>
      <c r="AQ257" s="189"/>
      <c r="AR257" s="88"/>
      <c r="AS257" s="88"/>
      <c r="AT257" s="88"/>
      <c r="AU257" s="88"/>
      <c r="AV257" s="88"/>
      <c r="AW257" s="88"/>
      <c r="AX257" s="282"/>
      <c r="AY257" s="115"/>
      <c r="AZ257" s="110"/>
      <c r="BA257" s="111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6"/>
      <c r="BL257" s="248">
        <f t="shared" si="137"/>
        <v>117</v>
      </c>
      <c r="BM257" s="247">
        <f>+IF(ISERROR(ROUNDDOWN(VLOOKUP(J257,償却率!$B$4:$C$82,2,FALSE)*台帳シート!M257,0)*台帳シート!BL257),0,ROUNDDOWN(VLOOKUP(台帳シート!J257,償却率!$B$4:$C$82,2,FALSE)*台帳シート!M257,0)*台帳シート!BL257)</f>
        <v>0</v>
      </c>
      <c r="BN257" s="289">
        <f t="shared" si="138"/>
        <v>0</v>
      </c>
      <c r="BO257" s="292">
        <f t="shared" si="139"/>
        <v>0</v>
      </c>
      <c r="BP257" s="292">
        <f t="shared" si="140"/>
        <v>0</v>
      </c>
      <c r="BQ257" s="289">
        <f t="shared" si="141"/>
        <v>0</v>
      </c>
      <c r="BR257" s="289">
        <f>IF(ISERROR(IF(BP257=0,IF(F257="無形・ソフトウェア",IF(ROUNDDOWN(VLOOKUP(J257,償却率!$B$4:$C$77,2,FALSE)*台帳シート!M257,0)&gt;=台帳シート!BO257,台帳シート!BO257-0,ROUNDDOWN(VLOOKUP(台帳シート!J257,償却率!$B$4:$C$77,2,FALSE)*台帳シート!M257,0)),IF(H257="1：リース",IF(ROUNDDOWN(VLOOKUP(J257,償却率!$B$4:$C$77,2,FALSE)*台帳シート!M257,0)&gt;=台帳シート!BO257,台帳シート!BO257-0,ROUNDDOWN(VLOOKUP(台帳シート!J257,償却率!$B$4:$C$77,2,FALSE)*台帳シート!M257,0)),IF(ROUNDDOWN(VLOOKUP(J257,償却率!$B$4:$C$77,2,FALSE)*台帳シート!M257,0)&gt;=台帳シート!BO257,台帳シート!BO257-1,ROUNDDOWN(VLOOKUP(台帳シート!J257,償却率!$B$4:$C$77,2,FALSE)*台帳シート!M257,0)))),0)),0,(IF(BP257=0,IF(F257="無形・ソフトウェア",IF(ROUNDDOWN(VLOOKUP(J257,償却率!$B$4:$C$77,2,FALSE)*台帳シート!M257,0)&gt;=台帳シート!BO257,台帳シート!BO257-0,ROUNDDOWN(VLOOKUP(台帳シート!J257,償却率!$B$4:$C$77,2,FALSE)*台帳シート!M257,0)),IF(H257="1：リース",IF(ROUNDDOWN(VLOOKUP(J257,償却率!$B$4:$C$77,2,FALSE)*台帳シート!M257,0)&gt;=台帳シート!BO257,台帳シート!BO257-0,ROUNDDOWN(VLOOKUP(台帳シート!J257,償却率!$B$4:$C$77,2,FALSE)*台帳シート!M257,0)),IF(ROUNDDOWN(VLOOKUP(J257,償却率!$B$4:$C$77,2,FALSE)*台帳シート!M257,0)&gt;=台帳シート!BO257,台帳シート!BO257-1,ROUNDDOWN(VLOOKUP(台帳シート!J257,償却率!$B$4:$C$77,2,FALSE)*台帳シート!M257,0)))),0)))</f>
        <v>0</v>
      </c>
      <c r="BS257" s="290">
        <f t="shared" si="157"/>
        <v>0</v>
      </c>
      <c r="BT257" s="293">
        <f t="shared" si="142"/>
        <v>0</v>
      </c>
      <c r="BU257" s="183"/>
    </row>
    <row r="258" spans="2:73" s="109" customFormat="1" ht="30" customHeight="1" x14ac:dyDescent="0.15">
      <c r="B258" s="82"/>
      <c r="C258" s="111"/>
      <c r="D258" s="111"/>
      <c r="E258" s="103"/>
      <c r="F258" s="108"/>
      <c r="G258" s="273"/>
      <c r="H258" s="88"/>
      <c r="I258" s="273"/>
      <c r="J258" s="108"/>
      <c r="K258" s="105"/>
      <c r="L258" s="88"/>
      <c r="M258" s="276"/>
      <c r="N258" s="277"/>
      <c r="O258" s="111"/>
      <c r="P258" s="111"/>
      <c r="Q258" s="111"/>
      <c r="R258" s="111" t="str">
        <f t="shared" si="80"/>
        <v>-</v>
      </c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88"/>
      <c r="AI258" s="88"/>
      <c r="AJ258" s="88"/>
      <c r="AK258" s="88"/>
      <c r="AL258" s="88"/>
      <c r="AM258" s="88"/>
      <c r="AN258" s="88"/>
      <c r="AO258" s="88"/>
      <c r="AP258" s="88"/>
      <c r="AQ258" s="189"/>
      <c r="AR258" s="88"/>
      <c r="AS258" s="88"/>
      <c r="AT258" s="88"/>
      <c r="AU258" s="88"/>
      <c r="AV258" s="88"/>
      <c r="AW258" s="88"/>
      <c r="AX258" s="282"/>
      <c r="AY258" s="115"/>
      <c r="AZ258" s="110"/>
      <c r="BA258" s="111"/>
      <c r="BB258" s="111"/>
      <c r="BC258" s="111"/>
      <c r="BD258" s="111"/>
      <c r="BE258" s="111"/>
      <c r="BF258" s="111"/>
      <c r="BG258" s="111"/>
      <c r="BH258" s="111"/>
      <c r="BI258" s="111"/>
      <c r="BJ258" s="111"/>
      <c r="BK258" s="6"/>
      <c r="BL258" s="248">
        <f t="shared" si="137"/>
        <v>117</v>
      </c>
      <c r="BM258" s="247">
        <f>+IF(ISERROR(ROUNDDOWN(VLOOKUP(J258,償却率!$B$4:$C$82,2,FALSE)*台帳シート!M258,0)*台帳シート!BL258),0,ROUNDDOWN(VLOOKUP(台帳シート!J258,償却率!$B$4:$C$82,2,FALSE)*台帳シート!M258,0)*台帳シート!BL258)</f>
        <v>0</v>
      </c>
      <c r="BN258" s="289">
        <f t="shared" si="138"/>
        <v>0</v>
      </c>
      <c r="BO258" s="292">
        <f t="shared" si="139"/>
        <v>0</v>
      </c>
      <c r="BP258" s="292">
        <f t="shared" si="140"/>
        <v>0</v>
      </c>
      <c r="BQ258" s="289">
        <f t="shared" si="141"/>
        <v>0</v>
      </c>
      <c r="BR258" s="289">
        <f>IF(ISERROR(IF(BP258=0,IF(F258="無形・ソフトウェア",IF(ROUNDDOWN(VLOOKUP(J258,償却率!$B$4:$C$77,2,FALSE)*台帳シート!M258,0)&gt;=台帳シート!BO258,台帳シート!BO258-0,ROUNDDOWN(VLOOKUP(台帳シート!J258,償却率!$B$4:$C$77,2,FALSE)*台帳シート!M258,0)),IF(H258="1：リース",IF(ROUNDDOWN(VLOOKUP(J258,償却率!$B$4:$C$77,2,FALSE)*台帳シート!M258,0)&gt;=台帳シート!BO258,台帳シート!BO258-0,ROUNDDOWN(VLOOKUP(台帳シート!J258,償却率!$B$4:$C$77,2,FALSE)*台帳シート!M258,0)),IF(ROUNDDOWN(VLOOKUP(J258,償却率!$B$4:$C$77,2,FALSE)*台帳シート!M258,0)&gt;=台帳シート!BO258,台帳シート!BO258-1,ROUNDDOWN(VLOOKUP(台帳シート!J258,償却率!$B$4:$C$77,2,FALSE)*台帳シート!M258,0)))),0)),0,(IF(BP258=0,IF(F258="無形・ソフトウェア",IF(ROUNDDOWN(VLOOKUP(J258,償却率!$B$4:$C$77,2,FALSE)*台帳シート!M258,0)&gt;=台帳シート!BO258,台帳シート!BO258-0,ROUNDDOWN(VLOOKUP(台帳シート!J258,償却率!$B$4:$C$77,2,FALSE)*台帳シート!M258,0)),IF(H258="1：リース",IF(ROUNDDOWN(VLOOKUP(J258,償却率!$B$4:$C$77,2,FALSE)*台帳シート!M258,0)&gt;=台帳シート!BO258,台帳シート!BO258-0,ROUNDDOWN(VLOOKUP(台帳シート!J258,償却率!$B$4:$C$77,2,FALSE)*台帳シート!M258,0)),IF(ROUNDDOWN(VLOOKUP(J258,償却率!$B$4:$C$77,2,FALSE)*台帳シート!M258,0)&gt;=台帳シート!BO258,台帳シート!BO258-1,ROUNDDOWN(VLOOKUP(台帳シート!J258,償却率!$B$4:$C$77,2,FALSE)*台帳シート!M258,0)))),0)))</f>
        <v>0</v>
      </c>
      <c r="BS258" s="290">
        <f t="shared" si="157"/>
        <v>0</v>
      </c>
      <c r="BT258" s="293">
        <f t="shared" si="142"/>
        <v>0</v>
      </c>
      <c r="BU258" s="183"/>
    </row>
    <row r="259" spans="2:73" s="109" customFormat="1" ht="30" customHeight="1" x14ac:dyDescent="0.15">
      <c r="B259" s="82"/>
      <c r="C259" s="111"/>
      <c r="D259" s="111"/>
      <c r="E259" s="103"/>
      <c r="F259" s="108"/>
      <c r="G259" s="273"/>
      <c r="H259" s="88"/>
      <c r="I259" s="273"/>
      <c r="J259" s="108"/>
      <c r="K259" s="105"/>
      <c r="L259" s="88"/>
      <c r="M259" s="276"/>
      <c r="N259" s="277"/>
      <c r="O259" s="56"/>
      <c r="P259" s="111"/>
      <c r="Q259" s="111"/>
      <c r="R259" s="111" t="str">
        <f t="shared" si="80"/>
        <v>-</v>
      </c>
      <c r="S259" s="111"/>
      <c r="T259" s="111"/>
      <c r="U259" s="111"/>
      <c r="V259" s="111"/>
      <c r="W259" s="111"/>
      <c r="X259" s="111"/>
      <c r="Y259" s="111" t="str">
        <f t="shared" ref="Y259:Y268" si="159">IF(BP259&lt;0,BP259,"-")</f>
        <v>-</v>
      </c>
      <c r="Z259" s="111"/>
      <c r="AA259" s="111"/>
      <c r="AB259" s="111"/>
      <c r="AC259" s="111"/>
      <c r="AD259" s="111"/>
      <c r="AE259" s="111"/>
      <c r="AF259" s="111"/>
      <c r="AG259" s="111"/>
      <c r="AH259" s="88"/>
      <c r="AI259" s="88"/>
      <c r="AJ259" s="88"/>
      <c r="AK259" s="88"/>
      <c r="AL259" s="88"/>
      <c r="AM259" s="88"/>
      <c r="AN259" s="88"/>
      <c r="AO259" s="88"/>
      <c r="AP259" s="88"/>
      <c r="AQ259" s="189"/>
      <c r="AR259" s="88"/>
      <c r="AS259" s="88"/>
      <c r="AT259" s="88"/>
      <c r="AU259" s="88"/>
      <c r="AV259" s="88"/>
      <c r="AW259" s="88"/>
      <c r="AX259" s="282"/>
      <c r="AY259" s="115"/>
      <c r="AZ259" s="110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6"/>
      <c r="BL259" s="248">
        <f t="shared" si="137"/>
        <v>117</v>
      </c>
      <c r="BM259" s="247">
        <f>+IF(ISERROR(ROUNDDOWN(VLOOKUP(J259,償却率!$B$4:$C$82,2,FALSE)*台帳シート!M259,0)*台帳シート!BL259),0,ROUNDDOWN(VLOOKUP(台帳シート!J259,償却率!$B$4:$C$82,2,FALSE)*台帳シート!M259,0)*台帳シート!BL259)</f>
        <v>0</v>
      </c>
      <c r="BN259" s="289">
        <f t="shared" si="138"/>
        <v>0</v>
      </c>
      <c r="BO259" s="292">
        <f t="shared" si="139"/>
        <v>0</v>
      </c>
      <c r="BP259" s="292">
        <f t="shared" si="140"/>
        <v>0</v>
      </c>
      <c r="BQ259" s="289">
        <f t="shared" si="141"/>
        <v>0</v>
      </c>
      <c r="BR259" s="289">
        <f>IF(ISERROR(IF(BP259=0,IF(F259="無形・ソフトウェア",IF(ROUNDDOWN(VLOOKUP(J259,償却率!$B$4:$C$77,2,FALSE)*台帳シート!M259,0)&gt;=台帳シート!BO259,台帳シート!BO259-0,ROUNDDOWN(VLOOKUP(台帳シート!J259,償却率!$B$4:$C$77,2,FALSE)*台帳シート!M259,0)),IF(H259="1：リース",IF(ROUNDDOWN(VLOOKUP(J259,償却率!$B$4:$C$77,2,FALSE)*台帳シート!M259,0)&gt;=台帳シート!BO259,台帳シート!BO259-0,ROUNDDOWN(VLOOKUP(台帳シート!J259,償却率!$B$4:$C$77,2,FALSE)*台帳シート!M259,0)),IF(ROUNDDOWN(VLOOKUP(J259,償却率!$B$4:$C$77,2,FALSE)*台帳シート!M259,0)&gt;=台帳シート!BO259,台帳シート!BO259-1,ROUNDDOWN(VLOOKUP(台帳シート!J259,償却率!$B$4:$C$77,2,FALSE)*台帳シート!M259,0)))),0)),0,(IF(BP259=0,IF(F259="無形・ソフトウェア",IF(ROUNDDOWN(VLOOKUP(J259,償却率!$B$4:$C$77,2,FALSE)*台帳シート!M259,0)&gt;=台帳シート!BO259,台帳シート!BO259-0,ROUNDDOWN(VLOOKUP(台帳シート!J259,償却率!$B$4:$C$77,2,FALSE)*台帳シート!M259,0)),IF(H259="1：リース",IF(ROUNDDOWN(VLOOKUP(J259,償却率!$B$4:$C$77,2,FALSE)*台帳シート!M259,0)&gt;=台帳シート!BO259,台帳シート!BO259-0,ROUNDDOWN(VLOOKUP(台帳シート!J259,償却率!$B$4:$C$77,2,FALSE)*台帳シート!M259,0)),IF(ROUNDDOWN(VLOOKUP(J259,償却率!$B$4:$C$77,2,FALSE)*台帳シート!M259,0)&gt;=台帳シート!BO259,台帳シート!BO259-1,ROUNDDOWN(VLOOKUP(台帳シート!J259,償却率!$B$4:$C$77,2,FALSE)*台帳シート!M259,0)))),0)))</f>
        <v>0</v>
      </c>
      <c r="BS259" s="290">
        <f t="shared" si="157"/>
        <v>0</v>
      </c>
      <c r="BT259" s="293">
        <f t="shared" si="142"/>
        <v>0</v>
      </c>
      <c r="BU259" s="183"/>
    </row>
    <row r="260" spans="2:73" s="109" customFormat="1" ht="30" customHeight="1" x14ac:dyDescent="0.15">
      <c r="B260" s="82"/>
      <c r="C260" s="111"/>
      <c r="D260" s="111"/>
      <c r="E260" s="103"/>
      <c r="F260" s="108"/>
      <c r="G260" s="273"/>
      <c r="H260" s="88"/>
      <c r="I260" s="273"/>
      <c r="J260" s="108"/>
      <c r="K260" s="105"/>
      <c r="L260" s="88"/>
      <c r="M260" s="276"/>
      <c r="N260" s="277"/>
      <c r="O260" s="111"/>
      <c r="P260" s="111"/>
      <c r="Q260" s="111"/>
      <c r="R260" s="111" t="str">
        <f t="shared" si="80"/>
        <v>-</v>
      </c>
      <c r="S260" s="111"/>
      <c r="T260" s="111"/>
      <c r="U260" s="111"/>
      <c r="V260" s="111"/>
      <c r="W260" s="111"/>
      <c r="X260" s="111"/>
      <c r="Y260" s="111" t="str">
        <f t="shared" si="159"/>
        <v>-</v>
      </c>
      <c r="Z260" s="111"/>
      <c r="AA260" s="111"/>
      <c r="AB260" s="111"/>
      <c r="AC260" s="111"/>
      <c r="AD260" s="111"/>
      <c r="AE260" s="111"/>
      <c r="AF260" s="111"/>
      <c r="AG260" s="111"/>
      <c r="AH260" s="88"/>
      <c r="AI260" s="88"/>
      <c r="AJ260" s="88"/>
      <c r="AK260" s="88"/>
      <c r="AL260" s="88"/>
      <c r="AM260" s="88"/>
      <c r="AN260" s="88"/>
      <c r="AO260" s="88"/>
      <c r="AP260" s="88"/>
      <c r="AQ260" s="189"/>
      <c r="AR260" s="88"/>
      <c r="AS260" s="88"/>
      <c r="AT260" s="88"/>
      <c r="AU260" s="88"/>
      <c r="AV260" s="88"/>
      <c r="AW260" s="88"/>
      <c r="AX260" s="282"/>
      <c r="AY260" s="115"/>
      <c r="AZ260" s="110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6"/>
      <c r="BL260" s="248">
        <f t="shared" si="137"/>
        <v>117</v>
      </c>
      <c r="BM260" s="247">
        <f>+IF(ISERROR(ROUNDDOWN(VLOOKUP(J260,償却率!$B$4:$C$82,2,FALSE)*台帳シート!M260,0)*台帳シート!BL260),0,ROUNDDOWN(VLOOKUP(台帳シート!J260,償却率!$B$4:$C$82,2,FALSE)*台帳シート!M260,0)*台帳シート!BL260)</f>
        <v>0</v>
      </c>
      <c r="BN260" s="289">
        <f t="shared" si="138"/>
        <v>0</v>
      </c>
      <c r="BO260" s="292">
        <f t="shared" si="139"/>
        <v>0</v>
      </c>
      <c r="BP260" s="292">
        <f t="shared" si="140"/>
        <v>0</v>
      </c>
      <c r="BQ260" s="289">
        <f t="shared" si="141"/>
        <v>0</v>
      </c>
      <c r="BR260" s="289">
        <f>IF(ISERROR(IF(BP260=0,IF(F260="無形・ソフトウェア",IF(ROUNDDOWN(VLOOKUP(J260,償却率!$B$4:$C$77,2,FALSE)*台帳シート!M260,0)&gt;=台帳シート!BO260,台帳シート!BO260-0,ROUNDDOWN(VLOOKUP(台帳シート!J260,償却率!$B$4:$C$77,2,FALSE)*台帳シート!M260,0)),IF(H260="1：リース",IF(ROUNDDOWN(VLOOKUP(J260,償却率!$B$4:$C$77,2,FALSE)*台帳シート!M260,0)&gt;=台帳シート!BO260,台帳シート!BO260-0,ROUNDDOWN(VLOOKUP(台帳シート!J260,償却率!$B$4:$C$77,2,FALSE)*台帳シート!M260,0)),IF(ROUNDDOWN(VLOOKUP(J260,償却率!$B$4:$C$77,2,FALSE)*台帳シート!M260,0)&gt;=台帳シート!BO260,台帳シート!BO260-1,ROUNDDOWN(VLOOKUP(台帳シート!J260,償却率!$B$4:$C$77,2,FALSE)*台帳シート!M260,0)))),0)),0,(IF(BP260=0,IF(F260="無形・ソフトウェア",IF(ROUNDDOWN(VLOOKUP(J260,償却率!$B$4:$C$77,2,FALSE)*台帳シート!M260,0)&gt;=台帳シート!BO260,台帳シート!BO260-0,ROUNDDOWN(VLOOKUP(台帳シート!J260,償却率!$B$4:$C$77,2,FALSE)*台帳シート!M260,0)),IF(H260="1：リース",IF(ROUNDDOWN(VLOOKUP(J260,償却率!$B$4:$C$77,2,FALSE)*台帳シート!M260,0)&gt;=台帳シート!BO260,台帳シート!BO260-0,ROUNDDOWN(VLOOKUP(台帳シート!J260,償却率!$B$4:$C$77,2,FALSE)*台帳シート!M260,0)),IF(ROUNDDOWN(VLOOKUP(J260,償却率!$B$4:$C$77,2,FALSE)*台帳シート!M260,0)&gt;=台帳シート!BO260,台帳シート!BO260-1,ROUNDDOWN(VLOOKUP(台帳シート!J260,償却率!$B$4:$C$77,2,FALSE)*台帳シート!M260,0)))),0)))</f>
        <v>0</v>
      </c>
      <c r="BS260" s="290">
        <f t="shared" si="157"/>
        <v>0</v>
      </c>
      <c r="BT260" s="293">
        <f t="shared" si="142"/>
        <v>0</v>
      </c>
      <c r="BU260" s="183"/>
    </row>
    <row r="261" spans="2:73" s="109" customFormat="1" ht="30" customHeight="1" x14ac:dyDescent="0.15">
      <c r="B261" s="82"/>
      <c r="C261" s="111"/>
      <c r="D261" s="111"/>
      <c r="E261" s="103"/>
      <c r="F261" s="108"/>
      <c r="G261" s="273"/>
      <c r="H261" s="88"/>
      <c r="I261" s="273"/>
      <c r="J261" s="108"/>
      <c r="K261" s="105"/>
      <c r="L261" s="88"/>
      <c r="M261" s="276"/>
      <c r="N261" s="277"/>
      <c r="O261" s="56"/>
      <c r="P261" s="111"/>
      <c r="Q261" s="111"/>
      <c r="R261" s="111" t="str">
        <f t="shared" si="80"/>
        <v>-</v>
      </c>
      <c r="S261" s="111"/>
      <c r="T261" s="111"/>
      <c r="U261" s="111"/>
      <c r="V261" s="111"/>
      <c r="W261" s="111"/>
      <c r="X261" s="111"/>
      <c r="Y261" s="111" t="str">
        <f t="shared" si="159"/>
        <v>-</v>
      </c>
      <c r="Z261" s="111"/>
      <c r="AA261" s="111"/>
      <c r="AB261" s="111"/>
      <c r="AC261" s="111"/>
      <c r="AD261" s="111"/>
      <c r="AE261" s="111"/>
      <c r="AF261" s="111"/>
      <c r="AG261" s="111"/>
      <c r="AH261" s="88"/>
      <c r="AI261" s="88"/>
      <c r="AJ261" s="88"/>
      <c r="AK261" s="88"/>
      <c r="AL261" s="88"/>
      <c r="AM261" s="88"/>
      <c r="AN261" s="88"/>
      <c r="AO261" s="88"/>
      <c r="AP261" s="88"/>
      <c r="AQ261" s="189"/>
      <c r="AR261" s="88"/>
      <c r="AS261" s="88"/>
      <c r="AT261" s="88"/>
      <c r="AU261" s="88"/>
      <c r="AV261" s="88"/>
      <c r="AW261" s="88"/>
      <c r="AX261" s="282"/>
      <c r="AY261" s="115"/>
      <c r="AZ261" s="110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6"/>
      <c r="BL261" s="248">
        <f t="shared" si="137"/>
        <v>117</v>
      </c>
      <c r="BM261" s="247">
        <f>+IF(ISERROR(ROUNDDOWN(VLOOKUP(J261,償却率!$B$4:$C$82,2,FALSE)*台帳シート!M261,0)*台帳シート!BL261),0,ROUNDDOWN(VLOOKUP(台帳シート!J261,償却率!$B$4:$C$82,2,FALSE)*台帳シート!M261,0)*台帳シート!BL261)</f>
        <v>0</v>
      </c>
      <c r="BN261" s="289">
        <f t="shared" si="138"/>
        <v>0</v>
      </c>
      <c r="BO261" s="292">
        <f t="shared" si="139"/>
        <v>0</v>
      </c>
      <c r="BP261" s="292">
        <f t="shared" si="140"/>
        <v>0</v>
      </c>
      <c r="BQ261" s="289">
        <f t="shared" si="141"/>
        <v>0</v>
      </c>
      <c r="BR261" s="289">
        <f>IF(ISERROR(IF(BP261=0,IF(F261="無形・ソフトウェア",IF(ROUNDDOWN(VLOOKUP(J261,償却率!$B$4:$C$77,2,FALSE)*台帳シート!M261,0)&gt;=台帳シート!BO261,台帳シート!BO261-0,ROUNDDOWN(VLOOKUP(台帳シート!J261,償却率!$B$4:$C$77,2,FALSE)*台帳シート!M261,0)),IF(H261="1：リース",IF(ROUNDDOWN(VLOOKUP(J261,償却率!$B$4:$C$77,2,FALSE)*台帳シート!M261,0)&gt;=台帳シート!BO261,台帳シート!BO261-0,ROUNDDOWN(VLOOKUP(台帳シート!J261,償却率!$B$4:$C$77,2,FALSE)*台帳シート!M261,0)),IF(ROUNDDOWN(VLOOKUP(J261,償却率!$B$4:$C$77,2,FALSE)*台帳シート!M261,0)&gt;=台帳シート!BO261,台帳シート!BO261-1,ROUNDDOWN(VLOOKUP(台帳シート!J261,償却率!$B$4:$C$77,2,FALSE)*台帳シート!M261,0)))),0)),0,(IF(BP261=0,IF(F261="無形・ソフトウェア",IF(ROUNDDOWN(VLOOKUP(J261,償却率!$B$4:$C$77,2,FALSE)*台帳シート!M261,0)&gt;=台帳シート!BO261,台帳シート!BO261-0,ROUNDDOWN(VLOOKUP(台帳シート!J261,償却率!$B$4:$C$77,2,FALSE)*台帳シート!M261,0)),IF(H261="1：リース",IF(ROUNDDOWN(VLOOKUP(J261,償却率!$B$4:$C$77,2,FALSE)*台帳シート!M261,0)&gt;=台帳シート!BO261,台帳シート!BO261-0,ROUNDDOWN(VLOOKUP(台帳シート!J261,償却率!$B$4:$C$77,2,FALSE)*台帳シート!M261,0)),IF(ROUNDDOWN(VLOOKUP(J261,償却率!$B$4:$C$77,2,FALSE)*台帳シート!M261,0)&gt;=台帳シート!BO261,台帳シート!BO261-1,ROUNDDOWN(VLOOKUP(台帳シート!J261,償却率!$B$4:$C$77,2,FALSE)*台帳シート!M261,0)))),0)))</f>
        <v>0</v>
      </c>
      <c r="BS261" s="290">
        <f t="shared" si="157"/>
        <v>0</v>
      </c>
      <c r="BT261" s="293">
        <f t="shared" si="142"/>
        <v>0</v>
      </c>
      <c r="BU261" s="183"/>
    </row>
    <row r="262" spans="2:73" s="109" customFormat="1" ht="30" customHeight="1" x14ac:dyDescent="0.15">
      <c r="B262" s="82"/>
      <c r="C262" s="111"/>
      <c r="D262" s="111"/>
      <c r="E262" s="103"/>
      <c r="F262" s="108"/>
      <c r="G262" s="273"/>
      <c r="H262" s="88"/>
      <c r="I262" s="273"/>
      <c r="J262" s="108"/>
      <c r="K262" s="105"/>
      <c r="L262" s="88"/>
      <c r="M262" s="276"/>
      <c r="N262" s="277"/>
      <c r="O262" s="111"/>
      <c r="P262" s="111"/>
      <c r="Q262" s="111"/>
      <c r="R262" s="111" t="str">
        <f t="shared" si="80"/>
        <v>-</v>
      </c>
      <c r="S262" s="111"/>
      <c r="T262" s="111"/>
      <c r="U262" s="111"/>
      <c r="V262" s="111"/>
      <c r="W262" s="111"/>
      <c r="X262" s="111"/>
      <c r="Y262" s="111" t="str">
        <f t="shared" si="159"/>
        <v>-</v>
      </c>
      <c r="Z262" s="111"/>
      <c r="AA262" s="111"/>
      <c r="AB262" s="111"/>
      <c r="AC262" s="111"/>
      <c r="AD262" s="111"/>
      <c r="AE262" s="111"/>
      <c r="AF262" s="111"/>
      <c r="AG262" s="111"/>
      <c r="AH262" s="88"/>
      <c r="AI262" s="88"/>
      <c r="AJ262" s="88"/>
      <c r="AK262" s="88"/>
      <c r="AL262" s="88"/>
      <c r="AM262" s="88"/>
      <c r="AN262" s="88"/>
      <c r="AO262" s="88"/>
      <c r="AP262" s="88"/>
      <c r="AQ262" s="189"/>
      <c r="AR262" s="88"/>
      <c r="AS262" s="88"/>
      <c r="AT262" s="88"/>
      <c r="AU262" s="88"/>
      <c r="AV262" s="88"/>
      <c r="AW262" s="88"/>
      <c r="AX262" s="282"/>
      <c r="AY262" s="115"/>
      <c r="AZ262" s="110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6"/>
      <c r="BL262" s="248">
        <f t="shared" si="137"/>
        <v>117</v>
      </c>
      <c r="BM262" s="247">
        <f>+IF(ISERROR(ROUNDDOWN(VLOOKUP(J262,償却率!$B$4:$C$82,2,FALSE)*台帳シート!M262,0)*台帳シート!BL262),0,ROUNDDOWN(VLOOKUP(台帳シート!J262,償却率!$B$4:$C$82,2,FALSE)*台帳シート!M262,0)*台帳シート!BL262)</f>
        <v>0</v>
      </c>
      <c r="BN262" s="289">
        <f t="shared" si="138"/>
        <v>0</v>
      </c>
      <c r="BO262" s="292">
        <f t="shared" si="139"/>
        <v>0</v>
      </c>
      <c r="BP262" s="292">
        <f t="shared" si="140"/>
        <v>0</v>
      </c>
      <c r="BQ262" s="289">
        <f t="shared" si="141"/>
        <v>0</v>
      </c>
      <c r="BR262" s="289">
        <f>IF(ISERROR(IF(BP262=0,IF(F262="無形・ソフトウェア",IF(ROUNDDOWN(VLOOKUP(J262,償却率!$B$4:$C$77,2,FALSE)*台帳シート!M262,0)&gt;=台帳シート!BO262,台帳シート!BO262-0,ROUNDDOWN(VLOOKUP(台帳シート!J262,償却率!$B$4:$C$77,2,FALSE)*台帳シート!M262,0)),IF(H262="1：リース",IF(ROUNDDOWN(VLOOKUP(J262,償却率!$B$4:$C$77,2,FALSE)*台帳シート!M262,0)&gt;=台帳シート!BO262,台帳シート!BO262-0,ROUNDDOWN(VLOOKUP(台帳シート!J262,償却率!$B$4:$C$77,2,FALSE)*台帳シート!M262,0)),IF(ROUNDDOWN(VLOOKUP(J262,償却率!$B$4:$C$77,2,FALSE)*台帳シート!M262,0)&gt;=台帳シート!BO262,台帳シート!BO262-1,ROUNDDOWN(VLOOKUP(台帳シート!J262,償却率!$B$4:$C$77,2,FALSE)*台帳シート!M262,0)))),0)),0,(IF(BP262=0,IF(F262="無形・ソフトウェア",IF(ROUNDDOWN(VLOOKUP(J262,償却率!$B$4:$C$77,2,FALSE)*台帳シート!M262,0)&gt;=台帳シート!BO262,台帳シート!BO262-0,ROUNDDOWN(VLOOKUP(台帳シート!J262,償却率!$B$4:$C$77,2,FALSE)*台帳シート!M262,0)),IF(H262="1：リース",IF(ROUNDDOWN(VLOOKUP(J262,償却率!$B$4:$C$77,2,FALSE)*台帳シート!M262,0)&gt;=台帳シート!BO262,台帳シート!BO262-0,ROUNDDOWN(VLOOKUP(台帳シート!J262,償却率!$B$4:$C$77,2,FALSE)*台帳シート!M262,0)),IF(ROUNDDOWN(VLOOKUP(J262,償却率!$B$4:$C$77,2,FALSE)*台帳シート!M262,0)&gt;=台帳シート!BO262,台帳シート!BO262-1,ROUNDDOWN(VLOOKUP(台帳シート!J262,償却率!$B$4:$C$77,2,FALSE)*台帳シート!M262,0)))),0)))</f>
        <v>0</v>
      </c>
      <c r="BS262" s="290">
        <f t="shared" si="157"/>
        <v>0</v>
      </c>
      <c r="BT262" s="293">
        <f t="shared" si="142"/>
        <v>0</v>
      </c>
      <c r="BU262" s="183"/>
    </row>
    <row r="263" spans="2:73" s="109" customFormat="1" ht="30" customHeight="1" x14ac:dyDescent="0.15">
      <c r="B263" s="82"/>
      <c r="C263" s="111"/>
      <c r="D263" s="111"/>
      <c r="E263" s="103"/>
      <c r="F263" s="108"/>
      <c r="G263" s="273"/>
      <c r="H263" s="88"/>
      <c r="I263" s="273"/>
      <c r="J263" s="108"/>
      <c r="K263" s="105"/>
      <c r="L263" s="88"/>
      <c r="M263" s="276"/>
      <c r="N263" s="277"/>
      <c r="O263" s="111"/>
      <c r="P263" s="111"/>
      <c r="Q263" s="111"/>
      <c r="R263" s="111" t="str">
        <f t="shared" si="80"/>
        <v>-</v>
      </c>
      <c r="S263" s="111"/>
      <c r="T263" s="111"/>
      <c r="U263" s="111"/>
      <c r="V263" s="111"/>
      <c r="W263" s="111"/>
      <c r="X263" s="111"/>
      <c r="Y263" s="111" t="str">
        <f t="shared" si="159"/>
        <v>-</v>
      </c>
      <c r="Z263" s="111"/>
      <c r="AA263" s="111"/>
      <c r="AB263" s="111"/>
      <c r="AC263" s="111"/>
      <c r="AD263" s="111"/>
      <c r="AE263" s="111"/>
      <c r="AF263" s="111"/>
      <c r="AG263" s="111"/>
      <c r="AH263" s="88"/>
      <c r="AI263" s="88"/>
      <c r="AJ263" s="88"/>
      <c r="AK263" s="88"/>
      <c r="AL263" s="88"/>
      <c r="AM263" s="88"/>
      <c r="AN263" s="88"/>
      <c r="AO263" s="88"/>
      <c r="AP263" s="88"/>
      <c r="AQ263" s="189"/>
      <c r="AR263" s="88"/>
      <c r="AS263" s="88"/>
      <c r="AT263" s="88"/>
      <c r="AU263" s="88"/>
      <c r="AV263" s="88"/>
      <c r="AW263" s="88"/>
      <c r="AX263" s="282"/>
      <c r="AY263" s="115"/>
      <c r="AZ263" s="110"/>
      <c r="BA263" s="111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6"/>
      <c r="BL263" s="248">
        <f t="shared" si="137"/>
        <v>117</v>
      </c>
      <c r="BM263" s="247">
        <f>+IF(ISERROR(ROUNDDOWN(VLOOKUP(J263,償却率!$B$4:$C$82,2,FALSE)*台帳シート!M263,0)*台帳シート!BL263),0,ROUNDDOWN(VLOOKUP(台帳シート!J263,償却率!$B$4:$C$82,2,FALSE)*台帳シート!M263,0)*台帳シート!BL263)</f>
        <v>0</v>
      </c>
      <c r="BN263" s="289">
        <f t="shared" si="138"/>
        <v>0</v>
      </c>
      <c r="BO263" s="292">
        <f t="shared" si="139"/>
        <v>0</v>
      </c>
      <c r="BP263" s="292">
        <f t="shared" si="140"/>
        <v>0</v>
      </c>
      <c r="BQ263" s="289">
        <f t="shared" si="141"/>
        <v>0</v>
      </c>
      <c r="BR263" s="289">
        <f>IF(ISERROR(IF(BP263=0,IF(F263="無形・ソフトウェア",IF(ROUNDDOWN(VLOOKUP(J263,償却率!$B$4:$C$77,2,FALSE)*台帳シート!M263,0)&gt;=台帳シート!BO263,台帳シート!BO263-0,ROUNDDOWN(VLOOKUP(台帳シート!J263,償却率!$B$4:$C$77,2,FALSE)*台帳シート!M263,0)),IF(H263="1：リース",IF(ROUNDDOWN(VLOOKUP(J263,償却率!$B$4:$C$77,2,FALSE)*台帳シート!M263,0)&gt;=台帳シート!BO263,台帳シート!BO263-0,ROUNDDOWN(VLOOKUP(台帳シート!J263,償却率!$B$4:$C$77,2,FALSE)*台帳シート!M263,0)),IF(ROUNDDOWN(VLOOKUP(J263,償却率!$B$4:$C$77,2,FALSE)*台帳シート!M263,0)&gt;=台帳シート!BO263,台帳シート!BO263-1,ROUNDDOWN(VLOOKUP(台帳シート!J263,償却率!$B$4:$C$77,2,FALSE)*台帳シート!M263,0)))),0)),0,(IF(BP263=0,IF(F263="無形・ソフトウェア",IF(ROUNDDOWN(VLOOKUP(J263,償却率!$B$4:$C$77,2,FALSE)*台帳シート!M263,0)&gt;=台帳シート!BO263,台帳シート!BO263-0,ROUNDDOWN(VLOOKUP(台帳シート!J263,償却率!$B$4:$C$77,2,FALSE)*台帳シート!M263,0)),IF(H263="1：リース",IF(ROUNDDOWN(VLOOKUP(J263,償却率!$B$4:$C$77,2,FALSE)*台帳シート!M263,0)&gt;=台帳シート!BO263,台帳シート!BO263-0,ROUNDDOWN(VLOOKUP(台帳シート!J263,償却率!$B$4:$C$77,2,FALSE)*台帳シート!M263,0)),IF(ROUNDDOWN(VLOOKUP(J263,償却率!$B$4:$C$77,2,FALSE)*台帳シート!M263,0)&gt;=台帳シート!BO263,台帳シート!BO263-1,ROUNDDOWN(VLOOKUP(台帳シート!J263,償却率!$B$4:$C$77,2,FALSE)*台帳シート!M263,0)))),0)))</f>
        <v>0</v>
      </c>
      <c r="BS263" s="290">
        <f t="shared" si="157"/>
        <v>0</v>
      </c>
      <c r="BT263" s="293">
        <f t="shared" si="142"/>
        <v>0</v>
      </c>
      <c r="BU263" s="183"/>
    </row>
    <row r="264" spans="2:73" s="109" customFormat="1" ht="30" customHeight="1" x14ac:dyDescent="0.15">
      <c r="B264" s="82"/>
      <c r="C264" s="111"/>
      <c r="D264" s="111"/>
      <c r="E264" s="103"/>
      <c r="F264" s="108"/>
      <c r="G264" s="273"/>
      <c r="H264" s="88"/>
      <c r="I264" s="273"/>
      <c r="J264" s="108"/>
      <c r="K264" s="105"/>
      <c r="L264" s="88"/>
      <c r="M264" s="276"/>
      <c r="N264" s="277"/>
      <c r="O264" s="56"/>
      <c r="P264" s="111"/>
      <c r="Q264" s="111"/>
      <c r="R264" s="111" t="str">
        <f t="shared" si="80"/>
        <v>-</v>
      </c>
      <c r="S264" s="111"/>
      <c r="T264" s="111"/>
      <c r="U264" s="111"/>
      <c r="V264" s="111"/>
      <c r="W264" s="111"/>
      <c r="X264" s="111"/>
      <c r="Y264" s="111" t="str">
        <f t="shared" si="159"/>
        <v>-</v>
      </c>
      <c r="Z264" s="111"/>
      <c r="AA264" s="111"/>
      <c r="AB264" s="111"/>
      <c r="AC264" s="111"/>
      <c r="AD264" s="111"/>
      <c r="AE264" s="111"/>
      <c r="AF264" s="111"/>
      <c r="AG264" s="111"/>
      <c r="AH264" s="88"/>
      <c r="AI264" s="88"/>
      <c r="AJ264" s="88"/>
      <c r="AK264" s="88"/>
      <c r="AL264" s="88"/>
      <c r="AM264" s="88"/>
      <c r="AN264" s="88"/>
      <c r="AO264" s="88"/>
      <c r="AP264" s="88"/>
      <c r="AQ264" s="189"/>
      <c r="AR264" s="88"/>
      <c r="AS264" s="88"/>
      <c r="AT264" s="88"/>
      <c r="AU264" s="88"/>
      <c r="AV264" s="88"/>
      <c r="AW264" s="88"/>
      <c r="AX264" s="282"/>
      <c r="AY264" s="115"/>
      <c r="AZ264" s="110"/>
      <c r="BA264" s="111"/>
      <c r="BB264" s="111"/>
      <c r="BC264" s="111"/>
      <c r="BD264" s="111"/>
      <c r="BE264" s="111"/>
      <c r="BF264" s="111"/>
      <c r="BG264" s="111"/>
      <c r="BH264" s="111"/>
      <c r="BI264" s="111"/>
      <c r="BJ264" s="111"/>
      <c r="BK264" s="6"/>
      <c r="BL264" s="248">
        <f t="shared" si="137"/>
        <v>117</v>
      </c>
      <c r="BM264" s="247">
        <f>+IF(ISERROR(ROUNDDOWN(VLOOKUP(J264,償却率!$B$4:$C$82,2,FALSE)*台帳シート!M264,0)*台帳シート!BL264),0,ROUNDDOWN(VLOOKUP(台帳シート!J264,償却率!$B$4:$C$82,2,FALSE)*台帳シート!M264,0)*台帳シート!BL264)</f>
        <v>0</v>
      </c>
      <c r="BN264" s="289">
        <f t="shared" si="138"/>
        <v>0</v>
      </c>
      <c r="BO264" s="292">
        <f t="shared" si="139"/>
        <v>0</v>
      </c>
      <c r="BP264" s="292">
        <f t="shared" si="140"/>
        <v>0</v>
      </c>
      <c r="BQ264" s="289">
        <f t="shared" si="141"/>
        <v>0</v>
      </c>
      <c r="BR264" s="289">
        <f>IF(ISERROR(IF(BP264=0,IF(F264="無形・ソフトウェア",IF(ROUNDDOWN(VLOOKUP(J264,償却率!$B$4:$C$77,2,FALSE)*台帳シート!M264,0)&gt;=台帳シート!BO264,台帳シート!BO264-0,ROUNDDOWN(VLOOKUP(台帳シート!J264,償却率!$B$4:$C$77,2,FALSE)*台帳シート!M264,0)),IF(H264="1：リース",IF(ROUNDDOWN(VLOOKUP(J264,償却率!$B$4:$C$77,2,FALSE)*台帳シート!M264,0)&gt;=台帳シート!BO264,台帳シート!BO264-0,ROUNDDOWN(VLOOKUP(台帳シート!J264,償却率!$B$4:$C$77,2,FALSE)*台帳シート!M264,0)),IF(ROUNDDOWN(VLOOKUP(J264,償却率!$B$4:$C$77,2,FALSE)*台帳シート!M264,0)&gt;=台帳シート!BO264,台帳シート!BO264-1,ROUNDDOWN(VLOOKUP(台帳シート!J264,償却率!$B$4:$C$77,2,FALSE)*台帳シート!M264,0)))),0)),0,(IF(BP264=0,IF(F264="無形・ソフトウェア",IF(ROUNDDOWN(VLOOKUP(J264,償却率!$B$4:$C$77,2,FALSE)*台帳シート!M264,0)&gt;=台帳シート!BO264,台帳シート!BO264-0,ROUNDDOWN(VLOOKUP(台帳シート!J264,償却率!$B$4:$C$77,2,FALSE)*台帳シート!M264,0)),IF(H264="1：リース",IF(ROUNDDOWN(VLOOKUP(J264,償却率!$B$4:$C$77,2,FALSE)*台帳シート!M264,0)&gt;=台帳シート!BO264,台帳シート!BO264-0,ROUNDDOWN(VLOOKUP(台帳シート!J264,償却率!$B$4:$C$77,2,FALSE)*台帳シート!M264,0)),IF(ROUNDDOWN(VLOOKUP(J264,償却率!$B$4:$C$77,2,FALSE)*台帳シート!M264,0)&gt;=台帳シート!BO264,台帳シート!BO264-1,ROUNDDOWN(VLOOKUP(台帳シート!J264,償却率!$B$4:$C$77,2,FALSE)*台帳シート!M264,0)))),0)))</f>
        <v>0</v>
      </c>
      <c r="BS264" s="290">
        <f t="shared" si="157"/>
        <v>0</v>
      </c>
      <c r="BT264" s="293">
        <f t="shared" si="142"/>
        <v>0</v>
      </c>
      <c r="BU264" s="183"/>
    </row>
    <row r="265" spans="2:73" s="109" customFormat="1" ht="30" customHeight="1" x14ac:dyDescent="0.15">
      <c r="B265" s="82"/>
      <c r="C265" s="111"/>
      <c r="D265" s="111"/>
      <c r="E265" s="103"/>
      <c r="F265" s="108"/>
      <c r="G265" s="273"/>
      <c r="H265" s="88"/>
      <c r="I265" s="273"/>
      <c r="J265" s="108"/>
      <c r="K265" s="105"/>
      <c r="L265" s="88"/>
      <c r="M265" s="276"/>
      <c r="N265" s="277"/>
      <c r="O265" s="56"/>
      <c r="P265" s="111"/>
      <c r="Q265" s="111"/>
      <c r="R265" s="111" t="str">
        <f t="shared" si="80"/>
        <v>-</v>
      </c>
      <c r="S265" s="111"/>
      <c r="T265" s="111"/>
      <c r="U265" s="111"/>
      <c r="V265" s="111"/>
      <c r="W265" s="111"/>
      <c r="X265" s="111"/>
      <c r="Y265" s="111" t="str">
        <f t="shared" si="159"/>
        <v>-</v>
      </c>
      <c r="Z265" s="111"/>
      <c r="AA265" s="111"/>
      <c r="AB265" s="111"/>
      <c r="AC265" s="111"/>
      <c r="AD265" s="111"/>
      <c r="AE265" s="111"/>
      <c r="AF265" s="111"/>
      <c r="AG265" s="111"/>
      <c r="AH265" s="88"/>
      <c r="AI265" s="88"/>
      <c r="AJ265" s="88"/>
      <c r="AK265" s="88"/>
      <c r="AL265" s="88"/>
      <c r="AM265" s="88"/>
      <c r="AN265" s="88"/>
      <c r="AO265" s="88"/>
      <c r="AP265" s="88"/>
      <c r="AQ265" s="189"/>
      <c r="AR265" s="88"/>
      <c r="AS265" s="88"/>
      <c r="AT265" s="88"/>
      <c r="AU265" s="88"/>
      <c r="AV265" s="88"/>
      <c r="AW265" s="88"/>
      <c r="AX265" s="282"/>
      <c r="AY265" s="115"/>
      <c r="AZ265" s="110"/>
      <c r="BA265" s="111"/>
      <c r="BB265" s="111"/>
      <c r="BC265" s="111"/>
      <c r="BD265" s="111"/>
      <c r="BE265" s="111"/>
      <c r="BF265" s="111"/>
      <c r="BG265" s="111"/>
      <c r="BH265" s="111"/>
      <c r="BI265" s="111"/>
      <c r="BJ265" s="111"/>
      <c r="BK265" s="6"/>
      <c r="BL265" s="248">
        <f t="shared" si="137"/>
        <v>117</v>
      </c>
      <c r="BM265" s="247">
        <f>+IF(ISERROR(ROUNDDOWN(VLOOKUP(J265,償却率!$B$4:$C$82,2,FALSE)*台帳シート!M265,0)*台帳シート!BL265),0,ROUNDDOWN(VLOOKUP(台帳シート!J265,償却率!$B$4:$C$82,2,FALSE)*台帳シート!M265,0)*台帳シート!BL265)</f>
        <v>0</v>
      </c>
      <c r="BN265" s="289">
        <f t="shared" si="138"/>
        <v>0</v>
      </c>
      <c r="BO265" s="292">
        <f t="shared" si="139"/>
        <v>0</v>
      </c>
      <c r="BP265" s="292">
        <f t="shared" si="140"/>
        <v>0</v>
      </c>
      <c r="BQ265" s="289">
        <f t="shared" si="141"/>
        <v>0</v>
      </c>
      <c r="BR265" s="289">
        <f>IF(ISERROR(IF(BP265=0,IF(F265="無形・ソフトウェア",IF(ROUNDDOWN(VLOOKUP(J265,償却率!$B$4:$C$77,2,FALSE)*台帳シート!M265,0)&gt;=台帳シート!BO265,台帳シート!BO265-0,ROUNDDOWN(VLOOKUP(台帳シート!J265,償却率!$B$4:$C$77,2,FALSE)*台帳シート!M265,0)),IF(H265="1：リース",IF(ROUNDDOWN(VLOOKUP(J265,償却率!$B$4:$C$77,2,FALSE)*台帳シート!M265,0)&gt;=台帳シート!BO265,台帳シート!BO265-0,ROUNDDOWN(VLOOKUP(台帳シート!J265,償却率!$B$4:$C$77,2,FALSE)*台帳シート!M265,0)),IF(ROUNDDOWN(VLOOKUP(J265,償却率!$B$4:$C$77,2,FALSE)*台帳シート!M265,0)&gt;=台帳シート!BO265,台帳シート!BO265-1,ROUNDDOWN(VLOOKUP(台帳シート!J265,償却率!$B$4:$C$77,2,FALSE)*台帳シート!M265,0)))),0)),0,(IF(BP265=0,IF(F265="無形・ソフトウェア",IF(ROUNDDOWN(VLOOKUP(J265,償却率!$B$4:$C$77,2,FALSE)*台帳シート!M265,0)&gt;=台帳シート!BO265,台帳シート!BO265-0,ROUNDDOWN(VLOOKUP(台帳シート!J265,償却率!$B$4:$C$77,2,FALSE)*台帳シート!M265,0)),IF(H265="1：リース",IF(ROUNDDOWN(VLOOKUP(J265,償却率!$B$4:$C$77,2,FALSE)*台帳シート!M265,0)&gt;=台帳シート!BO265,台帳シート!BO265-0,ROUNDDOWN(VLOOKUP(台帳シート!J265,償却率!$B$4:$C$77,2,FALSE)*台帳シート!M265,0)),IF(ROUNDDOWN(VLOOKUP(J265,償却率!$B$4:$C$77,2,FALSE)*台帳シート!M265,0)&gt;=台帳シート!BO265,台帳シート!BO265-1,ROUNDDOWN(VLOOKUP(台帳シート!J265,償却率!$B$4:$C$77,2,FALSE)*台帳シート!M265,0)))),0)))</f>
        <v>0</v>
      </c>
      <c r="BS265" s="290">
        <f t="shared" si="157"/>
        <v>0</v>
      </c>
      <c r="BT265" s="293">
        <f t="shared" si="142"/>
        <v>0</v>
      </c>
      <c r="BU265" s="183"/>
    </row>
    <row r="266" spans="2:73" s="109" customFormat="1" ht="30" customHeight="1" x14ac:dyDescent="0.15">
      <c r="B266" s="82"/>
      <c r="C266" s="111"/>
      <c r="D266" s="111"/>
      <c r="E266" s="103"/>
      <c r="F266" s="108"/>
      <c r="G266" s="273"/>
      <c r="H266" s="88"/>
      <c r="I266" s="273"/>
      <c r="J266" s="108"/>
      <c r="K266" s="105"/>
      <c r="L266" s="88"/>
      <c r="M266" s="276"/>
      <c r="N266" s="277"/>
      <c r="O266" s="111"/>
      <c r="P266" s="111"/>
      <c r="Q266" s="111"/>
      <c r="R266" s="111" t="str">
        <f t="shared" si="80"/>
        <v>-</v>
      </c>
      <c r="S266" s="111"/>
      <c r="T266" s="111"/>
      <c r="U266" s="111"/>
      <c r="V266" s="111"/>
      <c r="W266" s="111"/>
      <c r="X266" s="111"/>
      <c r="Y266" s="111" t="str">
        <f t="shared" si="159"/>
        <v>-</v>
      </c>
      <c r="Z266" s="111"/>
      <c r="AA266" s="111"/>
      <c r="AB266" s="111"/>
      <c r="AC266" s="111"/>
      <c r="AD266" s="111"/>
      <c r="AE266" s="111"/>
      <c r="AF266" s="111"/>
      <c r="AG266" s="111"/>
      <c r="AH266" s="88"/>
      <c r="AI266" s="88"/>
      <c r="AJ266" s="88"/>
      <c r="AK266" s="88"/>
      <c r="AL266" s="88"/>
      <c r="AM266" s="88"/>
      <c r="AN266" s="88"/>
      <c r="AO266" s="88"/>
      <c r="AP266" s="88"/>
      <c r="AQ266" s="189"/>
      <c r="AR266" s="88"/>
      <c r="AS266" s="88"/>
      <c r="AT266" s="88"/>
      <c r="AU266" s="88"/>
      <c r="AV266" s="88"/>
      <c r="AW266" s="88"/>
      <c r="AX266" s="282"/>
      <c r="AY266" s="115"/>
      <c r="AZ266" s="110"/>
      <c r="BA266" s="111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6"/>
      <c r="BL266" s="248">
        <f t="shared" si="137"/>
        <v>117</v>
      </c>
      <c r="BM266" s="247">
        <f>+IF(ISERROR(ROUNDDOWN(VLOOKUP(J266,償却率!$B$4:$C$82,2,FALSE)*台帳シート!M266,0)*台帳シート!BL266),0,ROUNDDOWN(VLOOKUP(台帳シート!J266,償却率!$B$4:$C$82,2,FALSE)*台帳シート!M266,0)*台帳シート!BL266)</f>
        <v>0</v>
      </c>
      <c r="BN266" s="289">
        <f t="shared" si="138"/>
        <v>0</v>
      </c>
      <c r="BO266" s="292">
        <f t="shared" si="139"/>
        <v>0</v>
      </c>
      <c r="BP266" s="292">
        <f t="shared" si="140"/>
        <v>0</v>
      </c>
      <c r="BQ266" s="289">
        <f t="shared" si="141"/>
        <v>0</v>
      </c>
      <c r="BR266" s="289">
        <f>IF(ISERROR(IF(BP266=0,IF(F266="無形・ソフトウェア",IF(ROUNDDOWN(VLOOKUP(J266,償却率!$B$4:$C$77,2,FALSE)*台帳シート!M266,0)&gt;=台帳シート!BO266,台帳シート!BO266-0,ROUNDDOWN(VLOOKUP(台帳シート!J266,償却率!$B$4:$C$77,2,FALSE)*台帳シート!M266,0)),IF(H266="1：リース",IF(ROUNDDOWN(VLOOKUP(J266,償却率!$B$4:$C$77,2,FALSE)*台帳シート!M266,0)&gt;=台帳シート!BO266,台帳シート!BO266-0,ROUNDDOWN(VLOOKUP(台帳シート!J266,償却率!$B$4:$C$77,2,FALSE)*台帳シート!M266,0)),IF(ROUNDDOWN(VLOOKUP(J266,償却率!$B$4:$C$77,2,FALSE)*台帳シート!M266,0)&gt;=台帳シート!BO266,台帳シート!BO266-1,ROUNDDOWN(VLOOKUP(台帳シート!J266,償却率!$B$4:$C$77,2,FALSE)*台帳シート!M266,0)))),0)),0,(IF(BP266=0,IF(F266="無形・ソフトウェア",IF(ROUNDDOWN(VLOOKUP(J266,償却率!$B$4:$C$77,2,FALSE)*台帳シート!M266,0)&gt;=台帳シート!BO266,台帳シート!BO266-0,ROUNDDOWN(VLOOKUP(台帳シート!J266,償却率!$B$4:$C$77,2,FALSE)*台帳シート!M266,0)),IF(H266="1：リース",IF(ROUNDDOWN(VLOOKUP(J266,償却率!$B$4:$C$77,2,FALSE)*台帳シート!M266,0)&gt;=台帳シート!BO266,台帳シート!BO266-0,ROUNDDOWN(VLOOKUP(台帳シート!J266,償却率!$B$4:$C$77,2,FALSE)*台帳シート!M266,0)),IF(ROUNDDOWN(VLOOKUP(J266,償却率!$B$4:$C$77,2,FALSE)*台帳シート!M266,0)&gt;=台帳シート!BO266,台帳シート!BO266-1,ROUNDDOWN(VLOOKUP(台帳シート!J266,償却率!$B$4:$C$77,2,FALSE)*台帳シート!M266,0)))),0)))</f>
        <v>0</v>
      </c>
      <c r="BS266" s="290">
        <f t="shared" si="157"/>
        <v>0</v>
      </c>
      <c r="BT266" s="293">
        <f t="shared" si="142"/>
        <v>0</v>
      </c>
      <c r="BU266" s="183"/>
    </row>
    <row r="267" spans="2:73" s="109" customFormat="1" ht="30" customHeight="1" x14ac:dyDescent="0.15">
      <c r="B267" s="82"/>
      <c r="C267" s="111"/>
      <c r="D267" s="111"/>
      <c r="E267" s="103"/>
      <c r="F267" s="108"/>
      <c r="G267" s="273"/>
      <c r="H267" s="88"/>
      <c r="I267" s="273"/>
      <c r="J267" s="108"/>
      <c r="K267" s="105"/>
      <c r="L267" s="88"/>
      <c r="M267" s="276"/>
      <c r="N267" s="277"/>
      <c r="O267" s="111"/>
      <c r="P267" s="111"/>
      <c r="Q267" s="111"/>
      <c r="R267" s="111" t="str">
        <f t="shared" si="80"/>
        <v>-</v>
      </c>
      <c r="S267" s="111"/>
      <c r="T267" s="111"/>
      <c r="U267" s="111"/>
      <c r="V267" s="111"/>
      <c r="W267" s="111"/>
      <c r="X267" s="111"/>
      <c r="Y267" s="111" t="str">
        <f t="shared" si="159"/>
        <v>-</v>
      </c>
      <c r="Z267" s="111"/>
      <c r="AA267" s="111"/>
      <c r="AB267" s="111"/>
      <c r="AC267" s="111"/>
      <c r="AD267" s="111"/>
      <c r="AE267" s="111"/>
      <c r="AF267" s="111"/>
      <c r="AG267" s="111"/>
      <c r="AH267" s="88"/>
      <c r="AI267" s="88"/>
      <c r="AJ267" s="88"/>
      <c r="AK267" s="88"/>
      <c r="AL267" s="88"/>
      <c r="AM267" s="88"/>
      <c r="AN267" s="88"/>
      <c r="AO267" s="88"/>
      <c r="AP267" s="88"/>
      <c r="AQ267" s="189"/>
      <c r="AR267" s="88"/>
      <c r="AS267" s="88"/>
      <c r="AT267" s="88"/>
      <c r="AU267" s="88"/>
      <c r="AV267" s="88"/>
      <c r="AW267" s="88"/>
      <c r="AX267" s="282"/>
      <c r="AY267" s="115"/>
      <c r="AZ267" s="110"/>
      <c r="BA267" s="111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6"/>
      <c r="BL267" s="248">
        <f t="shared" si="137"/>
        <v>117</v>
      </c>
      <c r="BM267" s="247">
        <f>+IF(ISERROR(ROUNDDOWN(VLOOKUP(J267,償却率!$B$4:$C$82,2,FALSE)*台帳シート!M267,0)*台帳シート!BL267),0,ROUNDDOWN(VLOOKUP(台帳シート!J267,償却率!$B$4:$C$82,2,FALSE)*台帳シート!M267,0)*台帳シート!BL267)</f>
        <v>0</v>
      </c>
      <c r="BN267" s="289">
        <f t="shared" si="138"/>
        <v>0</v>
      </c>
      <c r="BO267" s="292">
        <f t="shared" si="139"/>
        <v>0</v>
      </c>
      <c r="BP267" s="292">
        <f t="shared" si="140"/>
        <v>0</v>
      </c>
      <c r="BQ267" s="289">
        <f t="shared" si="141"/>
        <v>0</v>
      </c>
      <c r="BR267" s="289">
        <f>IF(ISERROR(IF(BP267=0,IF(F267="無形・ソフトウェア",IF(ROUNDDOWN(VLOOKUP(J267,償却率!$B$4:$C$77,2,FALSE)*台帳シート!M267,0)&gt;=台帳シート!BO267,台帳シート!BO267-0,ROUNDDOWN(VLOOKUP(台帳シート!J267,償却率!$B$4:$C$77,2,FALSE)*台帳シート!M267,0)),IF(H267="1：リース",IF(ROUNDDOWN(VLOOKUP(J267,償却率!$B$4:$C$77,2,FALSE)*台帳シート!M267,0)&gt;=台帳シート!BO267,台帳シート!BO267-0,ROUNDDOWN(VLOOKUP(台帳シート!J267,償却率!$B$4:$C$77,2,FALSE)*台帳シート!M267,0)),IF(ROUNDDOWN(VLOOKUP(J267,償却率!$B$4:$C$77,2,FALSE)*台帳シート!M267,0)&gt;=台帳シート!BO267,台帳シート!BO267-1,ROUNDDOWN(VLOOKUP(台帳シート!J267,償却率!$B$4:$C$77,2,FALSE)*台帳シート!M267,0)))),0)),0,(IF(BP267=0,IF(F267="無形・ソフトウェア",IF(ROUNDDOWN(VLOOKUP(J267,償却率!$B$4:$C$77,2,FALSE)*台帳シート!M267,0)&gt;=台帳シート!BO267,台帳シート!BO267-0,ROUNDDOWN(VLOOKUP(台帳シート!J267,償却率!$B$4:$C$77,2,FALSE)*台帳シート!M267,0)),IF(H267="1：リース",IF(ROUNDDOWN(VLOOKUP(J267,償却率!$B$4:$C$77,2,FALSE)*台帳シート!M267,0)&gt;=台帳シート!BO267,台帳シート!BO267-0,ROUNDDOWN(VLOOKUP(台帳シート!J267,償却率!$B$4:$C$77,2,FALSE)*台帳シート!M267,0)),IF(ROUNDDOWN(VLOOKUP(J267,償却率!$B$4:$C$77,2,FALSE)*台帳シート!M267,0)&gt;=台帳シート!BO267,台帳シート!BO267-1,ROUNDDOWN(VLOOKUP(台帳シート!J267,償却率!$B$4:$C$77,2,FALSE)*台帳シート!M267,0)))),0)))</f>
        <v>0</v>
      </c>
      <c r="BS267" s="290">
        <f t="shared" si="157"/>
        <v>0</v>
      </c>
      <c r="BT267" s="293">
        <f t="shared" si="142"/>
        <v>0</v>
      </c>
      <c r="BU267" s="183"/>
    </row>
    <row r="268" spans="2:73" s="109" customFormat="1" ht="30" customHeight="1" x14ac:dyDescent="0.15">
      <c r="B268" s="82"/>
      <c r="C268" s="111"/>
      <c r="D268" s="111"/>
      <c r="E268" s="103"/>
      <c r="F268" s="108"/>
      <c r="G268" s="273"/>
      <c r="H268" s="88"/>
      <c r="I268" s="273"/>
      <c r="J268" s="108"/>
      <c r="K268" s="105"/>
      <c r="L268" s="88"/>
      <c r="M268" s="276"/>
      <c r="N268" s="277"/>
      <c r="O268" s="56"/>
      <c r="P268" s="111"/>
      <c r="Q268" s="111"/>
      <c r="R268" s="111" t="str">
        <f t="shared" si="80"/>
        <v>-</v>
      </c>
      <c r="S268" s="111"/>
      <c r="T268" s="111"/>
      <c r="U268" s="111"/>
      <c r="V268" s="111"/>
      <c r="W268" s="111"/>
      <c r="X268" s="111"/>
      <c r="Y268" s="111" t="str">
        <f t="shared" si="159"/>
        <v>-</v>
      </c>
      <c r="Z268" s="111"/>
      <c r="AA268" s="111"/>
      <c r="AB268" s="111"/>
      <c r="AC268" s="111"/>
      <c r="AD268" s="111"/>
      <c r="AE268" s="111"/>
      <c r="AF268" s="111"/>
      <c r="AG268" s="111"/>
      <c r="AH268" s="88"/>
      <c r="AI268" s="88"/>
      <c r="AJ268" s="88"/>
      <c r="AK268" s="88"/>
      <c r="AL268" s="88"/>
      <c r="AM268" s="88"/>
      <c r="AN268" s="88"/>
      <c r="AO268" s="88"/>
      <c r="AP268" s="88"/>
      <c r="AQ268" s="189"/>
      <c r="AR268" s="88"/>
      <c r="AS268" s="88"/>
      <c r="AT268" s="88"/>
      <c r="AU268" s="88"/>
      <c r="AV268" s="88"/>
      <c r="AW268" s="88"/>
      <c r="AX268" s="282"/>
      <c r="AY268" s="115"/>
      <c r="AZ268" s="110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6"/>
      <c r="BL268" s="248">
        <f t="shared" si="137"/>
        <v>117</v>
      </c>
      <c r="BM268" s="247">
        <f>+IF(ISERROR(ROUNDDOWN(VLOOKUP(J268,償却率!$B$4:$C$82,2,FALSE)*台帳シート!M268,0)*台帳シート!BL268),0,ROUNDDOWN(VLOOKUP(台帳シート!J268,償却率!$B$4:$C$82,2,FALSE)*台帳シート!M268,0)*台帳シート!BL268)</f>
        <v>0</v>
      </c>
      <c r="BN268" s="289">
        <f t="shared" si="138"/>
        <v>0</v>
      </c>
      <c r="BO268" s="292">
        <f t="shared" si="139"/>
        <v>0</v>
      </c>
      <c r="BP268" s="292">
        <f t="shared" si="140"/>
        <v>0</v>
      </c>
      <c r="BQ268" s="289">
        <f t="shared" si="141"/>
        <v>0</v>
      </c>
      <c r="BR268" s="289">
        <f>IF(ISERROR(IF(BP268=0,IF(F268="無形・ソフトウェア",IF(ROUNDDOWN(VLOOKUP(J268,償却率!$B$4:$C$77,2,FALSE)*台帳シート!M268,0)&gt;=台帳シート!BO268,台帳シート!BO268-0,ROUNDDOWN(VLOOKUP(台帳シート!J268,償却率!$B$4:$C$77,2,FALSE)*台帳シート!M268,0)),IF(H268="1：リース",IF(ROUNDDOWN(VLOOKUP(J268,償却率!$B$4:$C$77,2,FALSE)*台帳シート!M268,0)&gt;=台帳シート!BO268,台帳シート!BO268-0,ROUNDDOWN(VLOOKUP(台帳シート!J268,償却率!$B$4:$C$77,2,FALSE)*台帳シート!M268,0)),IF(ROUNDDOWN(VLOOKUP(J268,償却率!$B$4:$C$77,2,FALSE)*台帳シート!M268,0)&gt;=台帳シート!BO268,台帳シート!BO268-1,ROUNDDOWN(VLOOKUP(台帳シート!J268,償却率!$B$4:$C$77,2,FALSE)*台帳シート!M268,0)))),0)),0,(IF(BP268=0,IF(F268="無形・ソフトウェア",IF(ROUNDDOWN(VLOOKUP(J268,償却率!$B$4:$C$77,2,FALSE)*台帳シート!M268,0)&gt;=台帳シート!BO268,台帳シート!BO268-0,ROUNDDOWN(VLOOKUP(台帳シート!J268,償却率!$B$4:$C$77,2,FALSE)*台帳シート!M268,0)),IF(H268="1：リース",IF(ROUNDDOWN(VLOOKUP(J268,償却率!$B$4:$C$77,2,FALSE)*台帳シート!M268,0)&gt;=台帳シート!BO268,台帳シート!BO268-0,ROUNDDOWN(VLOOKUP(台帳シート!J268,償却率!$B$4:$C$77,2,FALSE)*台帳シート!M268,0)),IF(ROUNDDOWN(VLOOKUP(J268,償却率!$B$4:$C$77,2,FALSE)*台帳シート!M268,0)&gt;=台帳シート!BO268,台帳シート!BO268-1,ROUNDDOWN(VLOOKUP(台帳シート!J268,償却率!$B$4:$C$77,2,FALSE)*台帳シート!M268,0)))),0)))</f>
        <v>0</v>
      </c>
      <c r="BS268" s="290">
        <f t="shared" si="157"/>
        <v>0</v>
      </c>
      <c r="BT268" s="293">
        <f t="shared" si="142"/>
        <v>0</v>
      </c>
      <c r="BU268" s="183"/>
    </row>
    <row r="269" spans="2:73" s="109" customFormat="1" ht="30" customHeight="1" x14ac:dyDescent="0.15">
      <c r="B269" s="82"/>
      <c r="C269" s="111"/>
      <c r="D269" s="111"/>
      <c r="E269" s="103"/>
      <c r="F269" s="108"/>
      <c r="G269" s="273"/>
      <c r="H269" s="88"/>
      <c r="I269" s="273"/>
      <c r="J269" s="108"/>
      <c r="K269" s="105"/>
      <c r="L269" s="88"/>
      <c r="M269" s="276"/>
      <c r="N269" s="277"/>
      <c r="O269" s="111"/>
      <c r="P269" s="111"/>
      <c r="Q269" s="111"/>
      <c r="R269" s="111" t="str">
        <f t="shared" si="80"/>
        <v>-</v>
      </c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88"/>
      <c r="AI269" s="88"/>
      <c r="AJ269" s="88"/>
      <c r="AK269" s="88"/>
      <c r="AL269" s="88"/>
      <c r="AM269" s="88"/>
      <c r="AN269" s="88"/>
      <c r="AO269" s="88"/>
      <c r="AP269" s="88"/>
      <c r="AQ269" s="189"/>
      <c r="AR269" s="88"/>
      <c r="AS269" s="88"/>
      <c r="AT269" s="88"/>
      <c r="AU269" s="88"/>
      <c r="AV269" s="88"/>
      <c r="AW269" s="88"/>
      <c r="AX269" s="282"/>
      <c r="AY269" s="115"/>
      <c r="AZ269" s="110"/>
      <c r="BA269" s="111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6"/>
      <c r="BL269" s="248">
        <f t="shared" si="137"/>
        <v>117</v>
      </c>
      <c r="BM269" s="247">
        <f>+IF(ISERROR(ROUNDDOWN(VLOOKUP(J269,償却率!$B$4:$C$82,2,FALSE)*台帳シート!M269,0)*台帳シート!BL269),0,ROUNDDOWN(VLOOKUP(台帳シート!J269,償却率!$B$4:$C$82,2,FALSE)*台帳シート!M269,0)*台帳シート!BL269)</f>
        <v>0</v>
      </c>
      <c r="BN269" s="289">
        <f t="shared" si="138"/>
        <v>0</v>
      </c>
      <c r="BO269" s="292">
        <f t="shared" si="139"/>
        <v>0</v>
      </c>
      <c r="BP269" s="292">
        <f t="shared" si="140"/>
        <v>0</v>
      </c>
      <c r="BQ269" s="289">
        <f t="shared" si="141"/>
        <v>0</v>
      </c>
      <c r="BR269" s="289">
        <f>IF(ISERROR(IF(BP269=0,IF(F269="無形・ソフトウェア",IF(ROUNDDOWN(VLOOKUP(J269,償却率!$B$4:$C$77,2,FALSE)*台帳シート!M269,0)&gt;=台帳シート!BO269,台帳シート!BO269-0,ROUNDDOWN(VLOOKUP(台帳シート!J269,償却率!$B$4:$C$77,2,FALSE)*台帳シート!M269,0)),IF(H269="1：リース",IF(ROUNDDOWN(VLOOKUP(J269,償却率!$B$4:$C$77,2,FALSE)*台帳シート!M269,0)&gt;=台帳シート!BO269,台帳シート!BO269-0,ROUNDDOWN(VLOOKUP(台帳シート!J269,償却率!$B$4:$C$77,2,FALSE)*台帳シート!M269,0)),IF(ROUNDDOWN(VLOOKUP(J269,償却率!$B$4:$C$77,2,FALSE)*台帳シート!M269,0)&gt;=台帳シート!BO269,台帳シート!BO269-1,ROUNDDOWN(VLOOKUP(台帳シート!J269,償却率!$B$4:$C$77,2,FALSE)*台帳シート!M269,0)))),0)),0,(IF(BP269=0,IF(F269="無形・ソフトウェア",IF(ROUNDDOWN(VLOOKUP(J269,償却率!$B$4:$C$77,2,FALSE)*台帳シート!M269,0)&gt;=台帳シート!BO269,台帳シート!BO269-0,ROUNDDOWN(VLOOKUP(台帳シート!J269,償却率!$B$4:$C$77,2,FALSE)*台帳シート!M269,0)),IF(H269="1：リース",IF(ROUNDDOWN(VLOOKUP(J269,償却率!$B$4:$C$77,2,FALSE)*台帳シート!M269,0)&gt;=台帳シート!BO269,台帳シート!BO269-0,ROUNDDOWN(VLOOKUP(台帳シート!J269,償却率!$B$4:$C$77,2,FALSE)*台帳シート!M269,0)),IF(ROUNDDOWN(VLOOKUP(J269,償却率!$B$4:$C$77,2,FALSE)*台帳シート!M269,0)&gt;=台帳シート!BO269,台帳シート!BO269-1,ROUNDDOWN(VLOOKUP(台帳シート!J269,償却率!$B$4:$C$77,2,FALSE)*台帳シート!M269,0)))),0)))</f>
        <v>0</v>
      </c>
      <c r="BS269" s="290">
        <f t="shared" si="157"/>
        <v>0</v>
      </c>
      <c r="BT269" s="293">
        <f t="shared" si="142"/>
        <v>0</v>
      </c>
      <c r="BU269" s="183"/>
    </row>
    <row r="270" spans="2:73" s="109" customFormat="1" ht="30" customHeight="1" x14ac:dyDescent="0.15">
      <c r="B270" s="82"/>
      <c r="C270" s="111"/>
      <c r="D270" s="111"/>
      <c r="E270" s="103"/>
      <c r="F270" s="108"/>
      <c r="G270" s="273"/>
      <c r="H270" s="88"/>
      <c r="I270" s="273"/>
      <c r="J270" s="108"/>
      <c r="K270" s="105"/>
      <c r="L270" s="88"/>
      <c r="M270" s="276"/>
      <c r="N270" s="277"/>
      <c r="O270" s="111"/>
      <c r="P270" s="111"/>
      <c r="Q270" s="111"/>
      <c r="R270" s="111" t="str">
        <f t="shared" si="80"/>
        <v>-</v>
      </c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88"/>
      <c r="AI270" s="88"/>
      <c r="AJ270" s="88"/>
      <c r="AK270" s="88"/>
      <c r="AL270" s="88"/>
      <c r="AM270" s="88"/>
      <c r="AN270" s="88"/>
      <c r="AO270" s="88"/>
      <c r="AP270" s="88"/>
      <c r="AQ270" s="189"/>
      <c r="AR270" s="88"/>
      <c r="AS270" s="88"/>
      <c r="AT270" s="88"/>
      <c r="AU270" s="88"/>
      <c r="AV270" s="88"/>
      <c r="AW270" s="88"/>
      <c r="AX270" s="282"/>
      <c r="AY270" s="115"/>
      <c r="AZ270" s="110"/>
      <c r="BA270" s="111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6"/>
      <c r="BL270" s="248">
        <f t="shared" si="137"/>
        <v>117</v>
      </c>
      <c r="BM270" s="247">
        <f>+IF(ISERROR(ROUNDDOWN(VLOOKUP(J270,償却率!$B$4:$C$82,2,FALSE)*台帳シート!M270,0)*台帳シート!BL270),0,ROUNDDOWN(VLOOKUP(台帳シート!J270,償却率!$B$4:$C$82,2,FALSE)*台帳シート!M270,0)*台帳シート!BL270)</f>
        <v>0</v>
      </c>
      <c r="BN270" s="289">
        <f t="shared" si="138"/>
        <v>0</v>
      </c>
      <c r="BO270" s="292">
        <f t="shared" si="139"/>
        <v>0</v>
      </c>
      <c r="BP270" s="292">
        <f t="shared" si="140"/>
        <v>0</v>
      </c>
      <c r="BQ270" s="289">
        <f t="shared" si="141"/>
        <v>0</v>
      </c>
      <c r="BR270" s="289">
        <f>IF(ISERROR(IF(BP270=0,IF(F270="無形・ソフトウェア",IF(ROUNDDOWN(VLOOKUP(J270,償却率!$B$4:$C$77,2,FALSE)*台帳シート!M270,0)&gt;=台帳シート!BO270,台帳シート!BO270-0,ROUNDDOWN(VLOOKUP(台帳シート!J270,償却率!$B$4:$C$77,2,FALSE)*台帳シート!M270,0)),IF(H270="1：リース",IF(ROUNDDOWN(VLOOKUP(J270,償却率!$B$4:$C$77,2,FALSE)*台帳シート!M270,0)&gt;=台帳シート!BO270,台帳シート!BO270-0,ROUNDDOWN(VLOOKUP(台帳シート!J270,償却率!$B$4:$C$77,2,FALSE)*台帳シート!M270,0)),IF(ROUNDDOWN(VLOOKUP(J270,償却率!$B$4:$C$77,2,FALSE)*台帳シート!M270,0)&gt;=台帳シート!BO270,台帳シート!BO270-1,ROUNDDOWN(VLOOKUP(台帳シート!J270,償却率!$B$4:$C$77,2,FALSE)*台帳シート!M270,0)))),0)),0,(IF(BP270=0,IF(F270="無形・ソフトウェア",IF(ROUNDDOWN(VLOOKUP(J270,償却率!$B$4:$C$77,2,FALSE)*台帳シート!M270,0)&gt;=台帳シート!BO270,台帳シート!BO270-0,ROUNDDOWN(VLOOKUP(台帳シート!J270,償却率!$B$4:$C$77,2,FALSE)*台帳シート!M270,0)),IF(H270="1：リース",IF(ROUNDDOWN(VLOOKUP(J270,償却率!$B$4:$C$77,2,FALSE)*台帳シート!M270,0)&gt;=台帳シート!BO270,台帳シート!BO270-0,ROUNDDOWN(VLOOKUP(台帳シート!J270,償却率!$B$4:$C$77,2,FALSE)*台帳シート!M270,0)),IF(ROUNDDOWN(VLOOKUP(J270,償却率!$B$4:$C$77,2,FALSE)*台帳シート!M270,0)&gt;=台帳シート!BO270,台帳シート!BO270-1,ROUNDDOWN(VLOOKUP(台帳シート!J270,償却率!$B$4:$C$77,2,FALSE)*台帳シート!M270,0)))),0)))</f>
        <v>0</v>
      </c>
      <c r="BS270" s="290">
        <f t="shared" si="157"/>
        <v>0</v>
      </c>
      <c r="BT270" s="293">
        <f t="shared" si="142"/>
        <v>0</v>
      </c>
      <c r="BU270" s="183"/>
    </row>
    <row r="271" spans="2:73" s="109" customFormat="1" ht="30" customHeight="1" x14ac:dyDescent="0.15">
      <c r="B271" s="82"/>
      <c r="C271" s="111"/>
      <c r="D271" s="111"/>
      <c r="E271" s="103"/>
      <c r="F271" s="108"/>
      <c r="G271" s="273"/>
      <c r="H271" s="88"/>
      <c r="I271" s="273"/>
      <c r="J271" s="108"/>
      <c r="K271" s="105"/>
      <c r="L271" s="88"/>
      <c r="M271" s="276"/>
      <c r="N271" s="277"/>
      <c r="O271" s="111"/>
      <c r="P271" s="111"/>
      <c r="Q271" s="111"/>
      <c r="R271" s="111" t="str">
        <f t="shared" si="80"/>
        <v>-</v>
      </c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88"/>
      <c r="AI271" s="88"/>
      <c r="AJ271" s="88"/>
      <c r="AK271" s="88"/>
      <c r="AL271" s="88"/>
      <c r="AM271" s="88"/>
      <c r="AN271" s="88"/>
      <c r="AO271" s="88"/>
      <c r="AP271" s="88"/>
      <c r="AQ271" s="189"/>
      <c r="AR271" s="88"/>
      <c r="AS271" s="88"/>
      <c r="AT271" s="88"/>
      <c r="AU271" s="88"/>
      <c r="AV271" s="88"/>
      <c r="AW271" s="88"/>
      <c r="AX271" s="282"/>
      <c r="AY271" s="115"/>
      <c r="AZ271" s="110"/>
      <c r="BA271" s="111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6"/>
      <c r="BL271" s="248">
        <f t="shared" si="137"/>
        <v>117</v>
      </c>
      <c r="BM271" s="247">
        <f>+IF(ISERROR(ROUNDDOWN(VLOOKUP(J271,償却率!$B$4:$C$82,2,FALSE)*台帳シート!M271,0)*台帳シート!BL271),0,ROUNDDOWN(VLOOKUP(台帳シート!J271,償却率!$B$4:$C$82,2,FALSE)*台帳シート!M271,0)*台帳シート!BL271)</f>
        <v>0</v>
      </c>
      <c r="BN271" s="289">
        <f t="shared" si="138"/>
        <v>0</v>
      </c>
      <c r="BO271" s="292">
        <f t="shared" si="139"/>
        <v>0</v>
      </c>
      <c r="BP271" s="292">
        <f t="shared" si="140"/>
        <v>0</v>
      </c>
      <c r="BQ271" s="289">
        <f t="shared" si="141"/>
        <v>0</v>
      </c>
      <c r="BR271" s="289">
        <f>IF(ISERROR(IF(BP271=0,IF(F271="無形・ソフトウェア",IF(ROUNDDOWN(VLOOKUP(J271,償却率!$B$4:$C$77,2,FALSE)*台帳シート!M271,0)&gt;=台帳シート!BO271,台帳シート!BO271-0,ROUNDDOWN(VLOOKUP(台帳シート!J271,償却率!$B$4:$C$77,2,FALSE)*台帳シート!M271,0)),IF(H271="1：リース",IF(ROUNDDOWN(VLOOKUP(J271,償却率!$B$4:$C$77,2,FALSE)*台帳シート!M271,0)&gt;=台帳シート!BO271,台帳シート!BO271-0,ROUNDDOWN(VLOOKUP(台帳シート!J271,償却率!$B$4:$C$77,2,FALSE)*台帳シート!M271,0)),IF(ROUNDDOWN(VLOOKUP(J271,償却率!$B$4:$C$77,2,FALSE)*台帳シート!M271,0)&gt;=台帳シート!BO271,台帳シート!BO271-1,ROUNDDOWN(VLOOKUP(台帳シート!J271,償却率!$B$4:$C$77,2,FALSE)*台帳シート!M271,0)))),0)),0,(IF(BP271=0,IF(F271="無形・ソフトウェア",IF(ROUNDDOWN(VLOOKUP(J271,償却率!$B$4:$C$77,2,FALSE)*台帳シート!M271,0)&gt;=台帳シート!BO271,台帳シート!BO271-0,ROUNDDOWN(VLOOKUP(台帳シート!J271,償却率!$B$4:$C$77,2,FALSE)*台帳シート!M271,0)),IF(H271="1：リース",IF(ROUNDDOWN(VLOOKUP(J271,償却率!$B$4:$C$77,2,FALSE)*台帳シート!M271,0)&gt;=台帳シート!BO271,台帳シート!BO271-0,ROUNDDOWN(VLOOKUP(台帳シート!J271,償却率!$B$4:$C$77,2,FALSE)*台帳シート!M271,0)),IF(ROUNDDOWN(VLOOKUP(J271,償却率!$B$4:$C$77,2,FALSE)*台帳シート!M271,0)&gt;=台帳シート!BO271,台帳シート!BO271-1,ROUNDDOWN(VLOOKUP(台帳シート!J271,償却率!$B$4:$C$77,2,FALSE)*台帳シート!M271,0)))),0)))</f>
        <v>0</v>
      </c>
      <c r="BS271" s="290">
        <f t="shared" si="157"/>
        <v>0</v>
      </c>
      <c r="BT271" s="293">
        <f t="shared" si="142"/>
        <v>0</v>
      </c>
      <c r="BU271" s="183"/>
    </row>
    <row r="272" spans="2:73" s="109" customFormat="1" ht="30" customHeight="1" x14ac:dyDescent="0.15">
      <c r="B272" s="82"/>
      <c r="C272" s="111"/>
      <c r="D272" s="111"/>
      <c r="E272" s="103"/>
      <c r="F272" s="108"/>
      <c r="G272" s="273"/>
      <c r="H272" s="88"/>
      <c r="I272" s="273"/>
      <c r="J272" s="108"/>
      <c r="K272" s="105"/>
      <c r="L272" s="88"/>
      <c r="M272" s="276"/>
      <c r="N272" s="277"/>
      <c r="O272" s="111"/>
      <c r="P272" s="111"/>
      <c r="Q272" s="111"/>
      <c r="R272" s="111" t="str">
        <f t="shared" si="80"/>
        <v>-</v>
      </c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88"/>
      <c r="AI272" s="88"/>
      <c r="AJ272" s="88"/>
      <c r="AK272" s="88"/>
      <c r="AL272" s="88"/>
      <c r="AM272" s="88"/>
      <c r="AN272" s="88"/>
      <c r="AO272" s="88"/>
      <c r="AP272" s="88"/>
      <c r="AQ272" s="189"/>
      <c r="AR272" s="88"/>
      <c r="AS272" s="88"/>
      <c r="AT272" s="88"/>
      <c r="AU272" s="88"/>
      <c r="AV272" s="88"/>
      <c r="AW272" s="88"/>
      <c r="AX272" s="282"/>
      <c r="AY272" s="115"/>
      <c r="AZ272" s="110"/>
      <c r="BA272" s="111"/>
      <c r="BB272" s="111"/>
      <c r="BC272" s="111"/>
      <c r="BD272" s="111"/>
      <c r="BE272" s="111"/>
      <c r="BF272" s="111"/>
      <c r="BG272" s="111"/>
      <c r="BH272" s="111"/>
      <c r="BI272" s="111"/>
      <c r="BJ272" s="111"/>
      <c r="BK272" s="6"/>
      <c r="BL272" s="248">
        <f t="shared" si="137"/>
        <v>117</v>
      </c>
      <c r="BM272" s="247">
        <f>+IF(ISERROR(ROUNDDOWN(VLOOKUP(J272,償却率!$B$4:$C$82,2,FALSE)*台帳シート!M272,0)*台帳シート!BL272),0,ROUNDDOWN(VLOOKUP(台帳シート!J272,償却率!$B$4:$C$82,2,FALSE)*台帳シート!M272,0)*台帳シート!BL272)</f>
        <v>0</v>
      </c>
      <c r="BN272" s="289">
        <f t="shared" si="138"/>
        <v>0</v>
      </c>
      <c r="BO272" s="292">
        <f t="shared" si="139"/>
        <v>0</v>
      </c>
      <c r="BP272" s="292">
        <f t="shared" si="140"/>
        <v>0</v>
      </c>
      <c r="BQ272" s="289">
        <f t="shared" si="141"/>
        <v>0</v>
      </c>
      <c r="BR272" s="289">
        <f>IF(ISERROR(IF(BP272=0,IF(F272="無形・ソフトウェア",IF(ROUNDDOWN(VLOOKUP(J272,償却率!$B$4:$C$77,2,FALSE)*台帳シート!M272,0)&gt;=台帳シート!BO272,台帳シート!BO272-0,ROUNDDOWN(VLOOKUP(台帳シート!J272,償却率!$B$4:$C$77,2,FALSE)*台帳シート!M272,0)),IF(H272="1：リース",IF(ROUNDDOWN(VLOOKUP(J272,償却率!$B$4:$C$77,2,FALSE)*台帳シート!M272,0)&gt;=台帳シート!BO272,台帳シート!BO272-0,ROUNDDOWN(VLOOKUP(台帳シート!J272,償却率!$B$4:$C$77,2,FALSE)*台帳シート!M272,0)),IF(ROUNDDOWN(VLOOKUP(J272,償却率!$B$4:$C$77,2,FALSE)*台帳シート!M272,0)&gt;=台帳シート!BO272,台帳シート!BO272-1,ROUNDDOWN(VLOOKUP(台帳シート!J272,償却率!$B$4:$C$77,2,FALSE)*台帳シート!M272,0)))),0)),0,(IF(BP272=0,IF(F272="無形・ソフトウェア",IF(ROUNDDOWN(VLOOKUP(J272,償却率!$B$4:$C$77,2,FALSE)*台帳シート!M272,0)&gt;=台帳シート!BO272,台帳シート!BO272-0,ROUNDDOWN(VLOOKUP(台帳シート!J272,償却率!$B$4:$C$77,2,FALSE)*台帳シート!M272,0)),IF(H272="1：リース",IF(ROUNDDOWN(VLOOKUP(J272,償却率!$B$4:$C$77,2,FALSE)*台帳シート!M272,0)&gt;=台帳シート!BO272,台帳シート!BO272-0,ROUNDDOWN(VLOOKUP(台帳シート!J272,償却率!$B$4:$C$77,2,FALSE)*台帳シート!M272,0)),IF(ROUNDDOWN(VLOOKUP(J272,償却率!$B$4:$C$77,2,FALSE)*台帳シート!M272,0)&gt;=台帳シート!BO272,台帳シート!BO272-1,ROUNDDOWN(VLOOKUP(台帳シート!J272,償却率!$B$4:$C$77,2,FALSE)*台帳シート!M272,0)))),0)))</f>
        <v>0</v>
      </c>
      <c r="BS272" s="290">
        <f t="shared" si="157"/>
        <v>0</v>
      </c>
      <c r="BT272" s="293">
        <f t="shared" si="142"/>
        <v>0</v>
      </c>
      <c r="BU272" s="183"/>
    </row>
    <row r="273" spans="2:73" s="109" customFormat="1" ht="30" customHeight="1" x14ac:dyDescent="0.15">
      <c r="B273" s="82"/>
      <c r="C273" s="111"/>
      <c r="D273" s="111"/>
      <c r="E273" s="103"/>
      <c r="F273" s="108"/>
      <c r="G273" s="273"/>
      <c r="H273" s="88"/>
      <c r="I273" s="273"/>
      <c r="J273" s="108"/>
      <c r="K273" s="105"/>
      <c r="L273" s="88"/>
      <c r="M273" s="276"/>
      <c r="N273" s="277"/>
      <c r="O273" s="111"/>
      <c r="P273" s="111"/>
      <c r="Q273" s="111"/>
      <c r="R273" s="111" t="str">
        <f t="shared" si="80"/>
        <v>-</v>
      </c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88"/>
      <c r="AI273" s="88"/>
      <c r="AJ273" s="88"/>
      <c r="AK273" s="88"/>
      <c r="AL273" s="88"/>
      <c r="AM273" s="88"/>
      <c r="AN273" s="88"/>
      <c r="AO273" s="88"/>
      <c r="AP273" s="88"/>
      <c r="AQ273" s="189"/>
      <c r="AR273" s="88"/>
      <c r="AS273" s="88"/>
      <c r="AT273" s="88"/>
      <c r="AU273" s="88"/>
      <c r="AV273" s="88"/>
      <c r="AW273" s="88"/>
      <c r="AX273" s="282"/>
      <c r="AY273" s="115"/>
      <c r="AZ273" s="110"/>
      <c r="BA273" s="111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6"/>
      <c r="BL273" s="248">
        <f t="shared" si="137"/>
        <v>117</v>
      </c>
      <c r="BM273" s="247">
        <f>+IF(ISERROR(ROUNDDOWN(VLOOKUP(J273,償却率!$B$4:$C$82,2,FALSE)*台帳シート!M273,0)*台帳シート!BL273),0,ROUNDDOWN(VLOOKUP(台帳シート!J273,償却率!$B$4:$C$82,2,FALSE)*台帳シート!M273,0)*台帳シート!BL273)</f>
        <v>0</v>
      </c>
      <c r="BN273" s="289">
        <f t="shared" si="138"/>
        <v>0</v>
      </c>
      <c r="BO273" s="292">
        <f t="shared" si="139"/>
        <v>0</v>
      </c>
      <c r="BP273" s="292">
        <f t="shared" si="140"/>
        <v>0</v>
      </c>
      <c r="BQ273" s="289">
        <f t="shared" si="141"/>
        <v>0</v>
      </c>
      <c r="BR273" s="289">
        <f>IF(ISERROR(IF(BP273=0,IF(F273="無形・ソフトウェア",IF(ROUNDDOWN(VLOOKUP(J273,償却率!$B$4:$C$77,2,FALSE)*台帳シート!M273,0)&gt;=台帳シート!BO273,台帳シート!BO273-0,ROUNDDOWN(VLOOKUP(台帳シート!J273,償却率!$B$4:$C$77,2,FALSE)*台帳シート!M273,0)),IF(H273="1：リース",IF(ROUNDDOWN(VLOOKUP(J273,償却率!$B$4:$C$77,2,FALSE)*台帳シート!M273,0)&gt;=台帳シート!BO273,台帳シート!BO273-0,ROUNDDOWN(VLOOKUP(台帳シート!J273,償却率!$B$4:$C$77,2,FALSE)*台帳シート!M273,0)),IF(ROUNDDOWN(VLOOKUP(J273,償却率!$B$4:$C$77,2,FALSE)*台帳シート!M273,0)&gt;=台帳シート!BO273,台帳シート!BO273-1,ROUNDDOWN(VLOOKUP(台帳シート!J273,償却率!$B$4:$C$77,2,FALSE)*台帳シート!M273,0)))),0)),0,(IF(BP273=0,IF(F273="無形・ソフトウェア",IF(ROUNDDOWN(VLOOKUP(J273,償却率!$B$4:$C$77,2,FALSE)*台帳シート!M273,0)&gt;=台帳シート!BO273,台帳シート!BO273-0,ROUNDDOWN(VLOOKUP(台帳シート!J273,償却率!$B$4:$C$77,2,FALSE)*台帳シート!M273,0)),IF(H273="1：リース",IF(ROUNDDOWN(VLOOKUP(J273,償却率!$B$4:$C$77,2,FALSE)*台帳シート!M273,0)&gt;=台帳シート!BO273,台帳シート!BO273-0,ROUNDDOWN(VLOOKUP(台帳シート!J273,償却率!$B$4:$C$77,2,FALSE)*台帳シート!M273,0)),IF(ROUNDDOWN(VLOOKUP(J273,償却率!$B$4:$C$77,2,FALSE)*台帳シート!M273,0)&gt;=台帳シート!BO273,台帳シート!BO273-1,ROUNDDOWN(VLOOKUP(台帳シート!J273,償却率!$B$4:$C$77,2,FALSE)*台帳シート!M273,0)))),0)))</f>
        <v>0</v>
      </c>
      <c r="BS273" s="290">
        <f t="shared" si="157"/>
        <v>0</v>
      </c>
      <c r="BT273" s="293">
        <f t="shared" si="142"/>
        <v>0</v>
      </c>
      <c r="BU273" s="183"/>
    </row>
    <row r="274" spans="2:73" s="109" customFormat="1" ht="30" customHeight="1" x14ac:dyDescent="0.15">
      <c r="B274" s="82"/>
      <c r="C274" s="111"/>
      <c r="D274" s="111"/>
      <c r="E274" s="103"/>
      <c r="F274" s="108"/>
      <c r="G274" s="273"/>
      <c r="H274" s="88"/>
      <c r="I274" s="273"/>
      <c r="J274" s="108"/>
      <c r="K274" s="105"/>
      <c r="L274" s="88"/>
      <c r="M274" s="276"/>
      <c r="N274" s="277"/>
      <c r="O274" s="111"/>
      <c r="P274" s="111"/>
      <c r="Q274" s="111"/>
      <c r="R274" s="111" t="str">
        <f t="shared" si="80"/>
        <v>-</v>
      </c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88"/>
      <c r="AI274" s="88"/>
      <c r="AJ274" s="88"/>
      <c r="AK274" s="88"/>
      <c r="AL274" s="88"/>
      <c r="AM274" s="88"/>
      <c r="AN274" s="88"/>
      <c r="AO274" s="88"/>
      <c r="AP274" s="88"/>
      <c r="AQ274" s="189"/>
      <c r="AR274" s="88"/>
      <c r="AS274" s="88"/>
      <c r="AT274" s="88"/>
      <c r="AU274" s="88"/>
      <c r="AV274" s="88"/>
      <c r="AW274" s="88"/>
      <c r="AX274" s="282"/>
      <c r="AY274" s="115"/>
      <c r="AZ274" s="110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6"/>
      <c r="BL274" s="248">
        <f t="shared" si="137"/>
        <v>117</v>
      </c>
      <c r="BM274" s="247">
        <f>+IF(ISERROR(ROUNDDOWN(VLOOKUP(J274,償却率!$B$4:$C$82,2,FALSE)*台帳シート!M274,0)*台帳シート!BL274),0,ROUNDDOWN(VLOOKUP(台帳シート!J274,償却率!$B$4:$C$82,2,FALSE)*台帳シート!M274,0)*台帳シート!BL274)</f>
        <v>0</v>
      </c>
      <c r="BN274" s="289">
        <f t="shared" si="138"/>
        <v>0</v>
      </c>
      <c r="BO274" s="292">
        <f t="shared" si="139"/>
        <v>0</v>
      </c>
      <c r="BP274" s="292">
        <f t="shared" si="140"/>
        <v>0</v>
      </c>
      <c r="BQ274" s="289">
        <f t="shared" si="141"/>
        <v>0</v>
      </c>
      <c r="BR274" s="289">
        <f>IF(ISERROR(IF(BP274=0,IF(F274="無形・ソフトウェア",IF(ROUNDDOWN(VLOOKUP(J274,償却率!$B$4:$C$77,2,FALSE)*台帳シート!M274,0)&gt;=台帳シート!BO274,台帳シート!BO274-0,ROUNDDOWN(VLOOKUP(台帳シート!J274,償却率!$B$4:$C$77,2,FALSE)*台帳シート!M274,0)),IF(H274="1：リース",IF(ROUNDDOWN(VLOOKUP(J274,償却率!$B$4:$C$77,2,FALSE)*台帳シート!M274,0)&gt;=台帳シート!BO274,台帳シート!BO274-0,ROUNDDOWN(VLOOKUP(台帳シート!J274,償却率!$B$4:$C$77,2,FALSE)*台帳シート!M274,0)),IF(ROUNDDOWN(VLOOKUP(J274,償却率!$B$4:$C$77,2,FALSE)*台帳シート!M274,0)&gt;=台帳シート!BO274,台帳シート!BO274-1,ROUNDDOWN(VLOOKUP(台帳シート!J274,償却率!$B$4:$C$77,2,FALSE)*台帳シート!M274,0)))),0)),0,(IF(BP274=0,IF(F274="無形・ソフトウェア",IF(ROUNDDOWN(VLOOKUP(J274,償却率!$B$4:$C$77,2,FALSE)*台帳シート!M274,0)&gt;=台帳シート!BO274,台帳シート!BO274-0,ROUNDDOWN(VLOOKUP(台帳シート!J274,償却率!$B$4:$C$77,2,FALSE)*台帳シート!M274,0)),IF(H274="1：リース",IF(ROUNDDOWN(VLOOKUP(J274,償却率!$B$4:$C$77,2,FALSE)*台帳シート!M274,0)&gt;=台帳シート!BO274,台帳シート!BO274-0,ROUNDDOWN(VLOOKUP(台帳シート!J274,償却率!$B$4:$C$77,2,FALSE)*台帳シート!M274,0)),IF(ROUNDDOWN(VLOOKUP(J274,償却率!$B$4:$C$77,2,FALSE)*台帳シート!M274,0)&gt;=台帳シート!BO274,台帳シート!BO274-1,ROUNDDOWN(VLOOKUP(台帳シート!J274,償却率!$B$4:$C$77,2,FALSE)*台帳シート!M274,0)))),0)))</f>
        <v>0</v>
      </c>
      <c r="BS274" s="290">
        <f t="shared" si="157"/>
        <v>0</v>
      </c>
      <c r="BT274" s="293">
        <f t="shared" si="142"/>
        <v>0</v>
      </c>
      <c r="BU274" s="183"/>
    </row>
    <row r="275" spans="2:73" s="109" customFormat="1" ht="30" customHeight="1" x14ac:dyDescent="0.15">
      <c r="B275" s="82"/>
      <c r="C275" s="111"/>
      <c r="D275" s="111"/>
      <c r="E275" s="103"/>
      <c r="F275" s="108"/>
      <c r="G275" s="273"/>
      <c r="H275" s="88"/>
      <c r="I275" s="273"/>
      <c r="J275" s="108"/>
      <c r="K275" s="105"/>
      <c r="L275" s="88"/>
      <c r="M275" s="276"/>
      <c r="N275" s="277"/>
      <c r="O275" s="56"/>
      <c r="P275" s="111"/>
      <c r="Q275" s="111"/>
      <c r="R275" s="111" t="str">
        <f t="shared" si="80"/>
        <v>-</v>
      </c>
      <c r="S275" s="111"/>
      <c r="T275" s="111"/>
      <c r="U275" s="111"/>
      <c r="V275" s="111"/>
      <c r="W275" s="111"/>
      <c r="X275" s="111"/>
      <c r="Y275" s="111" t="str">
        <f t="shared" ref="Y275:Y282" si="160">IF(BP275&lt;0,BP275,"-")</f>
        <v>-</v>
      </c>
      <c r="Z275" s="111"/>
      <c r="AA275" s="111"/>
      <c r="AB275" s="111"/>
      <c r="AC275" s="111"/>
      <c r="AD275" s="111"/>
      <c r="AE275" s="111"/>
      <c r="AF275" s="111"/>
      <c r="AG275" s="111"/>
      <c r="AH275" s="88"/>
      <c r="AI275" s="88"/>
      <c r="AJ275" s="88"/>
      <c r="AK275" s="88"/>
      <c r="AL275" s="88"/>
      <c r="AM275" s="88"/>
      <c r="AN275" s="88"/>
      <c r="AO275" s="88"/>
      <c r="AP275" s="88"/>
      <c r="AQ275" s="189"/>
      <c r="AR275" s="88"/>
      <c r="AS275" s="88"/>
      <c r="AT275" s="88"/>
      <c r="AU275" s="88"/>
      <c r="AV275" s="88"/>
      <c r="AW275" s="88"/>
      <c r="AX275" s="282"/>
      <c r="AY275" s="115"/>
      <c r="AZ275" s="110"/>
      <c r="BA275" s="111"/>
      <c r="BB275" s="111"/>
      <c r="BC275" s="111"/>
      <c r="BD275" s="111"/>
      <c r="BE275" s="111"/>
      <c r="BF275" s="111"/>
      <c r="BG275" s="111"/>
      <c r="BH275" s="111"/>
      <c r="BI275" s="111"/>
      <c r="BJ275" s="111"/>
      <c r="BK275" s="6"/>
      <c r="BL275" s="248">
        <f t="shared" si="137"/>
        <v>117</v>
      </c>
      <c r="BM275" s="247">
        <f>+IF(ISERROR(ROUNDDOWN(VLOOKUP(J275,償却率!$B$4:$C$82,2,FALSE)*台帳シート!M275,0)*台帳シート!BL275),0,ROUNDDOWN(VLOOKUP(台帳シート!J275,償却率!$B$4:$C$82,2,FALSE)*台帳シート!M275,0)*台帳シート!BL275)</f>
        <v>0</v>
      </c>
      <c r="BN275" s="289">
        <f t="shared" si="138"/>
        <v>0</v>
      </c>
      <c r="BO275" s="292">
        <f t="shared" si="139"/>
        <v>0</v>
      </c>
      <c r="BP275" s="292">
        <f t="shared" si="140"/>
        <v>0</v>
      </c>
      <c r="BQ275" s="289">
        <f t="shared" si="141"/>
        <v>0</v>
      </c>
      <c r="BR275" s="289">
        <f>IF(ISERROR(IF(BP275=0,IF(F275="無形・ソフトウェア",IF(ROUNDDOWN(VLOOKUP(J275,償却率!$B$4:$C$77,2,FALSE)*台帳シート!M275,0)&gt;=台帳シート!BO275,台帳シート!BO275-0,ROUNDDOWN(VLOOKUP(台帳シート!J275,償却率!$B$4:$C$77,2,FALSE)*台帳シート!M275,0)),IF(H275="1：リース",IF(ROUNDDOWN(VLOOKUP(J275,償却率!$B$4:$C$77,2,FALSE)*台帳シート!M275,0)&gt;=台帳シート!BO275,台帳シート!BO275-0,ROUNDDOWN(VLOOKUP(台帳シート!J275,償却率!$B$4:$C$77,2,FALSE)*台帳シート!M275,0)),IF(ROUNDDOWN(VLOOKUP(J275,償却率!$B$4:$C$77,2,FALSE)*台帳シート!M275,0)&gt;=台帳シート!BO275,台帳シート!BO275-1,ROUNDDOWN(VLOOKUP(台帳シート!J275,償却率!$B$4:$C$77,2,FALSE)*台帳シート!M275,0)))),0)),0,(IF(BP275=0,IF(F275="無形・ソフトウェア",IF(ROUNDDOWN(VLOOKUP(J275,償却率!$B$4:$C$77,2,FALSE)*台帳シート!M275,0)&gt;=台帳シート!BO275,台帳シート!BO275-0,ROUNDDOWN(VLOOKUP(台帳シート!J275,償却率!$B$4:$C$77,2,FALSE)*台帳シート!M275,0)),IF(H275="1：リース",IF(ROUNDDOWN(VLOOKUP(J275,償却率!$B$4:$C$77,2,FALSE)*台帳シート!M275,0)&gt;=台帳シート!BO275,台帳シート!BO275-0,ROUNDDOWN(VLOOKUP(台帳シート!J275,償却率!$B$4:$C$77,2,FALSE)*台帳シート!M275,0)),IF(ROUNDDOWN(VLOOKUP(J275,償却率!$B$4:$C$77,2,FALSE)*台帳シート!M275,0)&gt;=台帳シート!BO275,台帳シート!BO275-1,ROUNDDOWN(VLOOKUP(台帳シート!J275,償却率!$B$4:$C$77,2,FALSE)*台帳シート!M275,0)))),0)))</f>
        <v>0</v>
      </c>
      <c r="BS275" s="290">
        <f t="shared" si="157"/>
        <v>0</v>
      </c>
      <c r="BT275" s="293">
        <f t="shared" si="142"/>
        <v>0</v>
      </c>
      <c r="BU275" s="183"/>
    </row>
    <row r="276" spans="2:73" s="109" customFormat="1" ht="30" customHeight="1" x14ac:dyDescent="0.15">
      <c r="B276" s="82"/>
      <c r="C276" s="111"/>
      <c r="D276" s="111"/>
      <c r="E276" s="103"/>
      <c r="F276" s="108"/>
      <c r="G276" s="273"/>
      <c r="H276" s="88"/>
      <c r="I276" s="273"/>
      <c r="J276" s="108"/>
      <c r="K276" s="105"/>
      <c r="L276" s="88"/>
      <c r="M276" s="276"/>
      <c r="N276" s="277"/>
      <c r="O276" s="111"/>
      <c r="P276" s="111"/>
      <c r="Q276" s="111"/>
      <c r="R276" s="111" t="str">
        <f t="shared" si="80"/>
        <v>-</v>
      </c>
      <c r="S276" s="111"/>
      <c r="T276" s="111"/>
      <c r="U276" s="111"/>
      <c r="V276" s="111"/>
      <c r="W276" s="111"/>
      <c r="X276" s="111"/>
      <c r="Y276" s="111" t="str">
        <f t="shared" si="160"/>
        <v>-</v>
      </c>
      <c r="Z276" s="111"/>
      <c r="AA276" s="111"/>
      <c r="AB276" s="111"/>
      <c r="AC276" s="111"/>
      <c r="AD276" s="111"/>
      <c r="AE276" s="111"/>
      <c r="AF276" s="111"/>
      <c r="AG276" s="111"/>
      <c r="AH276" s="88"/>
      <c r="AI276" s="88"/>
      <c r="AJ276" s="88"/>
      <c r="AK276" s="88"/>
      <c r="AL276" s="88"/>
      <c r="AM276" s="88"/>
      <c r="AN276" s="88"/>
      <c r="AO276" s="88"/>
      <c r="AP276" s="88"/>
      <c r="AQ276" s="189"/>
      <c r="AR276" s="88"/>
      <c r="AS276" s="88"/>
      <c r="AT276" s="88"/>
      <c r="AU276" s="88"/>
      <c r="AV276" s="88"/>
      <c r="AW276" s="88"/>
      <c r="AX276" s="282"/>
      <c r="AY276" s="115"/>
      <c r="AZ276" s="110"/>
      <c r="BA276" s="111"/>
      <c r="BB276" s="111"/>
      <c r="BC276" s="111"/>
      <c r="BD276" s="111"/>
      <c r="BE276" s="111"/>
      <c r="BF276" s="111"/>
      <c r="BG276" s="111"/>
      <c r="BH276" s="111"/>
      <c r="BI276" s="111"/>
      <c r="BJ276" s="111"/>
      <c r="BK276" s="6"/>
      <c r="BL276" s="248">
        <f t="shared" si="137"/>
        <v>117</v>
      </c>
      <c r="BM276" s="247">
        <f>+IF(ISERROR(ROUNDDOWN(VLOOKUP(J276,償却率!$B$4:$C$82,2,FALSE)*台帳シート!M276,0)*台帳シート!BL276),0,ROUNDDOWN(VLOOKUP(台帳シート!J276,償却率!$B$4:$C$82,2,FALSE)*台帳シート!M276,0)*台帳シート!BL276)</f>
        <v>0</v>
      </c>
      <c r="BN276" s="289">
        <f t="shared" si="138"/>
        <v>0</v>
      </c>
      <c r="BO276" s="292">
        <f t="shared" si="139"/>
        <v>0</v>
      </c>
      <c r="BP276" s="292">
        <f t="shared" si="140"/>
        <v>0</v>
      </c>
      <c r="BQ276" s="289">
        <f t="shared" si="141"/>
        <v>0</v>
      </c>
      <c r="BR276" s="289">
        <f>IF(ISERROR(IF(BP276=0,IF(F276="無形・ソフトウェア",IF(ROUNDDOWN(VLOOKUP(J276,償却率!$B$4:$C$77,2,FALSE)*台帳シート!M276,0)&gt;=台帳シート!BO276,台帳シート!BO276-0,ROUNDDOWN(VLOOKUP(台帳シート!J276,償却率!$B$4:$C$77,2,FALSE)*台帳シート!M276,0)),IF(H276="1：リース",IF(ROUNDDOWN(VLOOKUP(J276,償却率!$B$4:$C$77,2,FALSE)*台帳シート!M276,0)&gt;=台帳シート!BO276,台帳シート!BO276-0,ROUNDDOWN(VLOOKUP(台帳シート!J276,償却率!$B$4:$C$77,2,FALSE)*台帳シート!M276,0)),IF(ROUNDDOWN(VLOOKUP(J276,償却率!$B$4:$C$77,2,FALSE)*台帳シート!M276,0)&gt;=台帳シート!BO276,台帳シート!BO276-1,ROUNDDOWN(VLOOKUP(台帳シート!J276,償却率!$B$4:$C$77,2,FALSE)*台帳シート!M276,0)))),0)),0,(IF(BP276=0,IF(F276="無形・ソフトウェア",IF(ROUNDDOWN(VLOOKUP(J276,償却率!$B$4:$C$77,2,FALSE)*台帳シート!M276,0)&gt;=台帳シート!BO276,台帳シート!BO276-0,ROUNDDOWN(VLOOKUP(台帳シート!J276,償却率!$B$4:$C$77,2,FALSE)*台帳シート!M276,0)),IF(H276="1：リース",IF(ROUNDDOWN(VLOOKUP(J276,償却率!$B$4:$C$77,2,FALSE)*台帳シート!M276,0)&gt;=台帳シート!BO276,台帳シート!BO276-0,ROUNDDOWN(VLOOKUP(台帳シート!J276,償却率!$B$4:$C$77,2,FALSE)*台帳シート!M276,0)),IF(ROUNDDOWN(VLOOKUP(J276,償却率!$B$4:$C$77,2,FALSE)*台帳シート!M276,0)&gt;=台帳シート!BO276,台帳シート!BO276-1,ROUNDDOWN(VLOOKUP(台帳シート!J276,償却率!$B$4:$C$77,2,FALSE)*台帳シート!M276,0)))),0)))</f>
        <v>0</v>
      </c>
      <c r="BS276" s="290">
        <f t="shared" si="157"/>
        <v>0</v>
      </c>
      <c r="BT276" s="293">
        <f t="shared" si="142"/>
        <v>0</v>
      </c>
      <c r="BU276" s="183"/>
    </row>
    <row r="277" spans="2:73" s="109" customFormat="1" ht="30" customHeight="1" x14ac:dyDescent="0.15">
      <c r="B277" s="82"/>
      <c r="C277" s="111"/>
      <c r="D277" s="111"/>
      <c r="E277" s="103"/>
      <c r="F277" s="108"/>
      <c r="G277" s="273"/>
      <c r="H277" s="88"/>
      <c r="I277" s="273"/>
      <c r="J277" s="108"/>
      <c r="K277" s="105"/>
      <c r="L277" s="88"/>
      <c r="M277" s="276"/>
      <c r="N277" s="277"/>
      <c r="O277" s="56"/>
      <c r="P277" s="111"/>
      <c r="Q277" s="111"/>
      <c r="R277" s="111" t="str">
        <f t="shared" si="80"/>
        <v>-</v>
      </c>
      <c r="S277" s="111"/>
      <c r="T277" s="111"/>
      <c r="U277" s="111"/>
      <c r="V277" s="111"/>
      <c r="W277" s="111"/>
      <c r="X277" s="111"/>
      <c r="Y277" s="111" t="str">
        <f t="shared" si="160"/>
        <v>-</v>
      </c>
      <c r="Z277" s="111"/>
      <c r="AA277" s="111"/>
      <c r="AB277" s="111"/>
      <c r="AC277" s="111"/>
      <c r="AD277" s="111"/>
      <c r="AE277" s="111"/>
      <c r="AF277" s="111"/>
      <c r="AG277" s="111"/>
      <c r="AH277" s="88"/>
      <c r="AI277" s="88"/>
      <c r="AJ277" s="88"/>
      <c r="AK277" s="88"/>
      <c r="AL277" s="88"/>
      <c r="AM277" s="88"/>
      <c r="AN277" s="88"/>
      <c r="AO277" s="88"/>
      <c r="AP277" s="88"/>
      <c r="AQ277" s="189"/>
      <c r="AR277" s="88"/>
      <c r="AS277" s="88"/>
      <c r="AT277" s="88"/>
      <c r="AU277" s="88"/>
      <c r="AV277" s="88"/>
      <c r="AW277" s="88"/>
      <c r="AX277" s="282"/>
      <c r="AY277" s="115"/>
      <c r="AZ277" s="110"/>
      <c r="BA277" s="111"/>
      <c r="BB277" s="111"/>
      <c r="BC277" s="111"/>
      <c r="BD277" s="111"/>
      <c r="BE277" s="111"/>
      <c r="BF277" s="111"/>
      <c r="BG277" s="111"/>
      <c r="BH277" s="111"/>
      <c r="BI277" s="111"/>
      <c r="BJ277" s="111"/>
      <c r="BK277" s="6"/>
      <c r="BL277" s="248">
        <f t="shared" si="137"/>
        <v>117</v>
      </c>
      <c r="BM277" s="247">
        <f>+IF(ISERROR(ROUNDDOWN(VLOOKUP(J277,償却率!$B$4:$C$82,2,FALSE)*台帳シート!M277,0)*台帳シート!BL277),0,ROUNDDOWN(VLOOKUP(台帳シート!J277,償却率!$B$4:$C$82,2,FALSE)*台帳シート!M277,0)*台帳シート!BL277)</f>
        <v>0</v>
      </c>
      <c r="BN277" s="289">
        <f t="shared" si="138"/>
        <v>0</v>
      </c>
      <c r="BO277" s="292">
        <f t="shared" si="139"/>
        <v>0</v>
      </c>
      <c r="BP277" s="292">
        <f t="shared" si="140"/>
        <v>0</v>
      </c>
      <c r="BQ277" s="289">
        <f t="shared" si="141"/>
        <v>0</v>
      </c>
      <c r="BR277" s="289">
        <f>IF(ISERROR(IF(BP277=0,IF(F277="無形・ソフトウェア",IF(ROUNDDOWN(VLOOKUP(J277,償却率!$B$4:$C$77,2,FALSE)*台帳シート!M277,0)&gt;=台帳シート!BO277,台帳シート!BO277-0,ROUNDDOWN(VLOOKUP(台帳シート!J277,償却率!$B$4:$C$77,2,FALSE)*台帳シート!M277,0)),IF(H277="1：リース",IF(ROUNDDOWN(VLOOKUP(J277,償却率!$B$4:$C$77,2,FALSE)*台帳シート!M277,0)&gt;=台帳シート!BO277,台帳シート!BO277-0,ROUNDDOWN(VLOOKUP(台帳シート!J277,償却率!$B$4:$C$77,2,FALSE)*台帳シート!M277,0)),IF(ROUNDDOWN(VLOOKUP(J277,償却率!$B$4:$C$77,2,FALSE)*台帳シート!M277,0)&gt;=台帳シート!BO277,台帳シート!BO277-1,ROUNDDOWN(VLOOKUP(台帳シート!J277,償却率!$B$4:$C$77,2,FALSE)*台帳シート!M277,0)))),0)),0,(IF(BP277=0,IF(F277="無形・ソフトウェア",IF(ROUNDDOWN(VLOOKUP(J277,償却率!$B$4:$C$77,2,FALSE)*台帳シート!M277,0)&gt;=台帳シート!BO277,台帳シート!BO277-0,ROUNDDOWN(VLOOKUP(台帳シート!J277,償却率!$B$4:$C$77,2,FALSE)*台帳シート!M277,0)),IF(H277="1：リース",IF(ROUNDDOWN(VLOOKUP(J277,償却率!$B$4:$C$77,2,FALSE)*台帳シート!M277,0)&gt;=台帳シート!BO277,台帳シート!BO277-0,ROUNDDOWN(VLOOKUP(台帳シート!J277,償却率!$B$4:$C$77,2,FALSE)*台帳シート!M277,0)),IF(ROUNDDOWN(VLOOKUP(J277,償却率!$B$4:$C$77,2,FALSE)*台帳シート!M277,0)&gt;=台帳シート!BO277,台帳シート!BO277-1,ROUNDDOWN(VLOOKUP(台帳シート!J277,償却率!$B$4:$C$77,2,FALSE)*台帳シート!M277,0)))),0)))</f>
        <v>0</v>
      </c>
      <c r="BS277" s="290">
        <f t="shared" si="157"/>
        <v>0</v>
      </c>
      <c r="BT277" s="293">
        <f t="shared" si="142"/>
        <v>0</v>
      </c>
      <c r="BU277" s="183"/>
    </row>
    <row r="278" spans="2:73" s="109" customFormat="1" ht="30" customHeight="1" x14ac:dyDescent="0.15">
      <c r="B278" s="82"/>
      <c r="C278" s="111"/>
      <c r="D278" s="111"/>
      <c r="E278" s="103"/>
      <c r="F278" s="108"/>
      <c r="G278" s="273"/>
      <c r="H278" s="88"/>
      <c r="I278" s="273"/>
      <c r="J278" s="108"/>
      <c r="K278" s="270"/>
      <c r="L278" s="88"/>
      <c r="M278" s="276"/>
      <c r="N278" s="277"/>
      <c r="O278" s="111"/>
      <c r="P278" s="111"/>
      <c r="Q278" s="111"/>
      <c r="R278" s="111" t="str">
        <f t="shared" si="80"/>
        <v>-</v>
      </c>
      <c r="S278" s="111"/>
      <c r="T278" s="111"/>
      <c r="U278" s="111"/>
      <c r="V278" s="111"/>
      <c r="W278" s="111"/>
      <c r="X278" s="111"/>
      <c r="Y278" s="111" t="str">
        <f t="shared" si="160"/>
        <v>-</v>
      </c>
      <c r="Z278" s="111"/>
      <c r="AA278" s="111"/>
      <c r="AB278" s="111"/>
      <c r="AC278" s="111"/>
      <c r="AD278" s="111"/>
      <c r="AE278" s="111"/>
      <c r="AF278" s="111"/>
      <c r="AG278" s="111"/>
      <c r="AH278" s="88"/>
      <c r="AI278" s="88"/>
      <c r="AJ278" s="88"/>
      <c r="AK278" s="88"/>
      <c r="AL278" s="88"/>
      <c r="AM278" s="88"/>
      <c r="AN278" s="88"/>
      <c r="AO278" s="88"/>
      <c r="AP278" s="88"/>
      <c r="AQ278" s="189"/>
      <c r="AR278" s="88"/>
      <c r="AS278" s="88"/>
      <c r="AT278" s="88"/>
      <c r="AU278" s="88"/>
      <c r="AV278" s="88"/>
      <c r="AW278" s="88"/>
      <c r="AX278" s="282"/>
      <c r="AY278" s="115"/>
      <c r="AZ278" s="110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6"/>
      <c r="BL278" s="248">
        <f t="shared" si="137"/>
        <v>117</v>
      </c>
      <c r="BM278" s="247">
        <f>+IF(ISERROR(ROUNDDOWN(VLOOKUP(J278,償却率!$B$4:$C$82,2,FALSE)*台帳シート!M278,0)*台帳シート!BL278),0,ROUNDDOWN(VLOOKUP(台帳シート!J278,償却率!$B$4:$C$82,2,FALSE)*台帳シート!M278,0)*台帳シート!BL278)</f>
        <v>0</v>
      </c>
      <c r="BN278" s="289">
        <f t="shared" si="138"/>
        <v>0</v>
      </c>
      <c r="BO278" s="292">
        <f t="shared" si="139"/>
        <v>0</v>
      </c>
      <c r="BP278" s="292">
        <f t="shared" si="140"/>
        <v>0</v>
      </c>
      <c r="BQ278" s="289">
        <f t="shared" si="141"/>
        <v>0</v>
      </c>
      <c r="BR278" s="289">
        <f>IF(ISERROR(IF(BP278=0,IF(F278="無形・ソフトウェア",IF(ROUNDDOWN(VLOOKUP(J278,償却率!$B$4:$C$77,2,FALSE)*台帳シート!M278,0)&gt;=台帳シート!BO278,台帳シート!BO278-0,ROUNDDOWN(VLOOKUP(台帳シート!J278,償却率!$B$4:$C$77,2,FALSE)*台帳シート!M278,0)),IF(H278="1：リース",IF(ROUNDDOWN(VLOOKUP(J278,償却率!$B$4:$C$77,2,FALSE)*台帳シート!M278,0)&gt;=台帳シート!BO278,台帳シート!BO278-0,ROUNDDOWN(VLOOKUP(台帳シート!J278,償却率!$B$4:$C$77,2,FALSE)*台帳シート!M278,0)),IF(ROUNDDOWN(VLOOKUP(J278,償却率!$B$4:$C$77,2,FALSE)*台帳シート!M278,0)&gt;=台帳シート!BO278,台帳シート!BO278-1,ROUNDDOWN(VLOOKUP(台帳シート!J278,償却率!$B$4:$C$77,2,FALSE)*台帳シート!M278,0)))),0)),0,(IF(BP278=0,IF(F278="無形・ソフトウェア",IF(ROUNDDOWN(VLOOKUP(J278,償却率!$B$4:$C$77,2,FALSE)*台帳シート!M278,0)&gt;=台帳シート!BO278,台帳シート!BO278-0,ROUNDDOWN(VLOOKUP(台帳シート!J278,償却率!$B$4:$C$77,2,FALSE)*台帳シート!M278,0)),IF(H278="1：リース",IF(ROUNDDOWN(VLOOKUP(J278,償却率!$B$4:$C$77,2,FALSE)*台帳シート!M278,0)&gt;=台帳シート!BO278,台帳シート!BO278-0,ROUNDDOWN(VLOOKUP(台帳シート!J278,償却率!$B$4:$C$77,2,FALSE)*台帳シート!M278,0)),IF(ROUNDDOWN(VLOOKUP(J278,償却率!$B$4:$C$77,2,FALSE)*台帳シート!M278,0)&gt;=台帳シート!BO278,台帳シート!BO278-1,ROUNDDOWN(VLOOKUP(台帳シート!J278,償却率!$B$4:$C$77,2,FALSE)*台帳シート!M278,0)))),0)))</f>
        <v>0</v>
      </c>
      <c r="BS278" s="290">
        <f t="shared" si="157"/>
        <v>0</v>
      </c>
      <c r="BT278" s="293">
        <f t="shared" si="142"/>
        <v>0</v>
      </c>
      <c r="BU278" s="183"/>
    </row>
    <row r="279" spans="2:73" s="109" customFormat="1" ht="30" customHeight="1" x14ac:dyDescent="0.15">
      <c r="B279" s="82"/>
      <c r="C279" s="111"/>
      <c r="D279" s="111"/>
      <c r="E279" s="103"/>
      <c r="F279" s="108"/>
      <c r="G279" s="273"/>
      <c r="H279" s="88"/>
      <c r="I279" s="273"/>
      <c r="J279" s="108"/>
      <c r="K279" s="270"/>
      <c r="L279" s="88"/>
      <c r="M279" s="276"/>
      <c r="N279" s="277"/>
      <c r="O279" s="111"/>
      <c r="P279" s="111"/>
      <c r="Q279" s="111"/>
      <c r="R279" s="111" t="str">
        <f t="shared" si="80"/>
        <v>-</v>
      </c>
      <c r="S279" s="111"/>
      <c r="T279" s="111"/>
      <c r="U279" s="111"/>
      <c r="V279" s="111"/>
      <c r="W279" s="111"/>
      <c r="X279" s="111"/>
      <c r="Y279" s="111" t="str">
        <f t="shared" si="160"/>
        <v>-</v>
      </c>
      <c r="Z279" s="111"/>
      <c r="AA279" s="111"/>
      <c r="AB279" s="111"/>
      <c r="AC279" s="111"/>
      <c r="AD279" s="111"/>
      <c r="AE279" s="111"/>
      <c r="AF279" s="111"/>
      <c r="AG279" s="111"/>
      <c r="AH279" s="88"/>
      <c r="AI279" s="88"/>
      <c r="AJ279" s="88"/>
      <c r="AK279" s="88"/>
      <c r="AL279" s="88"/>
      <c r="AM279" s="88"/>
      <c r="AN279" s="88"/>
      <c r="AO279" s="88"/>
      <c r="AP279" s="88"/>
      <c r="AQ279" s="189"/>
      <c r="AR279" s="88"/>
      <c r="AS279" s="88"/>
      <c r="AT279" s="88"/>
      <c r="AU279" s="88"/>
      <c r="AV279" s="88"/>
      <c r="AW279" s="88"/>
      <c r="AX279" s="282"/>
      <c r="AY279" s="115"/>
      <c r="AZ279" s="110"/>
      <c r="BA279" s="111"/>
      <c r="BB279" s="111"/>
      <c r="BC279" s="111"/>
      <c r="BD279" s="111"/>
      <c r="BE279" s="111"/>
      <c r="BF279" s="111"/>
      <c r="BG279" s="111"/>
      <c r="BH279" s="111"/>
      <c r="BI279" s="111"/>
      <c r="BJ279" s="111"/>
      <c r="BK279" s="6"/>
      <c r="BL279" s="248">
        <f t="shared" si="137"/>
        <v>117</v>
      </c>
      <c r="BM279" s="247">
        <f>+IF(ISERROR(ROUNDDOWN(VLOOKUP(J279,償却率!$B$4:$C$82,2,FALSE)*台帳シート!M279,0)*台帳シート!BL279),0,ROUNDDOWN(VLOOKUP(台帳シート!J279,償却率!$B$4:$C$82,2,FALSE)*台帳シート!M279,0)*台帳シート!BL279)</f>
        <v>0</v>
      </c>
      <c r="BN279" s="289">
        <f t="shared" si="138"/>
        <v>0</v>
      </c>
      <c r="BO279" s="292">
        <f t="shared" si="139"/>
        <v>0</v>
      </c>
      <c r="BP279" s="292">
        <f t="shared" si="140"/>
        <v>0</v>
      </c>
      <c r="BQ279" s="289">
        <f t="shared" si="141"/>
        <v>0</v>
      </c>
      <c r="BR279" s="289">
        <f>IF(ISERROR(IF(BP279=0,IF(F279="無形・ソフトウェア",IF(ROUNDDOWN(VLOOKUP(J279,償却率!$B$4:$C$77,2,FALSE)*台帳シート!M279,0)&gt;=台帳シート!BO279,台帳シート!BO279-0,ROUNDDOWN(VLOOKUP(台帳シート!J279,償却率!$B$4:$C$77,2,FALSE)*台帳シート!M279,0)),IF(H279="1：リース",IF(ROUNDDOWN(VLOOKUP(J279,償却率!$B$4:$C$77,2,FALSE)*台帳シート!M279,0)&gt;=台帳シート!BO279,台帳シート!BO279-0,ROUNDDOWN(VLOOKUP(台帳シート!J279,償却率!$B$4:$C$77,2,FALSE)*台帳シート!M279,0)),IF(ROUNDDOWN(VLOOKUP(J279,償却率!$B$4:$C$77,2,FALSE)*台帳シート!M279,0)&gt;=台帳シート!BO279,台帳シート!BO279-1,ROUNDDOWN(VLOOKUP(台帳シート!J279,償却率!$B$4:$C$77,2,FALSE)*台帳シート!M279,0)))),0)),0,(IF(BP279=0,IF(F279="無形・ソフトウェア",IF(ROUNDDOWN(VLOOKUP(J279,償却率!$B$4:$C$77,2,FALSE)*台帳シート!M279,0)&gt;=台帳シート!BO279,台帳シート!BO279-0,ROUNDDOWN(VLOOKUP(台帳シート!J279,償却率!$B$4:$C$77,2,FALSE)*台帳シート!M279,0)),IF(H279="1：リース",IF(ROUNDDOWN(VLOOKUP(J279,償却率!$B$4:$C$77,2,FALSE)*台帳シート!M279,0)&gt;=台帳シート!BO279,台帳シート!BO279-0,ROUNDDOWN(VLOOKUP(台帳シート!J279,償却率!$B$4:$C$77,2,FALSE)*台帳シート!M279,0)),IF(ROUNDDOWN(VLOOKUP(J279,償却率!$B$4:$C$77,2,FALSE)*台帳シート!M279,0)&gt;=台帳シート!BO279,台帳シート!BO279-1,ROUNDDOWN(VLOOKUP(台帳シート!J279,償却率!$B$4:$C$77,2,FALSE)*台帳シート!M279,0)))),0)))</f>
        <v>0</v>
      </c>
      <c r="BS279" s="290">
        <f t="shared" si="157"/>
        <v>0</v>
      </c>
      <c r="BT279" s="293">
        <f t="shared" si="142"/>
        <v>0</v>
      </c>
      <c r="BU279" s="183"/>
    </row>
    <row r="280" spans="2:73" s="109" customFormat="1" ht="30" customHeight="1" x14ac:dyDescent="0.15">
      <c r="B280" s="82"/>
      <c r="C280" s="111"/>
      <c r="D280" s="111"/>
      <c r="E280" s="103"/>
      <c r="F280" s="108"/>
      <c r="G280" s="273"/>
      <c r="H280" s="88"/>
      <c r="I280" s="273"/>
      <c r="J280" s="108"/>
      <c r="K280" s="270"/>
      <c r="L280" s="88"/>
      <c r="M280" s="276"/>
      <c r="N280" s="277"/>
      <c r="O280" s="56"/>
      <c r="P280" s="111"/>
      <c r="Q280" s="111"/>
      <c r="R280" s="111" t="str">
        <f t="shared" si="80"/>
        <v>-</v>
      </c>
      <c r="S280" s="111"/>
      <c r="T280" s="111"/>
      <c r="U280" s="111"/>
      <c r="V280" s="111"/>
      <c r="W280" s="111"/>
      <c r="X280" s="111"/>
      <c r="Y280" s="111" t="str">
        <f t="shared" si="160"/>
        <v>-</v>
      </c>
      <c r="Z280" s="111"/>
      <c r="AA280" s="111"/>
      <c r="AB280" s="111"/>
      <c r="AC280" s="111"/>
      <c r="AD280" s="111"/>
      <c r="AE280" s="111"/>
      <c r="AF280" s="111"/>
      <c r="AG280" s="111"/>
      <c r="AH280" s="88"/>
      <c r="AI280" s="88"/>
      <c r="AJ280" s="88"/>
      <c r="AK280" s="88"/>
      <c r="AL280" s="88"/>
      <c r="AM280" s="88"/>
      <c r="AN280" s="88"/>
      <c r="AO280" s="88"/>
      <c r="AP280" s="88"/>
      <c r="AQ280" s="189"/>
      <c r="AR280" s="88"/>
      <c r="AS280" s="88"/>
      <c r="AT280" s="88"/>
      <c r="AU280" s="88"/>
      <c r="AV280" s="88"/>
      <c r="AW280" s="88"/>
      <c r="AX280" s="282"/>
      <c r="AY280" s="115"/>
      <c r="AZ280" s="110"/>
      <c r="BA280" s="111"/>
      <c r="BB280" s="111"/>
      <c r="BC280" s="111"/>
      <c r="BD280" s="111"/>
      <c r="BE280" s="111"/>
      <c r="BF280" s="111"/>
      <c r="BG280" s="111"/>
      <c r="BH280" s="111"/>
      <c r="BI280" s="111"/>
      <c r="BJ280" s="111"/>
      <c r="BK280" s="6"/>
      <c r="BL280" s="248">
        <f t="shared" si="137"/>
        <v>117</v>
      </c>
      <c r="BM280" s="247">
        <f>+IF(ISERROR(ROUNDDOWN(VLOOKUP(J280,償却率!$B$4:$C$82,2,FALSE)*台帳シート!M280,0)*台帳シート!BL280),0,ROUNDDOWN(VLOOKUP(台帳シート!J280,償却率!$B$4:$C$82,2,FALSE)*台帳シート!M280,0)*台帳シート!BL280)</f>
        <v>0</v>
      </c>
      <c r="BN280" s="289">
        <f t="shared" si="138"/>
        <v>0</v>
      </c>
      <c r="BO280" s="292">
        <f t="shared" si="139"/>
        <v>0</v>
      </c>
      <c r="BP280" s="292">
        <f t="shared" si="140"/>
        <v>0</v>
      </c>
      <c r="BQ280" s="289">
        <f t="shared" si="141"/>
        <v>0</v>
      </c>
      <c r="BR280" s="289">
        <f>IF(ISERROR(IF(BP280=0,IF(F280="無形・ソフトウェア",IF(ROUNDDOWN(VLOOKUP(J280,償却率!$B$4:$C$77,2,FALSE)*台帳シート!M280,0)&gt;=台帳シート!BO280,台帳シート!BO280-0,ROUNDDOWN(VLOOKUP(台帳シート!J280,償却率!$B$4:$C$77,2,FALSE)*台帳シート!M280,0)),IF(H280="1：リース",IF(ROUNDDOWN(VLOOKUP(J280,償却率!$B$4:$C$77,2,FALSE)*台帳シート!M280,0)&gt;=台帳シート!BO280,台帳シート!BO280-0,ROUNDDOWN(VLOOKUP(台帳シート!J280,償却率!$B$4:$C$77,2,FALSE)*台帳シート!M280,0)),IF(ROUNDDOWN(VLOOKUP(J280,償却率!$B$4:$C$77,2,FALSE)*台帳シート!M280,0)&gt;=台帳シート!BO280,台帳シート!BO280-1,ROUNDDOWN(VLOOKUP(台帳シート!J280,償却率!$B$4:$C$77,2,FALSE)*台帳シート!M280,0)))),0)),0,(IF(BP280=0,IF(F280="無形・ソフトウェア",IF(ROUNDDOWN(VLOOKUP(J280,償却率!$B$4:$C$77,2,FALSE)*台帳シート!M280,0)&gt;=台帳シート!BO280,台帳シート!BO280-0,ROUNDDOWN(VLOOKUP(台帳シート!J280,償却率!$B$4:$C$77,2,FALSE)*台帳シート!M280,0)),IF(H280="1：リース",IF(ROUNDDOWN(VLOOKUP(J280,償却率!$B$4:$C$77,2,FALSE)*台帳シート!M280,0)&gt;=台帳シート!BO280,台帳シート!BO280-0,ROUNDDOWN(VLOOKUP(台帳シート!J280,償却率!$B$4:$C$77,2,FALSE)*台帳シート!M280,0)),IF(ROUNDDOWN(VLOOKUP(J280,償却率!$B$4:$C$77,2,FALSE)*台帳シート!M280,0)&gt;=台帳シート!BO280,台帳シート!BO280-1,ROUNDDOWN(VLOOKUP(台帳シート!J280,償却率!$B$4:$C$77,2,FALSE)*台帳シート!M280,0)))),0)))</f>
        <v>0</v>
      </c>
      <c r="BS280" s="290">
        <f t="shared" si="157"/>
        <v>0</v>
      </c>
      <c r="BT280" s="293">
        <f t="shared" si="142"/>
        <v>0</v>
      </c>
      <c r="BU280" s="183"/>
    </row>
    <row r="281" spans="2:73" s="109" customFormat="1" ht="30" customHeight="1" x14ac:dyDescent="0.15">
      <c r="B281" s="82"/>
      <c r="C281" s="111"/>
      <c r="D281" s="111"/>
      <c r="E281" s="103"/>
      <c r="F281" s="108"/>
      <c r="G281" s="273"/>
      <c r="H281" s="88"/>
      <c r="I281" s="273"/>
      <c r="J281" s="108"/>
      <c r="K281" s="270"/>
      <c r="L281" s="88"/>
      <c r="M281" s="276"/>
      <c r="N281" s="277"/>
      <c r="O281" s="56"/>
      <c r="P281" s="111"/>
      <c r="Q281" s="111"/>
      <c r="R281" s="111" t="str">
        <f t="shared" si="80"/>
        <v>-</v>
      </c>
      <c r="S281" s="111"/>
      <c r="T281" s="111"/>
      <c r="U281" s="111"/>
      <c r="V281" s="111"/>
      <c r="W281" s="111"/>
      <c r="X281" s="111"/>
      <c r="Y281" s="111" t="str">
        <f t="shared" si="160"/>
        <v>-</v>
      </c>
      <c r="Z281" s="111"/>
      <c r="AA281" s="111"/>
      <c r="AB281" s="111"/>
      <c r="AC281" s="111"/>
      <c r="AD281" s="111"/>
      <c r="AE281" s="111"/>
      <c r="AF281" s="111"/>
      <c r="AG281" s="111"/>
      <c r="AH281" s="88"/>
      <c r="AI281" s="88"/>
      <c r="AJ281" s="88"/>
      <c r="AK281" s="88"/>
      <c r="AL281" s="88"/>
      <c r="AM281" s="88"/>
      <c r="AN281" s="88"/>
      <c r="AO281" s="88"/>
      <c r="AP281" s="88"/>
      <c r="AQ281" s="189"/>
      <c r="AR281" s="88"/>
      <c r="AS281" s="88"/>
      <c r="AT281" s="88"/>
      <c r="AU281" s="88"/>
      <c r="AV281" s="88"/>
      <c r="AW281" s="88"/>
      <c r="AX281" s="282"/>
      <c r="AY281" s="115"/>
      <c r="AZ281" s="110"/>
      <c r="BA281" s="111"/>
      <c r="BB281" s="111"/>
      <c r="BC281" s="111"/>
      <c r="BD281" s="111"/>
      <c r="BE281" s="111"/>
      <c r="BF281" s="111"/>
      <c r="BG281" s="111"/>
      <c r="BH281" s="111"/>
      <c r="BI281" s="111"/>
      <c r="BJ281" s="111"/>
      <c r="BK281" s="6"/>
      <c r="BL281" s="248">
        <f t="shared" si="137"/>
        <v>117</v>
      </c>
      <c r="BM281" s="247">
        <f>+IF(ISERROR(ROUNDDOWN(VLOOKUP(J281,償却率!$B$4:$C$82,2,FALSE)*台帳シート!M281,0)*台帳シート!BL281),0,ROUNDDOWN(VLOOKUP(台帳シート!J281,償却率!$B$4:$C$82,2,FALSE)*台帳シート!M281,0)*台帳シート!BL281)</f>
        <v>0</v>
      </c>
      <c r="BN281" s="289">
        <f t="shared" si="138"/>
        <v>0</v>
      </c>
      <c r="BO281" s="292">
        <f t="shared" si="139"/>
        <v>0</v>
      </c>
      <c r="BP281" s="292">
        <f t="shared" si="140"/>
        <v>0</v>
      </c>
      <c r="BQ281" s="289">
        <f t="shared" si="141"/>
        <v>0</v>
      </c>
      <c r="BR281" s="289">
        <f>IF(ISERROR(IF(BP281=0,IF(F281="無形・ソフトウェア",IF(ROUNDDOWN(VLOOKUP(J281,償却率!$B$4:$C$77,2,FALSE)*台帳シート!M281,0)&gt;=台帳シート!BO281,台帳シート!BO281-0,ROUNDDOWN(VLOOKUP(台帳シート!J281,償却率!$B$4:$C$77,2,FALSE)*台帳シート!M281,0)),IF(H281="1：リース",IF(ROUNDDOWN(VLOOKUP(J281,償却率!$B$4:$C$77,2,FALSE)*台帳シート!M281,0)&gt;=台帳シート!BO281,台帳シート!BO281-0,ROUNDDOWN(VLOOKUP(台帳シート!J281,償却率!$B$4:$C$77,2,FALSE)*台帳シート!M281,0)),IF(ROUNDDOWN(VLOOKUP(J281,償却率!$B$4:$C$77,2,FALSE)*台帳シート!M281,0)&gt;=台帳シート!BO281,台帳シート!BO281-1,ROUNDDOWN(VLOOKUP(台帳シート!J281,償却率!$B$4:$C$77,2,FALSE)*台帳シート!M281,0)))),0)),0,(IF(BP281=0,IF(F281="無形・ソフトウェア",IF(ROUNDDOWN(VLOOKUP(J281,償却率!$B$4:$C$77,2,FALSE)*台帳シート!M281,0)&gt;=台帳シート!BO281,台帳シート!BO281-0,ROUNDDOWN(VLOOKUP(台帳シート!J281,償却率!$B$4:$C$77,2,FALSE)*台帳シート!M281,0)),IF(H281="1：リース",IF(ROUNDDOWN(VLOOKUP(J281,償却率!$B$4:$C$77,2,FALSE)*台帳シート!M281,0)&gt;=台帳シート!BO281,台帳シート!BO281-0,ROUNDDOWN(VLOOKUP(台帳シート!J281,償却率!$B$4:$C$77,2,FALSE)*台帳シート!M281,0)),IF(ROUNDDOWN(VLOOKUP(J281,償却率!$B$4:$C$77,2,FALSE)*台帳シート!M281,0)&gt;=台帳シート!BO281,台帳シート!BO281-1,ROUNDDOWN(VLOOKUP(台帳シート!J281,償却率!$B$4:$C$77,2,FALSE)*台帳シート!M281,0)))),0)))</f>
        <v>0</v>
      </c>
      <c r="BS281" s="290">
        <f t="shared" si="157"/>
        <v>0</v>
      </c>
      <c r="BT281" s="293">
        <f t="shared" si="142"/>
        <v>0</v>
      </c>
      <c r="BU281" s="183"/>
    </row>
    <row r="282" spans="2:73" s="109" customFormat="1" ht="30" customHeight="1" x14ac:dyDescent="0.15">
      <c r="B282" s="82"/>
      <c r="C282" s="111"/>
      <c r="D282" s="111"/>
      <c r="E282" s="103"/>
      <c r="F282" s="108"/>
      <c r="G282" s="273"/>
      <c r="H282" s="88"/>
      <c r="I282" s="273"/>
      <c r="J282" s="108"/>
      <c r="K282" s="105"/>
      <c r="L282" s="88"/>
      <c r="M282" s="276"/>
      <c r="N282" s="277"/>
      <c r="O282" s="56"/>
      <c r="P282" s="111"/>
      <c r="Q282" s="111"/>
      <c r="R282" s="111" t="str">
        <f t="shared" si="80"/>
        <v>-</v>
      </c>
      <c r="S282" s="111"/>
      <c r="T282" s="111"/>
      <c r="U282" s="111"/>
      <c r="V282" s="111"/>
      <c r="W282" s="111"/>
      <c r="X282" s="111"/>
      <c r="Y282" s="111" t="str">
        <f t="shared" si="160"/>
        <v>-</v>
      </c>
      <c r="Z282" s="111"/>
      <c r="AA282" s="111"/>
      <c r="AB282" s="111"/>
      <c r="AC282" s="111"/>
      <c r="AD282" s="111"/>
      <c r="AE282" s="111"/>
      <c r="AF282" s="111"/>
      <c r="AG282" s="111"/>
      <c r="AH282" s="88"/>
      <c r="AI282" s="88"/>
      <c r="AJ282" s="88"/>
      <c r="AK282" s="88"/>
      <c r="AL282" s="88"/>
      <c r="AM282" s="88"/>
      <c r="AN282" s="88"/>
      <c r="AO282" s="88"/>
      <c r="AP282" s="88"/>
      <c r="AQ282" s="189"/>
      <c r="AR282" s="88"/>
      <c r="AS282" s="88"/>
      <c r="AT282" s="88"/>
      <c r="AU282" s="88"/>
      <c r="AV282" s="88"/>
      <c r="AW282" s="88"/>
      <c r="AX282" s="282"/>
      <c r="AY282" s="115"/>
      <c r="AZ282" s="110"/>
      <c r="BA282" s="111"/>
      <c r="BB282" s="111"/>
      <c r="BC282" s="111"/>
      <c r="BD282" s="111"/>
      <c r="BE282" s="111"/>
      <c r="BF282" s="111"/>
      <c r="BG282" s="111"/>
      <c r="BH282" s="111"/>
      <c r="BI282" s="111"/>
      <c r="BJ282" s="111"/>
      <c r="BK282" s="6"/>
      <c r="BL282" s="248">
        <f t="shared" si="137"/>
        <v>117</v>
      </c>
      <c r="BM282" s="247">
        <f>+IF(ISERROR(ROUNDDOWN(VLOOKUP(J282,償却率!$B$4:$C$82,2,FALSE)*台帳シート!M282,0)*台帳シート!BL282),0,ROUNDDOWN(VLOOKUP(台帳シート!J282,償却率!$B$4:$C$82,2,FALSE)*台帳シート!M282,0)*台帳シート!BL282)</f>
        <v>0</v>
      </c>
      <c r="BN282" s="289">
        <f t="shared" si="138"/>
        <v>0</v>
      </c>
      <c r="BO282" s="292">
        <f t="shared" si="139"/>
        <v>0</v>
      </c>
      <c r="BP282" s="292">
        <f t="shared" si="140"/>
        <v>0</v>
      </c>
      <c r="BQ282" s="289">
        <f t="shared" si="141"/>
        <v>0</v>
      </c>
      <c r="BR282" s="289">
        <f>IF(ISERROR(IF(BP282=0,IF(F282="無形・ソフトウェア",IF(ROUNDDOWN(VLOOKUP(J282,償却率!$B$4:$C$77,2,FALSE)*台帳シート!M282,0)&gt;=台帳シート!BO282,台帳シート!BO282-0,ROUNDDOWN(VLOOKUP(台帳シート!J282,償却率!$B$4:$C$77,2,FALSE)*台帳シート!M282,0)),IF(H282="1：リース",IF(ROUNDDOWN(VLOOKUP(J282,償却率!$B$4:$C$77,2,FALSE)*台帳シート!M282,0)&gt;=台帳シート!BO282,台帳シート!BO282-0,ROUNDDOWN(VLOOKUP(台帳シート!J282,償却率!$B$4:$C$77,2,FALSE)*台帳シート!M282,0)),IF(ROUNDDOWN(VLOOKUP(J282,償却率!$B$4:$C$77,2,FALSE)*台帳シート!M282,0)&gt;=台帳シート!BO282,台帳シート!BO282-1,ROUNDDOWN(VLOOKUP(台帳シート!J282,償却率!$B$4:$C$77,2,FALSE)*台帳シート!M282,0)))),0)),0,(IF(BP282=0,IF(F282="無形・ソフトウェア",IF(ROUNDDOWN(VLOOKUP(J282,償却率!$B$4:$C$77,2,FALSE)*台帳シート!M282,0)&gt;=台帳シート!BO282,台帳シート!BO282-0,ROUNDDOWN(VLOOKUP(台帳シート!J282,償却率!$B$4:$C$77,2,FALSE)*台帳シート!M282,0)),IF(H282="1：リース",IF(ROUNDDOWN(VLOOKUP(J282,償却率!$B$4:$C$77,2,FALSE)*台帳シート!M282,0)&gt;=台帳シート!BO282,台帳シート!BO282-0,ROUNDDOWN(VLOOKUP(台帳シート!J282,償却率!$B$4:$C$77,2,FALSE)*台帳シート!M282,0)),IF(ROUNDDOWN(VLOOKUP(J282,償却率!$B$4:$C$77,2,FALSE)*台帳シート!M282,0)&gt;=台帳シート!BO282,台帳シート!BO282-1,ROUNDDOWN(VLOOKUP(台帳シート!J282,償却率!$B$4:$C$77,2,FALSE)*台帳シート!M282,0)))),0)))</f>
        <v>0</v>
      </c>
      <c r="BS282" s="290">
        <f t="shared" si="157"/>
        <v>0</v>
      </c>
      <c r="BT282" s="293">
        <f t="shared" si="142"/>
        <v>0</v>
      </c>
      <c r="BU282" s="183"/>
    </row>
    <row r="283" spans="2:73" s="109" customFormat="1" ht="30" customHeight="1" x14ac:dyDescent="0.15">
      <c r="B283" s="82"/>
      <c r="C283" s="111"/>
      <c r="D283" s="111"/>
      <c r="E283" s="103"/>
      <c r="F283" s="108"/>
      <c r="G283" s="273"/>
      <c r="H283" s="88"/>
      <c r="I283" s="273"/>
      <c r="J283" s="108"/>
      <c r="K283" s="105"/>
      <c r="L283" s="88"/>
      <c r="M283" s="276"/>
      <c r="N283" s="277"/>
      <c r="O283" s="111"/>
      <c r="P283" s="111"/>
      <c r="Q283" s="111"/>
      <c r="R283" s="111" t="str">
        <f t="shared" si="80"/>
        <v>-</v>
      </c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88"/>
      <c r="AI283" s="88"/>
      <c r="AJ283" s="88"/>
      <c r="AK283" s="88"/>
      <c r="AL283" s="88"/>
      <c r="AM283" s="88"/>
      <c r="AN283" s="88"/>
      <c r="AO283" s="88"/>
      <c r="AP283" s="88"/>
      <c r="AQ283" s="189"/>
      <c r="AR283" s="88"/>
      <c r="AS283" s="88"/>
      <c r="AT283" s="88"/>
      <c r="AU283" s="88"/>
      <c r="AV283" s="88"/>
      <c r="AW283" s="88"/>
      <c r="AX283" s="282"/>
      <c r="AY283" s="115"/>
      <c r="AZ283" s="110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6"/>
      <c r="BL283" s="248">
        <f t="shared" si="137"/>
        <v>117</v>
      </c>
      <c r="BM283" s="247">
        <f>+IF(ISERROR(ROUNDDOWN(VLOOKUP(J283,償却率!$B$4:$C$82,2,FALSE)*台帳シート!M283,0)*台帳シート!BL283),0,ROUNDDOWN(VLOOKUP(台帳シート!J283,償却率!$B$4:$C$82,2,FALSE)*台帳シート!M283,0)*台帳シート!BL283)</f>
        <v>0</v>
      </c>
      <c r="BN283" s="289">
        <f t="shared" si="138"/>
        <v>0</v>
      </c>
      <c r="BO283" s="292">
        <f t="shared" si="139"/>
        <v>0</v>
      </c>
      <c r="BP283" s="292">
        <f t="shared" si="140"/>
        <v>0</v>
      </c>
      <c r="BQ283" s="289">
        <f t="shared" si="141"/>
        <v>0</v>
      </c>
      <c r="BR283" s="289">
        <f>IF(ISERROR(IF(BP283=0,IF(F283="無形・ソフトウェア",IF(ROUNDDOWN(VLOOKUP(J283,償却率!$B$4:$C$77,2,FALSE)*台帳シート!M283,0)&gt;=台帳シート!BO283,台帳シート!BO283-0,ROUNDDOWN(VLOOKUP(台帳シート!J283,償却率!$B$4:$C$77,2,FALSE)*台帳シート!M283,0)),IF(H283="1：リース",IF(ROUNDDOWN(VLOOKUP(J283,償却率!$B$4:$C$77,2,FALSE)*台帳シート!M283,0)&gt;=台帳シート!BO283,台帳シート!BO283-0,ROUNDDOWN(VLOOKUP(台帳シート!J283,償却率!$B$4:$C$77,2,FALSE)*台帳シート!M283,0)),IF(ROUNDDOWN(VLOOKUP(J283,償却率!$B$4:$C$77,2,FALSE)*台帳シート!M283,0)&gt;=台帳シート!BO283,台帳シート!BO283-1,ROUNDDOWN(VLOOKUP(台帳シート!J283,償却率!$B$4:$C$77,2,FALSE)*台帳シート!M283,0)))),0)),0,(IF(BP283=0,IF(F283="無形・ソフトウェア",IF(ROUNDDOWN(VLOOKUP(J283,償却率!$B$4:$C$77,2,FALSE)*台帳シート!M283,0)&gt;=台帳シート!BO283,台帳シート!BO283-0,ROUNDDOWN(VLOOKUP(台帳シート!J283,償却率!$B$4:$C$77,2,FALSE)*台帳シート!M283,0)),IF(H283="1：リース",IF(ROUNDDOWN(VLOOKUP(J283,償却率!$B$4:$C$77,2,FALSE)*台帳シート!M283,0)&gt;=台帳シート!BO283,台帳シート!BO283-0,ROUNDDOWN(VLOOKUP(台帳シート!J283,償却率!$B$4:$C$77,2,FALSE)*台帳シート!M283,0)),IF(ROUNDDOWN(VLOOKUP(J283,償却率!$B$4:$C$77,2,FALSE)*台帳シート!M283,0)&gt;=台帳シート!BO283,台帳シート!BO283-1,ROUNDDOWN(VLOOKUP(台帳シート!J283,償却率!$B$4:$C$77,2,FALSE)*台帳シート!M283,0)))),0)))</f>
        <v>0</v>
      </c>
      <c r="BS283" s="290">
        <f t="shared" si="157"/>
        <v>0</v>
      </c>
      <c r="BT283" s="293">
        <f t="shared" si="142"/>
        <v>0</v>
      </c>
      <c r="BU283" s="183"/>
    </row>
    <row r="284" spans="2:73" s="109" customFormat="1" ht="30" customHeight="1" x14ac:dyDescent="0.15">
      <c r="B284" s="82"/>
      <c r="C284" s="111"/>
      <c r="D284" s="111"/>
      <c r="E284" s="103"/>
      <c r="F284" s="108"/>
      <c r="G284" s="273"/>
      <c r="H284" s="88"/>
      <c r="I284" s="273"/>
      <c r="J284" s="108"/>
      <c r="K284" s="270"/>
      <c r="L284" s="88"/>
      <c r="M284" s="276"/>
      <c r="N284" s="277"/>
      <c r="O284" s="111"/>
      <c r="P284" s="111"/>
      <c r="Q284" s="111"/>
      <c r="R284" s="111" t="str">
        <f t="shared" si="80"/>
        <v>-</v>
      </c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88"/>
      <c r="AI284" s="88"/>
      <c r="AJ284" s="88"/>
      <c r="AK284" s="88"/>
      <c r="AL284" s="88"/>
      <c r="AM284" s="88"/>
      <c r="AN284" s="88"/>
      <c r="AO284" s="88"/>
      <c r="AP284" s="88"/>
      <c r="AQ284" s="189"/>
      <c r="AR284" s="88"/>
      <c r="AS284" s="88"/>
      <c r="AT284" s="88"/>
      <c r="AU284" s="88"/>
      <c r="AV284" s="88"/>
      <c r="AW284" s="88"/>
      <c r="AX284" s="282"/>
      <c r="AY284" s="115"/>
      <c r="AZ284" s="110"/>
      <c r="BA284" s="111"/>
      <c r="BB284" s="111"/>
      <c r="BC284" s="111"/>
      <c r="BD284" s="111"/>
      <c r="BE284" s="111"/>
      <c r="BF284" s="111"/>
      <c r="BG284" s="111"/>
      <c r="BH284" s="111"/>
      <c r="BI284" s="111"/>
      <c r="BJ284" s="111"/>
      <c r="BK284" s="6"/>
      <c r="BL284" s="248">
        <f t="shared" si="137"/>
        <v>117</v>
      </c>
      <c r="BM284" s="247">
        <f>+IF(ISERROR(ROUNDDOWN(VLOOKUP(J284,償却率!$B$4:$C$82,2,FALSE)*台帳シート!M284,0)*台帳シート!BL284),0,ROUNDDOWN(VLOOKUP(台帳シート!J284,償却率!$B$4:$C$82,2,FALSE)*台帳シート!M284,0)*台帳シート!BL284)</f>
        <v>0</v>
      </c>
      <c r="BN284" s="289">
        <f t="shared" si="138"/>
        <v>0</v>
      </c>
      <c r="BO284" s="292">
        <f t="shared" si="139"/>
        <v>0</v>
      </c>
      <c r="BP284" s="292">
        <f t="shared" si="140"/>
        <v>0</v>
      </c>
      <c r="BQ284" s="289">
        <f t="shared" si="141"/>
        <v>0</v>
      </c>
      <c r="BR284" s="289">
        <f>IF(ISERROR(IF(BP284=0,IF(F284="無形・ソフトウェア",IF(ROUNDDOWN(VLOOKUP(J284,償却率!$B$4:$C$77,2,FALSE)*台帳シート!M284,0)&gt;=台帳シート!BO284,台帳シート!BO284-0,ROUNDDOWN(VLOOKUP(台帳シート!J284,償却率!$B$4:$C$77,2,FALSE)*台帳シート!M284,0)),IF(H284="1：リース",IF(ROUNDDOWN(VLOOKUP(J284,償却率!$B$4:$C$77,2,FALSE)*台帳シート!M284,0)&gt;=台帳シート!BO284,台帳シート!BO284-0,ROUNDDOWN(VLOOKUP(台帳シート!J284,償却率!$B$4:$C$77,2,FALSE)*台帳シート!M284,0)),IF(ROUNDDOWN(VLOOKUP(J284,償却率!$B$4:$C$77,2,FALSE)*台帳シート!M284,0)&gt;=台帳シート!BO284,台帳シート!BO284-1,ROUNDDOWN(VLOOKUP(台帳シート!J284,償却率!$B$4:$C$77,2,FALSE)*台帳シート!M284,0)))),0)),0,(IF(BP284=0,IF(F284="無形・ソフトウェア",IF(ROUNDDOWN(VLOOKUP(J284,償却率!$B$4:$C$77,2,FALSE)*台帳シート!M284,0)&gt;=台帳シート!BO284,台帳シート!BO284-0,ROUNDDOWN(VLOOKUP(台帳シート!J284,償却率!$B$4:$C$77,2,FALSE)*台帳シート!M284,0)),IF(H284="1：リース",IF(ROUNDDOWN(VLOOKUP(J284,償却率!$B$4:$C$77,2,FALSE)*台帳シート!M284,0)&gt;=台帳シート!BO284,台帳シート!BO284-0,ROUNDDOWN(VLOOKUP(台帳シート!J284,償却率!$B$4:$C$77,2,FALSE)*台帳シート!M284,0)),IF(ROUNDDOWN(VLOOKUP(J284,償却率!$B$4:$C$77,2,FALSE)*台帳シート!M284,0)&gt;=台帳シート!BO284,台帳シート!BO284-1,ROUNDDOWN(VLOOKUP(台帳シート!J284,償却率!$B$4:$C$77,2,FALSE)*台帳シート!M284,0)))),0)))</f>
        <v>0</v>
      </c>
      <c r="BS284" s="290">
        <f t="shared" si="157"/>
        <v>0</v>
      </c>
      <c r="BT284" s="293">
        <f t="shared" si="142"/>
        <v>0</v>
      </c>
      <c r="BU284" s="183"/>
    </row>
    <row r="285" spans="2:73" s="109" customFormat="1" ht="30" customHeight="1" x14ac:dyDescent="0.15">
      <c r="B285" s="82"/>
      <c r="C285" s="111"/>
      <c r="D285" s="111"/>
      <c r="E285" s="103"/>
      <c r="F285" s="108"/>
      <c r="G285" s="273"/>
      <c r="H285" s="88"/>
      <c r="I285" s="273"/>
      <c r="J285" s="108"/>
      <c r="K285" s="270"/>
      <c r="L285" s="88"/>
      <c r="M285" s="276"/>
      <c r="N285" s="277"/>
      <c r="O285" s="111"/>
      <c r="P285" s="111"/>
      <c r="Q285" s="111"/>
      <c r="R285" s="111" t="str">
        <f t="shared" si="80"/>
        <v>-</v>
      </c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88"/>
      <c r="AI285" s="88"/>
      <c r="AJ285" s="88"/>
      <c r="AK285" s="88"/>
      <c r="AL285" s="88"/>
      <c r="AM285" s="88"/>
      <c r="AN285" s="88"/>
      <c r="AO285" s="88"/>
      <c r="AP285" s="88"/>
      <c r="AQ285" s="189"/>
      <c r="AR285" s="88"/>
      <c r="AS285" s="88"/>
      <c r="AT285" s="88"/>
      <c r="AU285" s="88"/>
      <c r="AV285" s="88"/>
      <c r="AW285" s="88"/>
      <c r="AX285" s="282"/>
      <c r="AY285" s="115"/>
      <c r="AZ285" s="110"/>
      <c r="BA285" s="111"/>
      <c r="BB285" s="111"/>
      <c r="BC285" s="111"/>
      <c r="BD285" s="111"/>
      <c r="BE285" s="111"/>
      <c r="BF285" s="111"/>
      <c r="BG285" s="111"/>
      <c r="BH285" s="111"/>
      <c r="BI285" s="111"/>
      <c r="BJ285" s="111"/>
      <c r="BK285" s="6"/>
      <c r="BL285" s="248">
        <f t="shared" si="137"/>
        <v>117</v>
      </c>
      <c r="BM285" s="247">
        <f>+IF(ISERROR(ROUNDDOWN(VLOOKUP(J285,償却率!$B$4:$C$82,2,FALSE)*台帳シート!M285,0)*台帳シート!BL285),0,ROUNDDOWN(VLOOKUP(台帳シート!J285,償却率!$B$4:$C$82,2,FALSE)*台帳シート!M285,0)*台帳シート!BL285)</f>
        <v>0</v>
      </c>
      <c r="BN285" s="289">
        <f t="shared" si="138"/>
        <v>0</v>
      </c>
      <c r="BO285" s="292">
        <f t="shared" si="139"/>
        <v>0</v>
      </c>
      <c r="BP285" s="292">
        <f t="shared" si="140"/>
        <v>0</v>
      </c>
      <c r="BQ285" s="289">
        <f t="shared" si="141"/>
        <v>0</v>
      </c>
      <c r="BR285" s="289">
        <f>IF(ISERROR(IF(BP285=0,IF(F285="無形・ソフトウェア",IF(ROUNDDOWN(VLOOKUP(J285,償却率!$B$4:$C$77,2,FALSE)*台帳シート!M285,0)&gt;=台帳シート!BO285,台帳シート!BO285-0,ROUNDDOWN(VLOOKUP(台帳シート!J285,償却率!$B$4:$C$77,2,FALSE)*台帳シート!M285,0)),IF(H285="1：リース",IF(ROUNDDOWN(VLOOKUP(J285,償却率!$B$4:$C$77,2,FALSE)*台帳シート!M285,0)&gt;=台帳シート!BO285,台帳シート!BO285-0,ROUNDDOWN(VLOOKUP(台帳シート!J285,償却率!$B$4:$C$77,2,FALSE)*台帳シート!M285,0)),IF(ROUNDDOWN(VLOOKUP(J285,償却率!$B$4:$C$77,2,FALSE)*台帳シート!M285,0)&gt;=台帳シート!BO285,台帳シート!BO285-1,ROUNDDOWN(VLOOKUP(台帳シート!J285,償却率!$B$4:$C$77,2,FALSE)*台帳シート!M285,0)))),0)),0,(IF(BP285=0,IF(F285="無形・ソフトウェア",IF(ROUNDDOWN(VLOOKUP(J285,償却率!$B$4:$C$77,2,FALSE)*台帳シート!M285,0)&gt;=台帳シート!BO285,台帳シート!BO285-0,ROUNDDOWN(VLOOKUP(台帳シート!J285,償却率!$B$4:$C$77,2,FALSE)*台帳シート!M285,0)),IF(H285="1：リース",IF(ROUNDDOWN(VLOOKUP(J285,償却率!$B$4:$C$77,2,FALSE)*台帳シート!M285,0)&gt;=台帳シート!BO285,台帳シート!BO285-0,ROUNDDOWN(VLOOKUP(台帳シート!J285,償却率!$B$4:$C$77,2,FALSE)*台帳シート!M285,0)),IF(ROUNDDOWN(VLOOKUP(J285,償却率!$B$4:$C$77,2,FALSE)*台帳シート!M285,0)&gt;=台帳シート!BO285,台帳シート!BO285-1,ROUNDDOWN(VLOOKUP(台帳シート!J285,償却率!$B$4:$C$77,2,FALSE)*台帳シート!M285,0)))),0)))</f>
        <v>0</v>
      </c>
      <c r="BS285" s="290">
        <f t="shared" ref="BS285:BS322" si="161">BN285+BQ285</f>
        <v>0</v>
      </c>
      <c r="BT285" s="293">
        <f t="shared" si="142"/>
        <v>0</v>
      </c>
      <c r="BU285" s="183"/>
    </row>
    <row r="286" spans="2:73" s="109" customFormat="1" ht="30" customHeight="1" x14ac:dyDescent="0.15">
      <c r="B286" s="82"/>
      <c r="C286" s="111"/>
      <c r="D286" s="111"/>
      <c r="E286" s="103"/>
      <c r="F286" s="108"/>
      <c r="G286" s="273"/>
      <c r="H286" s="88"/>
      <c r="I286" s="273"/>
      <c r="J286" s="108"/>
      <c r="K286" s="270"/>
      <c r="L286" s="88"/>
      <c r="M286" s="276"/>
      <c r="N286" s="277"/>
      <c r="O286" s="111"/>
      <c r="P286" s="111"/>
      <c r="Q286" s="111"/>
      <c r="R286" s="111" t="str">
        <f t="shared" si="80"/>
        <v>-</v>
      </c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88"/>
      <c r="AI286" s="88"/>
      <c r="AJ286" s="88"/>
      <c r="AK286" s="88"/>
      <c r="AL286" s="88"/>
      <c r="AM286" s="88"/>
      <c r="AN286" s="88"/>
      <c r="AO286" s="88"/>
      <c r="AP286" s="88"/>
      <c r="AQ286" s="189"/>
      <c r="AR286" s="88"/>
      <c r="AS286" s="88"/>
      <c r="AT286" s="88"/>
      <c r="AU286" s="88"/>
      <c r="AV286" s="88"/>
      <c r="AW286" s="88"/>
      <c r="AX286" s="282"/>
      <c r="AY286" s="115"/>
      <c r="AZ286" s="110"/>
      <c r="BA286" s="111"/>
      <c r="BB286" s="111"/>
      <c r="BC286" s="111"/>
      <c r="BD286" s="111"/>
      <c r="BE286" s="111"/>
      <c r="BF286" s="111"/>
      <c r="BG286" s="111"/>
      <c r="BH286" s="111"/>
      <c r="BI286" s="111"/>
      <c r="BJ286" s="111"/>
      <c r="BK286" s="6"/>
      <c r="BL286" s="248">
        <f t="shared" si="137"/>
        <v>117</v>
      </c>
      <c r="BM286" s="247">
        <f>+IF(ISERROR(ROUNDDOWN(VLOOKUP(J286,償却率!$B$4:$C$82,2,FALSE)*台帳シート!M286,0)*台帳シート!BL286),0,ROUNDDOWN(VLOOKUP(台帳シート!J286,償却率!$B$4:$C$82,2,FALSE)*台帳シート!M286,0)*台帳シート!BL286)</f>
        <v>0</v>
      </c>
      <c r="BN286" s="289">
        <f t="shared" si="138"/>
        <v>0</v>
      </c>
      <c r="BO286" s="292">
        <f t="shared" si="139"/>
        <v>0</v>
      </c>
      <c r="BP286" s="292">
        <f t="shared" si="140"/>
        <v>0</v>
      </c>
      <c r="BQ286" s="289">
        <f t="shared" si="141"/>
        <v>0</v>
      </c>
      <c r="BR286" s="289">
        <f>IF(ISERROR(IF(BP286=0,IF(F286="無形・ソフトウェア",IF(ROUNDDOWN(VLOOKUP(J286,償却率!$B$4:$C$77,2,FALSE)*台帳シート!M286,0)&gt;=台帳シート!BO286,台帳シート!BO286-0,ROUNDDOWN(VLOOKUP(台帳シート!J286,償却率!$B$4:$C$77,2,FALSE)*台帳シート!M286,0)),IF(H286="1：リース",IF(ROUNDDOWN(VLOOKUP(J286,償却率!$B$4:$C$77,2,FALSE)*台帳シート!M286,0)&gt;=台帳シート!BO286,台帳シート!BO286-0,ROUNDDOWN(VLOOKUP(台帳シート!J286,償却率!$B$4:$C$77,2,FALSE)*台帳シート!M286,0)),IF(ROUNDDOWN(VLOOKUP(J286,償却率!$B$4:$C$77,2,FALSE)*台帳シート!M286,0)&gt;=台帳シート!BO286,台帳シート!BO286-1,ROUNDDOWN(VLOOKUP(台帳シート!J286,償却率!$B$4:$C$77,2,FALSE)*台帳シート!M286,0)))),0)),0,(IF(BP286=0,IF(F286="無形・ソフトウェア",IF(ROUNDDOWN(VLOOKUP(J286,償却率!$B$4:$C$77,2,FALSE)*台帳シート!M286,0)&gt;=台帳シート!BO286,台帳シート!BO286-0,ROUNDDOWN(VLOOKUP(台帳シート!J286,償却率!$B$4:$C$77,2,FALSE)*台帳シート!M286,0)),IF(H286="1：リース",IF(ROUNDDOWN(VLOOKUP(J286,償却率!$B$4:$C$77,2,FALSE)*台帳シート!M286,0)&gt;=台帳シート!BO286,台帳シート!BO286-0,ROUNDDOWN(VLOOKUP(台帳シート!J286,償却率!$B$4:$C$77,2,FALSE)*台帳シート!M286,0)),IF(ROUNDDOWN(VLOOKUP(J286,償却率!$B$4:$C$77,2,FALSE)*台帳シート!M286,0)&gt;=台帳シート!BO286,台帳シート!BO286-1,ROUNDDOWN(VLOOKUP(台帳シート!J286,償却率!$B$4:$C$77,2,FALSE)*台帳シート!M286,0)))),0)))</f>
        <v>0</v>
      </c>
      <c r="BS286" s="290">
        <f t="shared" si="161"/>
        <v>0</v>
      </c>
      <c r="BT286" s="293">
        <f t="shared" si="142"/>
        <v>0</v>
      </c>
      <c r="BU286" s="183"/>
    </row>
    <row r="287" spans="2:73" s="109" customFormat="1" ht="30" customHeight="1" x14ac:dyDescent="0.15">
      <c r="B287" s="82"/>
      <c r="C287" s="111"/>
      <c r="D287" s="111"/>
      <c r="E287" s="103"/>
      <c r="F287" s="108"/>
      <c r="G287" s="273"/>
      <c r="H287" s="88"/>
      <c r="I287" s="273"/>
      <c r="J287" s="108"/>
      <c r="K287" s="270"/>
      <c r="L287" s="88"/>
      <c r="M287" s="276"/>
      <c r="N287" s="277"/>
      <c r="O287" s="111"/>
      <c r="P287" s="111"/>
      <c r="Q287" s="111"/>
      <c r="R287" s="111" t="str">
        <f t="shared" si="80"/>
        <v>-</v>
      </c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88"/>
      <c r="AI287" s="88"/>
      <c r="AJ287" s="88"/>
      <c r="AK287" s="88"/>
      <c r="AL287" s="88"/>
      <c r="AM287" s="88"/>
      <c r="AN287" s="88"/>
      <c r="AO287" s="88"/>
      <c r="AP287" s="88"/>
      <c r="AQ287" s="189"/>
      <c r="AR287" s="88"/>
      <c r="AS287" s="88"/>
      <c r="AT287" s="88"/>
      <c r="AU287" s="88"/>
      <c r="AV287" s="88"/>
      <c r="AW287" s="88"/>
      <c r="AX287" s="282"/>
      <c r="AY287" s="115"/>
      <c r="AZ287" s="110"/>
      <c r="BA287" s="111"/>
      <c r="BB287" s="111"/>
      <c r="BC287" s="111"/>
      <c r="BD287" s="111"/>
      <c r="BE287" s="111"/>
      <c r="BF287" s="111"/>
      <c r="BG287" s="111"/>
      <c r="BH287" s="111"/>
      <c r="BI287" s="111"/>
      <c r="BJ287" s="111"/>
      <c r="BK287" s="6"/>
      <c r="BL287" s="248">
        <f t="shared" si="137"/>
        <v>117</v>
      </c>
      <c r="BM287" s="247">
        <f>+IF(ISERROR(ROUNDDOWN(VLOOKUP(J287,償却率!$B$4:$C$82,2,FALSE)*台帳シート!M287,0)*台帳シート!BL287),0,ROUNDDOWN(VLOOKUP(台帳シート!J287,償却率!$B$4:$C$82,2,FALSE)*台帳シート!M287,0)*台帳シート!BL287)</f>
        <v>0</v>
      </c>
      <c r="BN287" s="289">
        <f t="shared" si="138"/>
        <v>0</v>
      </c>
      <c r="BO287" s="292">
        <f t="shared" si="139"/>
        <v>0</v>
      </c>
      <c r="BP287" s="292">
        <f t="shared" si="140"/>
        <v>0</v>
      </c>
      <c r="BQ287" s="289">
        <f t="shared" si="141"/>
        <v>0</v>
      </c>
      <c r="BR287" s="289">
        <f>IF(ISERROR(IF(BP287=0,IF(F287="無形・ソフトウェア",IF(ROUNDDOWN(VLOOKUP(J287,償却率!$B$4:$C$77,2,FALSE)*台帳シート!M287,0)&gt;=台帳シート!BO287,台帳シート!BO287-0,ROUNDDOWN(VLOOKUP(台帳シート!J287,償却率!$B$4:$C$77,2,FALSE)*台帳シート!M287,0)),IF(H287="1：リース",IF(ROUNDDOWN(VLOOKUP(J287,償却率!$B$4:$C$77,2,FALSE)*台帳シート!M287,0)&gt;=台帳シート!BO287,台帳シート!BO287-0,ROUNDDOWN(VLOOKUP(台帳シート!J287,償却率!$B$4:$C$77,2,FALSE)*台帳シート!M287,0)),IF(ROUNDDOWN(VLOOKUP(J287,償却率!$B$4:$C$77,2,FALSE)*台帳シート!M287,0)&gt;=台帳シート!BO287,台帳シート!BO287-1,ROUNDDOWN(VLOOKUP(台帳シート!J287,償却率!$B$4:$C$77,2,FALSE)*台帳シート!M287,0)))),0)),0,(IF(BP287=0,IF(F287="無形・ソフトウェア",IF(ROUNDDOWN(VLOOKUP(J287,償却率!$B$4:$C$77,2,FALSE)*台帳シート!M287,0)&gt;=台帳シート!BO287,台帳シート!BO287-0,ROUNDDOWN(VLOOKUP(台帳シート!J287,償却率!$B$4:$C$77,2,FALSE)*台帳シート!M287,0)),IF(H287="1：リース",IF(ROUNDDOWN(VLOOKUP(J287,償却率!$B$4:$C$77,2,FALSE)*台帳シート!M287,0)&gt;=台帳シート!BO287,台帳シート!BO287-0,ROUNDDOWN(VLOOKUP(台帳シート!J287,償却率!$B$4:$C$77,2,FALSE)*台帳シート!M287,0)),IF(ROUNDDOWN(VLOOKUP(J287,償却率!$B$4:$C$77,2,FALSE)*台帳シート!M287,0)&gt;=台帳シート!BO287,台帳シート!BO287-1,ROUNDDOWN(VLOOKUP(台帳シート!J287,償却率!$B$4:$C$77,2,FALSE)*台帳シート!M287,0)))),0)))</f>
        <v>0</v>
      </c>
      <c r="BS287" s="290">
        <f t="shared" si="161"/>
        <v>0</v>
      </c>
      <c r="BT287" s="293">
        <f t="shared" si="142"/>
        <v>0</v>
      </c>
      <c r="BU287" s="183"/>
    </row>
    <row r="288" spans="2:73" s="109" customFormat="1" ht="30" customHeight="1" x14ac:dyDescent="0.15">
      <c r="B288" s="82"/>
      <c r="C288" s="111"/>
      <c r="D288" s="111"/>
      <c r="E288" s="103"/>
      <c r="F288" s="108"/>
      <c r="G288" s="273"/>
      <c r="H288" s="88"/>
      <c r="I288" s="273"/>
      <c r="J288" s="108"/>
      <c r="K288" s="270"/>
      <c r="L288" s="88"/>
      <c r="M288" s="276"/>
      <c r="N288" s="277"/>
      <c r="O288" s="111"/>
      <c r="P288" s="111"/>
      <c r="Q288" s="111"/>
      <c r="R288" s="111" t="str">
        <f t="shared" si="80"/>
        <v>-</v>
      </c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88"/>
      <c r="AI288" s="88"/>
      <c r="AJ288" s="88"/>
      <c r="AK288" s="88"/>
      <c r="AL288" s="88"/>
      <c r="AM288" s="88"/>
      <c r="AN288" s="88"/>
      <c r="AO288" s="88"/>
      <c r="AP288" s="88"/>
      <c r="AQ288" s="189"/>
      <c r="AR288" s="88"/>
      <c r="AS288" s="88"/>
      <c r="AT288" s="88"/>
      <c r="AU288" s="88"/>
      <c r="AV288" s="88"/>
      <c r="AW288" s="88"/>
      <c r="AX288" s="282"/>
      <c r="AY288" s="115"/>
      <c r="AZ288" s="110"/>
      <c r="BA288" s="111"/>
      <c r="BB288" s="111"/>
      <c r="BC288" s="111"/>
      <c r="BD288" s="111"/>
      <c r="BE288" s="111"/>
      <c r="BF288" s="111"/>
      <c r="BG288" s="111"/>
      <c r="BH288" s="111"/>
      <c r="BI288" s="111"/>
      <c r="BJ288" s="111"/>
      <c r="BK288" s="6"/>
      <c r="BL288" s="248">
        <f t="shared" si="137"/>
        <v>117</v>
      </c>
      <c r="BM288" s="247">
        <f>+IF(ISERROR(ROUNDDOWN(VLOOKUP(J288,償却率!$B$4:$C$82,2,FALSE)*台帳シート!M288,0)*台帳シート!BL288),0,ROUNDDOWN(VLOOKUP(台帳シート!J288,償却率!$B$4:$C$82,2,FALSE)*台帳シート!M288,0)*台帳シート!BL288)</f>
        <v>0</v>
      </c>
      <c r="BN288" s="289">
        <f t="shared" si="138"/>
        <v>0</v>
      </c>
      <c r="BO288" s="292">
        <f t="shared" si="139"/>
        <v>0</v>
      </c>
      <c r="BP288" s="292">
        <f t="shared" si="140"/>
        <v>0</v>
      </c>
      <c r="BQ288" s="289">
        <f t="shared" si="141"/>
        <v>0</v>
      </c>
      <c r="BR288" s="289">
        <f>IF(ISERROR(IF(BP288=0,IF(F288="無形・ソフトウェア",IF(ROUNDDOWN(VLOOKUP(J288,償却率!$B$4:$C$77,2,FALSE)*台帳シート!M288,0)&gt;=台帳シート!BO288,台帳シート!BO288-0,ROUNDDOWN(VLOOKUP(台帳シート!J288,償却率!$B$4:$C$77,2,FALSE)*台帳シート!M288,0)),IF(H288="1：リース",IF(ROUNDDOWN(VLOOKUP(J288,償却率!$B$4:$C$77,2,FALSE)*台帳シート!M288,0)&gt;=台帳シート!BO288,台帳シート!BO288-0,ROUNDDOWN(VLOOKUP(台帳シート!J288,償却率!$B$4:$C$77,2,FALSE)*台帳シート!M288,0)),IF(ROUNDDOWN(VLOOKUP(J288,償却率!$B$4:$C$77,2,FALSE)*台帳シート!M288,0)&gt;=台帳シート!BO288,台帳シート!BO288-1,ROUNDDOWN(VLOOKUP(台帳シート!J288,償却率!$B$4:$C$77,2,FALSE)*台帳シート!M288,0)))),0)),0,(IF(BP288=0,IF(F288="無形・ソフトウェア",IF(ROUNDDOWN(VLOOKUP(J288,償却率!$B$4:$C$77,2,FALSE)*台帳シート!M288,0)&gt;=台帳シート!BO288,台帳シート!BO288-0,ROUNDDOWN(VLOOKUP(台帳シート!J288,償却率!$B$4:$C$77,2,FALSE)*台帳シート!M288,0)),IF(H288="1：リース",IF(ROUNDDOWN(VLOOKUP(J288,償却率!$B$4:$C$77,2,FALSE)*台帳シート!M288,0)&gt;=台帳シート!BO288,台帳シート!BO288-0,ROUNDDOWN(VLOOKUP(台帳シート!J288,償却率!$B$4:$C$77,2,FALSE)*台帳シート!M288,0)),IF(ROUNDDOWN(VLOOKUP(J288,償却率!$B$4:$C$77,2,FALSE)*台帳シート!M288,0)&gt;=台帳シート!BO288,台帳シート!BO288-1,ROUNDDOWN(VLOOKUP(台帳シート!J288,償却率!$B$4:$C$77,2,FALSE)*台帳シート!M288,0)))),0)))</f>
        <v>0</v>
      </c>
      <c r="BS288" s="290">
        <f t="shared" si="161"/>
        <v>0</v>
      </c>
      <c r="BT288" s="293">
        <f t="shared" si="142"/>
        <v>0</v>
      </c>
      <c r="BU288" s="183"/>
    </row>
    <row r="289" spans="2:73" s="109" customFormat="1" ht="16.5" customHeight="1" x14ac:dyDescent="0.15">
      <c r="B289" s="82"/>
      <c r="C289" s="111"/>
      <c r="D289" s="111"/>
      <c r="E289" s="103"/>
      <c r="F289" s="108"/>
      <c r="G289" s="273"/>
      <c r="H289" s="88"/>
      <c r="I289" s="273"/>
      <c r="J289" s="108"/>
      <c r="K289" s="270"/>
      <c r="L289" s="88"/>
      <c r="M289" s="276"/>
      <c r="N289" s="277"/>
      <c r="O289" s="56"/>
      <c r="P289" s="111"/>
      <c r="Q289" s="111"/>
      <c r="R289" s="111" t="str">
        <f t="shared" si="80"/>
        <v>-</v>
      </c>
      <c r="S289" s="111"/>
      <c r="T289" s="111"/>
      <c r="U289" s="111"/>
      <c r="V289" s="111"/>
      <c r="W289" s="111"/>
      <c r="X289" s="111"/>
      <c r="Y289" s="111" t="str">
        <f t="shared" ref="Y289:Y293" si="162">IF(BP289&lt;0,BP289,"-")</f>
        <v>-</v>
      </c>
      <c r="Z289" s="111"/>
      <c r="AA289" s="111"/>
      <c r="AB289" s="111"/>
      <c r="AC289" s="111"/>
      <c r="AD289" s="111"/>
      <c r="AE289" s="111"/>
      <c r="AF289" s="111"/>
      <c r="AG289" s="111"/>
      <c r="AH289" s="88"/>
      <c r="AI289" s="88"/>
      <c r="AJ289" s="88"/>
      <c r="AK289" s="88"/>
      <c r="AL289" s="88"/>
      <c r="AM289" s="88"/>
      <c r="AN289" s="88"/>
      <c r="AO289" s="88"/>
      <c r="AP289" s="88"/>
      <c r="AQ289" s="189"/>
      <c r="AR289" s="88"/>
      <c r="AS289" s="88"/>
      <c r="AT289" s="88"/>
      <c r="AU289" s="88"/>
      <c r="AV289" s="88"/>
      <c r="AW289" s="88"/>
      <c r="AX289" s="282"/>
      <c r="AY289" s="115"/>
      <c r="AZ289" s="110"/>
      <c r="BA289" s="111"/>
      <c r="BB289" s="111"/>
      <c r="BC289" s="111"/>
      <c r="BD289" s="111"/>
      <c r="BE289" s="111"/>
      <c r="BF289" s="111"/>
      <c r="BG289" s="111"/>
      <c r="BH289" s="111"/>
      <c r="BI289" s="111"/>
      <c r="BJ289" s="111"/>
      <c r="BK289" s="6"/>
      <c r="BL289" s="248">
        <f t="shared" si="137"/>
        <v>117</v>
      </c>
      <c r="BM289" s="247">
        <f>+IF(ISERROR(ROUNDDOWN(VLOOKUP(J289,償却率!$B$4:$C$82,2,FALSE)*台帳シート!M289,0)*台帳シート!BL289),0,ROUNDDOWN(VLOOKUP(台帳シート!J289,償却率!$B$4:$C$82,2,FALSE)*台帳シート!M289,0)*台帳シート!BL289)</f>
        <v>0</v>
      </c>
      <c r="BN289" s="289">
        <f t="shared" si="138"/>
        <v>0</v>
      </c>
      <c r="BO289" s="292">
        <f t="shared" si="139"/>
        <v>0</v>
      </c>
      <c r="BP289" s="292">
        <f t="shared" si="140"/>
        <v>0</v>
      </c>
      <c r="BQ289" s="289">
        <f t="shared" si="141"/>
        <v>0</v>
      </c>
      <c r="BR289" s="289">
        <f>IF(ISERROR(IF(BP289=0,IF(F289="無形・ソフトウェア",IF(ROUNDDOWN(VLOOKUP(J289,償却率!$B$4:$C$77,2,FALSE)*台帳シート!M289,0)&gt;=台帳シート!BO289,台帳シート!BO289-0,ROUNDDOWN(VLOOKUP(台帳シート!J289,償却率!$B$4:$C$77,2,FALSE)*台帳シート!M289,0)),IF(H289="1：リース",IF(ROUNDDOWN(VLOOKUP(J289,償却率!$B$4:$C$77,2,FALSE)*台帳シート!M289,0)&gt;=台帳シート!BO289,台帳シート!BO289-0,ROUNDDOWN(VLOOKUP(台帳シート!J289,償却率!$B$4:$C$77,2,FALSE)*台帳シート!M289,0)),IF(ROUNDDOWN(VLOOKUP(J289,償却率!$B$4:$C$77,2,FALSE)*台帳シート!M289,0)&gt;=台帳シート!BO289,台帳シート!BO289-1,ROUNDDOWN(VLOOKUP(台帳シート!J289,償却率!$B$4:$C$77,2,FALSE)*台帳シート!M289,0)))),0)),0,(IF(BP289=0,IF(F289="無形・ソフトウェア",IF(ROUNDDOWN(VLOOKUP(J289,償却率!$B$4:$C$77,2,FALSE)*台帳シート!M289,0)&gt;=台帳シート!BO289,台帳シート!BO289-0,ROUNDDOWN(VLOOKUP(台帳シート!J289,償却率!$B$4:$C$77,2,FALSE)*台帳シート!M289,0)),IF(H289="1：リース",IF(ROUNDDOWN(VLOOKUP(J289,償却率!$B$4:$C$77,2,FALSE)*台帳シート!M289,0)&gt;=台帳シート!BO289,台帳シート!BO289-0,ROUNDDOWN(VLOOKUP(台帳シート!J289,償却率!$B$4:$C$77,2,FALSE)*台帳シート!M289,0)),IF(ROUNDDOWN(VLOOKUP(J289,償却率!$B$4:$C$77,2,FALSE)*台帳シート!M289,0)&gt;=台帳シート!BO289,台帳シート!BO289-1,ROUNDDOWN(VLOOKUP(台帳シート!J289,償却率!$B$4:$C$77,2,FALSE)*台帳シート!M289,0)))),0)))</f>
        <v>0</v>
      </c>
      <c r="BS289" s="290">
        <f t="shared" si="161"/>
        <v>0</v>
      </c>
      <c r="BT289" s="293">
        <f t="shared" si="142"/>
        <v>0</v>
      </c>
      <c r="BU289" s="183"/>
    </row>
    <row r="290" spans="2:73" s="109" customFormat="1" ht="16.5" customHeight="1" x14ac:dyDescent="0.15">
      <c r="B290" s="82"/>
      <c r="C290" s="111"/>
      <c r="D290" s="111"/>
      <c r="E290" s="103"/>
      <c r="F290" s="108"/>
      <c r="G290" s="273"/>
      <c r="H290" s="88"/>
      <c r="I290" s="273"/>
      <c r="J290" s="108"/>
      <c r="K290" s="270"/>
      <c r="L290" s="88"/>
      <c r="M290" s="276"/>
      <c r="N290" s="277"/>
      <c r="O290" s="111"/>
      <c r="P290" s="111"/>
      <c r="Q290" s="111"/>
      <c r="R290" s="111" t="str">
        <f t="shared" si="80"/>
        <v>-</v>
      </c>
      <c r="S290" s="111"/>
      <c r="T290" s="111"/>
      <c r="U290" s="111"/>
      <c r="V290" s="111"/>
      <c r="W290" s="111"/>
      <c r="X290" s="111"/>
      <c r="Y290" s="111" t="str">
        <f t="shared" si="162"/>
        <v>-</v>
      </c>
      <c r="Z290" s="111"/>
      <c r="AA290" s="111"/>
      <c r="AB290" s="111"/>
      <c r="AC290" s="111"/>
      <c r="AD290" s="111"/>
      <c r="AE290" s="111"/>
      <c r="AF290" s="111"/>
      <c r="AG290" s="111"/>
      <c r="AH290" s="88"/>
      <c r="AI290" s="88"/>
      <c r="AJ290" s="88"/>
      <c r="AK290" s="88"/>
      <c r="AL290" s="88"/>
      <c r="AM290" s="88"/>
      <c r="AN290" s="88"/>
      <c r="AO290" s="88"/>
      <c r="AP290" s="88"/>
      <c r="AQ290" s="189"/>
      <c r="AR290" s="88"/>
      <c r="AS290" s="88"/>
      <c r="AT290" s="88"/>
      <c r="AU290" s="88"/>
      <c r="AV290" s="88"/>
      <c r="AW290" s="88"/>
      <c r="AX290" s="282"/>
      <c r="AY290" s="115"/>
      <c r="AZ290" s="110"/>
      <c r="BA290" s="111"/>
      <c r="BB290" s="111"/>
      <c r="BC290" s="111"/>
      <c r="BD290" s="111"/>
      <c r="BE290" s="111"/>
      <c r="BF290" s="111"/>
      <c r="BG290" s="111"/>
      <c r="BH290" s="111"/>
      <c r="BI290" s="111"/>
      <c r="BJ290" s="111"/>
      <c r="BK290" s="6"/>
      <c r="BL290" s="248">
        <f t="shared" si="137"/>
        <v>117</v>
      </c>
      <c r="BM290" s="247">
        <f>+IF(ISERROR(ROUNDDOWN(VLOOKUP(J290,償却率!$B$4:$C$82,2,FALSE)*台帳シート!M290,0)*台帳シート!BL290),0,ROUNDDOWN(VLOOKUP(台帳シート!J290,償却率!$B$4:$C$82,2,FALSE)*台帳シート!M290,0)*台帳シート!BL290)</f>
        <v>0</v>
      </c>
      <c r="BN290" s="289">
        <f t="shared" si="138"/>
        <v>0</v>
      </c>
      <c r="BO290" s="292">
        <f t="shared" si="139"/>
        <v>0</v>
      </c>
      <c r="BP290" s="292">
        <f t="shared" si="140"/>
        <v>0</v>
      </c>
      <c r="BQ290" s="289">
        <f t="shared" si="141"/>
        <v>0</v>
      </c>
      <c r="BR290" s="289">
        <f>IF(ISERROR(IF(BP290=0,IF(F290="無形・ソフトウェア",IF(ROUNDDOWN(VLOOKUP(J290,償却率!$B$4:$C$77,2,FALSE)*台帳シート!M290,0)&gt;=台帳シート!BO290,台帳シート!BO290-0,ROUNDDOWN(VLOOKUP(台帳シート!J290,償却率!$B$4:$C$77,2,FALSE)*台帳シート!M290,0)),IF(H290="1：リース",IF(ROUNDDOWN(VLOOKUP(J290,償却率!$B$4:$C$77,2,FALSE)*台帳シート!M290,0)&gt;=台帳シート!BO290,台帳シート!BO290-0,ROUNDDOWN(VLOOKUP(台帳シート!J290,償却率!$B$4:$C$77,2,FALSE)*台帳シート!M290,0)),IF(ROUNDDOWN(VLOOKUP(J290,償却率!$B$4:$C$77,2,FALSE)*台帳シート!M290,0)&gt;=台帳シート!BO290,台帳シート!BO290-1,ROUNDDOWN(VLOOKUP(台帳シート!J290,償却率!$B$4:$C$77,2,FALSE)*台帳シート!M290,0)))),0)),0,(IF(BP290=0,IF(F290="無形・ソフトウェア",IF(ROUNDDOWN(VLOOKUP(J290,償却率!$B$4:$C$77,2,FALSE)*台帳シート!M290,0)&gt;=台帳シート!BO290,台帳シート!BO290-0,ROUNDDOWN(VLOOKUP(台帳シート!J290,償却率!$B$4:$C$77,2,FALSE)*台帳シート!M290,0)),IF(H290="1：リース",IF(ROUNDDOWN(VLOOKUP(J290,償却率!$B$4:$C$77,2,FALSE)*台帳シート!M290,0)&gt;=台帳シート!BO290,台帳シート!BO290-0,ROUNDDOWN(VLOOKUP(台帳シート!J290,償却率!$B$4:$C$77,2,FALSE)*台帳シート!M290,0)),IF(ROUNDDOWN(VLOOKUP(J290,償却率!$B$4:$C$77,2,FALSE)*台帳シート!M290,0)&gt;=台帳シート!BO290,台帳シート!BO290-1,ROUNDDOWN(VLOOKUP(台帳シート!J290,償却率!$B$4:$C$77,2,FALSE)*台帳シート!M290,0)))),0)))</f>
        <v>0</v>
      </c>
      <c r="BS290" s="290">
        <f t="shared" si="161"/>
        <v>0</v>
      </c>
      <c r="BT290" s="293">
        <f t="shared" si="142"/>
        <v>0</v>
      </c>
      <c r="BU290" s="183"/>
    </row>
    <row r="291" spans="2:73" s="109" customFormat="1" ht="16.5" customHeight="1" x14ac:dyDescent="0.15">
      <c r="B291" s="82"/>
      <c r="C291" s="111"/>
      <c r="D291" s="111"/>
      <c r="E291" s="103"/>
      <c r="F291" s="108"/>
      <c r="G291" s="273"/>
      <c r="H291" s="88"/>
      <c r="I291" s="273"/>
      <c r="J291" s="108"/>
      <c r="K291" s="270"/>
      <c r="L291" s="88"/>
      <c r="M291" s="276"/>
      <c r="N291" s="277"/>
      <c r="O291" s="56"/>
      <c r="P291" s="111"/>
      <c r="Q291" s="111"/>
      <c r="R291" s="111" t="str">
        <f t="shared" si="80"/>
        <v>-</v>
      </c>
      <c r="S291" s="111"/>
      <c r="T291" s="111"/>
      <c r="U291" s="111"/>
      <c r="V291" s="111"/>
      <c r="W291" s="111"/>
      <c r="X291" s="111"/>
      <c r="Y291" s="111" t="str">
        <f t="shared" si="162"/>
        <v>-</v>
      </c>
      <c r="Z291" s="111"/>
      <c r="AA291" s="111"/>
      <c r="AB291" s="111"/>
      <c r="AC291" s="111"/>
      <c r="AD291" s="111"/>
      <c r="AE291" s="111"/>
      <c r="AF291" s="111"/>
      <c r="AG291" s="111"/>
      <c r="AH291" s="88"/>
      <c r="AI291" s="88"/>
      <c r="AJ291" s="88"/>
      <c r="AK291" s="88"/>
      <c r="AL291" s="88"/>
      <c r="AM291" s="88"/>
      <c r="AN291" s="88"/>
      <c r="AO291" s="88"/>
      <c r="AP291" s="88"/>
      <c r="AQ291" s="189"/>
      <c r="AR291" s="88"/>
      <c r="AS291" s="88"/>
      <c r="AT291" s="88"/>
      <c r="AU291" s="88"/>
      <c r="AV291" s="88"/>
      <c r="AW291" s="88"/>
      <c r="AX291" s="282"/>
      <c r="AY291" s="115"/>
      <c r="AZ291" s="110"/>
      <c r="BA291" s="111"/>
      <c r="BB291" s="111"/>
      <c r="BC291" s="111"/>
      <c r="BD291" s="111"/>
      <c r="BE291" s="111"/>
      <c r="BF291" s="111"/>
      <c r="BG291" s="111"/>
      <c r="BH291" s="111"/>
      <c r="BI291" s="111"/>
      <c r="BJ291" s="111"/>
      <c r="BK291" s="6"/>
      <c r="BL291" s="248">
        <f t="shared" si="137"/>
        <v>117</v>
      </c>
      <c r="BM291" s="247">
        <f>+IF(ISERROR(ROUNDDOWN(VLOOKUP(J291,償却率!$B$4:$C$82,2,FALSE)*台帳シート!M291,0)*台帳シート!BL291),0,ROUNDDOWN(VLOOKUP(台帳シート!J291,償却率!$B$4:$C$82,2,FALSE)*台帳シート!M291,0)*台帳シート!BL291)</f>
        <v>0</v>
      </c>
      <c r="BN291" s="289">
        <f t="shared" si="138"/>
        <v>0</v>
      </c>
      <c r="BO291" s="292">
        <f t="shared" si="139"/>
        <v>0</v>
      </c>
      <c r="BP291" s="292">
        <f t="shared" si="140"/>
        <v>0</v>
      </c>
      <c r="BQ291" s="289">
        <f t="shared" si="141"/>
        <v>0</v>
      </c>
      <c r="BR291" s="289">
        <f>IF(ISERROR(IF(BP291=0,IF(F291="無形・ソフトウェア",IF(ROUNDDOWN(VLOOKUP(J291,償却率!$B$4:$C$77,2,FALSE)*台帳シート!M291,0)&gt;=台帳シート!BO291,台帳シート!BO291-0,ROUNDDOWN(VLOOKUP(台帳シート!J291,償却率!$B$4:$C$77,2,FALSE)*台帳シート!M291,0)),IF(H291="1：リース",IF(ROUNDDOWN(VLOOKUP(J291,償却率!$B$4:$C$77,2,FALSE)*台帳シート!M291,0)&gt;=台帳シート!BO291,台帳シート!BO291-0,ROUNDDOWN(VLOOKUP(台帳シート!J291,償却率!$B$4:$C$77,2,FALSE)*台帳シート!M291,0)),IF(ROUNDDOWN(VLOOKUP(J291,償却率!$B$4:$C$77,2,FALSE)*台帳シート!M291,0)&gt;=台帳シート!BO291,台帳シート!BO291-1,ROUNDDOWN(VLOOKUP(台帳シート!J291,償却率!$B$4:$C$77,2,FALSE)*台帳シート!M291,0)))),0)),0,(IF(BP291=0,IF(F291="無形・ソフトウェア",IF(ROUNDDOWN(VLOOKUP(J291,償却率!$B$4:$C$77,2,FALSE)*台帳シート!M291,0)&gt;=台帳シート!BO291,台帳シート!BO291-0,ROUNDDOWN(VLOOKUP(台帳シート!J291,償却率!$B$4:$C$77,2,FALSE)*台帳シート!M291,0)),IF(H291="1：リース",IF(ROUNDDOWN(VLOOKUP(J291,償却率!$B$4:$C$77,2,FALSE)*台帳シート!M291,0)&gt;=台帳シート!BO291,台帳シート!BO291-0,ROUNDDOWN(VLOOKUP(台帳シート!J291,償却率!$B$4:$C$77,2,FALSE)*台帳シート!M291,0)),IF(ROUNDDOWN(VLOOKUP(J291,償却率!$B$4:$C$77,2,FALSE)*台帳シート!M291,0)&gt;=台帳シート!BO291,台帳シート!BO291-1,ROUNDDOWN(VLOOKUP(台帳シート!J291,償却率!$B$4:$C$77,2,FALSE)*台帳シート!M291,0)))),0)))</f>
        <v>0</v>
      </c>
      <c r="BS291" s="290">
        <f t="shared" si="161"/>
        <v>0</v>
      </c>
      <c r="BT291" s="293">
        <f t="shared" si="142"/>
        <v>0</v>
      </c>
      <c r="BU291" s="183"/>
    </row>
    <row r="292" spans="2:73" s="109" customFormat="1" ht="16.5" customHeight="1" x14ac:dyDescent="0.15">
      <c r="B292" s="82"/>
      <c r="C292" s="111"/>
      <c r="D292" s="111"/>
      <c r="E292" s="103"/>
      <c r="F292" s="108"/>
      <c r="G292" s="273"/>
      <c r="H292" s="88"/>
      <c r="I292" s="273"/>
      <c r="J292" s="108"/>
      <c r="K292" s="270"/>
      <c r="L292" s="88"/>
      <c r="M292" s="276"/>
      <c r="N292" s="277"/>
      <c r="O292" s="111"/>
      <c r="P292" s="111"/>
      <c r="Q292" s="111"/>
      <c r="R292" s="111" t="str">
        <f t="shared" si="80"/>
        <v>-</v>
      </c>
      <c r="S292" s="111"/>
      <c r="T292" s="111"/>
      <c r="U292" s="111"/>
      <c r="V292" s="111"/>
      <c r="W292" s="111"/>
      <c r="X292" s="111"/>
      <c r="Y292" s="111" t="str">
        <f t="shared" si="162"/>
        <v>-</v>
      </c>
      <c r="Z292" s="111"/>
      <c r="AA292" s="111"/>
      <c r="AB292" s="111"/>
      <c r="AC292" s="111"/>
      <c r="AD292" s="111"/>
      <c r="AE292" s="111"/>
      <c r="AF292" s="111"/>
      <c r="AG292" s="111"/>
      <c r="AH292" s="88"/>
      <c r="AI292" s="88"/>
      <c r="AJ292" s="88"/>
      <c r="AK292" s="88"/>
      <c r="AL292" s="88"/>
      <c r="AM292" s="88"/>
      <c r="AN292" s="88"/>
      <c r="AO292" s="88"/>
      <c r="AP292" s="88"/>
      <c r="AQ292" s="189"/>
      <c r="AR292" s="88"/>
      <c r="AS292" s="88"/>
      <c r="AT292" s="88"/>
      <c r="AU292" s="88"/>
      <c r="AV292" s="88"/>
      <c r="AW292" s="88"/>
      <c r="AX292" s="282"/>
      <c r="AY292" s="115"/>
      <c r="AZ292" s="110"/>
      <c r="BA292" s="111"/>
      <c r="BB292" s="111"/>
      <c r="BC292" s="111"/>
      <c r="BD292" s="111"/>
      <c r="BE292" s="111"/>
      <c r="BF292" s="111"/>
      <c r="BG292" s="111"/>
      <c r="BH292" s="111"/>
      <c r="BI292" s="111"/>
      <c r="BJ292" s="111"/>
      <c r="BK292" s="6"/>
      <c r="BL292" s="248">
        <f t="shared" si="137"/>
        <v>117</v>
      </c>
      <c r="BM292" s="247">
        <f>+IF(ISERROR(ROUNDDOWN(VLOOKUP(J292,償却率!$B$4:$C$82,2,FALSE)*台帳シート!M292,0)*台帳シート!BL292),0,ROUNDDOWN(VLOOKUP(台帳シート!J292,償却率!$B$4:$C$82,2,FALSE)*台帳シート!M292,0)*台帳シート!BL292)</f>
        <v>0</v>
      </c>
      <c r="BN292" s="289">
        <f t="shared" si="138"/>
        <v>0</v>
      </c>
      <c r="BO292" s="292">
        <f t="shared" si="139"/>
        <v>0</v>
      </c>
      <c r="BP292" s="292">
        <f t="shared" si="140"/>
        <v>0</v>
      </c>
      <c r="BQ292" s="289">
        <f t="shared" si="141"/>
        <v>0</v>
      </c>
      <c r="BR292" s="289">
        <f>IF(ISERROR(IF(BP292=0,IF(F292="無形・ソフトウェア",IF(ROUNDDOWN(VLOOKUP(J292,償却率!$B$4:$C$77,2,FALSE)*台帳シート!M292,0)&gt;=台帳シート!BO292,台帳シート!BO292-0,ROUNDDOWN(VLOOKUP(台帳シート!J292,償却率!$B$4:$C$77,2,FALSE)*台帳シート!M292,0)),IF(H292="1：リース",IF(ROUNDDOWN(VLOOKUP(J292,償却率!$B$4:$C$77,2,FALSE)*台帳シート!M292,0)&gt;=台帳シート!BO292,台帳シート!BO292-0,ROUNDDOWN(VLOOKUP(台帳シート!J292,償却率!$B$4:$C$77,2,FALSE)*台帳シート!M292,0)),IF(ROUNDDOWN(VLOOKUP(J292,償却率!$B$4:$C$77,2,FALSE)*台帳シート!M292,0)&gt;=台帳シート!BO292,台帳シート!BO292-1,ROUNDDOWN(VLOOKUP(台帳シート!J292,償却率!$B$4:$C$77,2,FALSE)*台帳シート!M292,0)))),0)),0,(IF(BP292=0,IF(F292="無形・ソフトウェア",IF(ROUNDDOWN(VLOOKUP(J292,償却率!$B$4:$C$77,2,FALSE)*台帳シート!M292,0)&gt;=台帳シート!BO292,台帳シート!BO292-0,ROUNDDOWN(VLOOKUP(台帳シート!J292,償却率!$B$4:$C$77,2,FALSE)*台帳シート!M292,0)),IF(H292="1：リース",IF(ROUNDDOWN(VLOOKUP(J292,償却率!$B$4:$C$77,2,FALSE)*台帳シート!M292,0)&gt;=台帳シート!BO292,台帳シート!BO292-0,ROUNDDOWN(VLOOKUP(台帳シート!J292,償却率!$B$4:$C$77,2,FALSE)*台帳シート!M292,0)),IF(ROUNDDOWN(VLOOKUP(J292,償却率!$B$4:$C$77,2,FALSE)*台帳シート!M292,0)&gt;=台帳シート!BO292,台帳シート!BO292-1,ROUNDDOWN(VLOOKUP(台帳シート!J292,償却率!$B$4:$C$77,2,FALSE)*台帳シート!M292,0)))),0)))</f>
        <v>0</v>
      </c>
      <c r="BS292" s="290">
        <f t="shared" si="161"/>
        <v>0</v>
      </c>
      <c r="BT292" s="293">
        <f t="shared" si="142"/>
        <v>0</v>
      </c>
      <c r="BU292" s="183"/>
    </row>
    <row r="293" spans="2:73" s="109" customFormat="1" ht="16.5" customHeight="1" x14ac:dyDescent="0.15">
      <c r="B293" s="82"/>
      <c r="C293" s="111"/>
      <c r="D293" s="111"/>
      <c r="E293" s="103"/>
      <c r="F293" s="108"/>
      <c r="G293" s="273"/>
      <c r="H293" s="88"/>
      <c r="I293" s="273"/>
      <c r="J293" s="108"/>
      <c r="K293" s="270"/>
      <c r="L293" s="88"/>
      <c r="M293" s="276"/>
      <c r="N293" s="277"/>
      <c r="O293" s="111"/>
      <c r="P293" s="111"/>
      <c r="Q293" s="111"/>
      <c r="R293" s="111" t="str">
        <f t="shared" si="80"/>
        <v>-</v>
      </c>
      <c r="S293" s="111"/>
      <c r="T293" s="111"/>
      <c r="U293" s="111"/>
      <c r="V293" s="111"/>
      <c r="W293" s="111"/>
      <c r="X293" s="111"/>
      <c r="Y293" s="111" t="str">
        <f t="shared" si="162"/>
        <v>-</v>
      </c>
      <c r="Z293" s="111"/>
      <c r="AA293" s="111"/>
      <c r="AB293" s="111"/>
      <c r="AC293" s="111"/>
      <c r="AD293" s="111"/>
      <c r="AE293" s="111"/>
      <c r="AF293" s="111"/>
      <c r="AG293" s="111"/>
      <c r="AH293" s="88"/>
      <c r="AI293" s="88"/>
      <c r="AJ293" s="88"/>
      <c r="AK293" s="88"/>
      <c r="AL293" s="88"/>
      <c r="AM293" s="88"/>
      <c r="AN293" s="88"/>
      <c r="AO293" s="88"/>
      <c r="AP293" s="88"/>
      <c r="AQ293" s="189"/>
      <c r="AR293" s="88"/>
      <c r="AS293" s="88"/>
      <c r="AT293" s="88"/>
      <c r="AU293" s="88"/>
      <c r="AV293" s="88"/>
      <c r="AW293" s="88"/>
      <c r="AX293" s="282"/>
      <c r="AY293" s="115"/>
      <c r="AZ293" s="110"/>
      <c r="BA293" s="111"/>
      <c r="BB293" s="111"/>
      <c r="BC293" s="111"/>
      <c r="BD293" s="111"/>
      <c r="BE293" s="111"/>
      <c r="BF293" s="111"/>
      <c r="BG293" s="111"/>
      <c r="BH293" s="111"/>
      <c r="BI293" s="111"/>
      <c r="BJ293" s="111"/>
      <c r="BK293" s="6"/>
      <c r="BL293" s="248">
        <f t="shared" si="137"/>
        <v>117</v>
      </c>
      <c r="BM293" s="247">
        <f>+IF(ISERROR(ROUNDDOWN(VLOOKUP(J293,償却率!$B$4:$C$82,2,FALSE)*台帳シート!M293,0)*台帳シート!BL293),0,ROUNDDOWN(VLOOKUP(台帳シート!J293,償却率!$B$4:$C$82,2,FALSE)*台帳シート!M293,0)*台帳シート!BL293)</f>
        <v>0</v>
      </c>
      <c r="BN293" s="289">
        <f t="shared" si="138"/>
        <v>0</v>
      </c>
      <c r="BO293" s="292">
        <f t="shared" si="139"/>
        <v>0</v>
      </c>
      <c r="BP293" s="292">
        <f t="shared" si="140"/>
        <v>0</v>
      </c>
      <c r="BQ293" s="289">
        <f t="shared" si="141"/>
        <v>0</v>
      </c>
      <c r="BR293" s="289">
        <f>IF(ISERROR(IF(BP293=0,IF(F293="無形・ソフトウェア",IF(ROUNDDOWN(VLOOKUP(J293,償却率!$B$4:$C$77,2,FALSE)*台帳シート!M293,0)&gt;=台帳シート!BO293,台帳シート!BO293-0,ROUNDDOWN(VLOOKUP(台帳シート!J293,償却率!$B$4:$C$77,2,FALSE)*台帳シート!M293,0)),IF(H293="1：リース",IF(ROUNDDOWN(VLOOKUP(J293,償却率!$B$4:$C$77,2,FALSE)*台帳シート!M293,0)&gt;=台帳シート!BO293,台帳シート!BO293-0,ROUNDDOWN(VLOOKUP(台帳シート!J293,償却率!$B$4:$C$77,2,FALSE)*台帳シート!M293,0)),IF(ROUNDDOWN(VLOOKUP(J293,償却率!$B$4:$C$77,2,FALSE)*台帳シート!M293,0)&gt;=台帳シート!BO293,台帳シート!BO293-1,ROUNDDOWN(VLOOKUP(台帳シート!J293,償却率!$B$4:$C$77,2,FALSE)*台帳シート!M293,0)))),0)),0,(IF(BP293=0,IF(F293="無形・ソフトウェア",IF(ROUNDDOWN(VLOOKUP(J293,償却率!$B$4:$C$77,2,FALSE)*台帳シート!M293,0)&gt;=台帳シート!BO293,台帳シート!BO293-0,ROUNDDOWN(VLOOKUP(台帳シート!J293,償却率!$B$4:$C$77,2,FALSE)*台帳シート!M293,0)),IF(H293="1：リース",IF(ROUNDDOWN(VLOOKUP(J293,償却率!$B$4:$C$77,2,FALSE)*台帳シート!M293,0)&gt;=台帳シート!BO293,台帳シート!BO293-0,ROUNDDOWN(VLOOKUP(台帳シート!J293,償却率!$B$4:$C$77,2,FALSE)*台帳シート!M293,0)),IF(ROUNDDOWN(VLOOKUP(J293,償却率!$B$4:$C$77,2,FALSE)*台帳シート!M293,0)&gt;=台帳シート!BO293,台帳シート!BO293-1,ROUNDDOWN(VLOOKUP(台帳シート!J293,償却率!$B$4:$C$77,2,FALSE)*台帳シート!M293,0)))),0)))</f>
        <v>0</v>
      </c>
      <c r="BS293" s="290">
        <f t="shared" si="161"/>
        <v>0</v>
      </c>
      <c r="BT293" s="293">
        <f t="shared" si="142"/>
        <v>0</v>
      </c>
      <c r="BU293" s="183"/>
    </row>
    <row r="294" spans="2:73" s="109" customFormat="1" ht="16.5" customHeight="1" x14ac:dyDescent="0.15">
      <c r="B294" s="82"/>
      <c r="C294" s="111"/>
      <c r="D294" s="111"/>
      <c r="E294" s="103"/>
      <c r="F294" s="108"/>
      <c r="G294" s="273"/>
      <c r="H294" s="88"/>
      <c r="I294" s="273"/>
      <c r="J294" s="108"/>
      <c r="K294" s="270"/>
      <c r="L294" s="88"/>
      <c r="M294" s="276"/>
      <c r="N294" s="277"/>
      <c r="O294" s="56"/>
      <c r="P294" s="111"/>
      <c r="Q294" s="111"/>
      <c r="R294" s="111" t="str">
        <f t="shared" si="80"/>
        <v>-</v>
      </c>
      <c r="S294" s="111"/>
      <c r="T294" s="111"/>
      <c r="U294" s="111"/>
      <c r="V294" s="111"/>
      <c r="W294" s="111"/>
      <c r="X294" s="111"/>
      <c r="Y294" s="111" t="str">
        <f t="shared" si="113"/>
        <v>-</v>
      </c>
      <c r="Z294" s="111"/>
      <c r="AA294" s="111"/>
      <c r="AB294" s="111"/>
      <c r="AC294" s="111"/>
      <c r="AD294" s="111"/>
      <c r="AE294" s="111"/>
      <c r="AF294" s="111"/>
      <c r="AG294" s="111"/>
      <c r="AH294" s="88"/>
      <c r="AI294" s="88"/>
      <c r="AJ294" s="88"/>
      <c r="AK294" s="88"/>
      <c r="AL294" s="88"/>
      <c r="AM294" s="88"/>
      <c r="AN294" s="88"/>
      <c r="AO294" s="88"/>
      <c r="AP294" s="88"/>
      <c r="AQ294" s="189"/>
      <c r="AR294" s="88"/>
      <c r="AS294" s="88"/>
      <c r="AT294" s="88"/>
      <c r="AU294" s="88"/>
      <c r="AV294" s="88"/>
      <c r="AW294" s="88"/>
      <c r="AX294" s="282"/>
      <c r="AY294" s="115"/>
      <c r="AZ294" s="110"/>
      <c r="BA294" s="111"/>
      <c r="BB294" s="111"/>
      <c r="BC294" s="111"/>
      <c r="BD294" s="111"/>
      <c r="BE294" s="111"/>
      <c r="BF294" s="111"/>
      <c r="BG294" s="111"/>
      <c r="BH294" s="111"/>
      <c r="BI294" s="111"/>
      <c r="BJ294" s="111"/>
      <c r="BK294" s="6"/>
      <c r="BL294" s="248">
        <f t="shared" si="137"/>
        <v>117</v>
      </c>
      <c r="BM294" s="247">
        <f>+IF(ISERROR(ROUNDDOWN(VLOOKUP(J294,償却率!$B$4:$C$82,2,FALSE)*台帳シート!M294,0)*台帳シート!BL294),0,ROUNDDOWN(VLOOKUP(台帳シート!J294,償却率!$B$4:$C$82,2,FALSE)*台帳シート!M294,0)*台帳シート!BL294)</f>
        <v>0</v>
      </c>
      <c r="BN294" s="289">
        <f t="shared" si="138"/>
        <v>0</v>
      </c>
      <c r="BO294" s="292">
        <f t="shared" si="139"/>
        <v>0</v>
      </c>
      <c r="BP294" s="292">
        <f t="shared" si="140"/>
        <v>0</v>
      </c>
      <c r="BQ294" s="289">
        <f t="shared" si="141"/>
        <v>0</v>
      </c>
      <c r="BR294" s="289">
        <f>IF(ISERROR(IF(BP294=0,IF(F294="無形・ソフトウェア",IF(ROUNDDOWN(VLOOKUP(J294,償却率!$B$4:$C$77,2,FALSE)*台帳シート!M294,0)&gt;=台帳シート!BO294,台帳シート!BO294-0,ROUNDDOWN(VLOOKUP(台帳シート!J294,償却率!$B$4:$C$77,2,FALSE)*台帳シート!M294,0)),IF(H294="1：リース",IF(ROUNDDOWN(VLOOKUP(J294,償却率!$B$4:$C$77,2,FALSE)*台帳シート!M294,0)&gt;=台帳シート!BO294,台帳シート!BO294-0,ROUNDDOWN(VLOOKUP(台帳シート!J294,償却率!$B$4:$C$77,2,FALSE)*台帳シート!M294,0)),IF(ROUNDDOWN(VLOOKUP(J294,償却率!$B$4:$C$77,2,FALSE)*台帳シート!M294,0)&gt;=台帳シート!BO294,台帳シート!BO294-1,ROUNDDOWN(VLOOKUP(台帳シート!J294,償却率!$B$4:$C$77,2,FALSE)*台帳シート!M294,0)))),0)),0,(IF(BP294=0,IF(F294="無形・ソフトウェア",IF(ROUNDDOWN(VLOOKUP(J294,償却率!$B$4:$C$77,2,FALSE)*台帳シート!M294,0)&gt;=台帳シート!BO294,台帳シート!BO294-0,ROUNDDOWN(VLOOKUP(台帳シート!J294,償却率!$B$4:$C$77,2,FALSE)*台帳シート!M294,0)),IF(H294="1：リース",IF(ROUNDDOWN(VLOOKUP(J294,償却率!$B$4:$C$77,2,FALSE)*台帳シート!M294,0)&gt;=台帳シート!BO294,台帳シート!BO294-0,ROUNDDOWN(VLOOKUP(台帳シート!J294,償却率!$B$4:$C$77,2,FALSE)*台帳シート!M294,0)),IF(ROUNDDOWN(VLOOKUP(J294,償却率!$B$4:$C$77,2,FALSE)*台帳シート!M294,0)&gt;=台帳シート!BO294,台帳シート!BO294-1,ROUNDDOWN(VLOOKUP(台帳シート!J294,償却率!$B$4:$C$77,2,FALSE)*台帳シート!M294,0)))),0)))</f>
        <v>0</v>
      </c>
      <c r="BS294" s="290">
        <f t="shared" si="161"/>
        <v>0</v>
      </c>
      <c r="BT294" s="293">
        <f t="shared" si="142"/>
        <v>0</v>
      </c>
      <c r="BU294" s="183"/>
    </row>
    <row r="295" spans="2:73" s="109" customFormat="1" ht="16.5" customHeight="1" x14ac:dyDescent="0.15">
      <c r="B295" s="82"/>
      <c r="C295" s="111"/>
      <c r="D295" s="111"/>
      <c r="E295" s="103"/>
      <c r="F295" s="108"/>
      <c r="G295" s="273"/>
      <c r="H295" s="88"/>
      <c r="I295" s="273"/>
      <c r="J295" s="108"/>
      <c r="K295" s="270"/>
      <c r="L295" s="88"/>
      <c r="M295" s="276"/>
      <c r="N295" s="277"/>
      <c r="O295" s="56"/>
      <c r="P295" s="111"/>
      <c r="Q295" s="111"/>
      <c r="R295" s="111" t="str">
        <f t="shared" si="80"/>
        <v>-</v>
      </c>
      <c r="S295" s="111"/>
      <c r="T295" s="111"/>
      <c r="U295" s="111"/>
      <c r="V295" s="111"/>
      <c r="W295" s="111"/>
      <c r="X295" s="111"/>
      <c r="Y295" s="111" t="str">
        <f t="shared" si="113"/>
        <v>-</v>
      </c>
      <c r="Z295" s="111"/>
      <c r="AA295" s="111"/>
      <c r="AB295" s="111"/>
      <c r="AC295" s="111"/>
      <c r="AD295" s="111"/>
      <c r="AE295" s="111"/>
      <c r="AF295" s="111"/>
      <c r="AG295" s="111"/>
      <c r="AH295" s="88"/>
      <c r="AI295" s="88"/>
      <c r="AJ295" s="88"/>
      <c r="AK295" s="88"/>
      <c r="AL295" s="88"/>
      <c r="AM295" s="88"/>
      <c r="AN295" s="88"/>
      <c r="AO295" s="88"/>
      <c r="AP295" s="88"/>
      <c r="AQ295" s="189"/>
      <c r="AR295" s="88"/>
      <c r="AS295" s="88"/>
      <c r="AT295" s="88"/>
      <c r="AU295" s="88"/>
      <c r="AV295" s="88"/>
      <c r="AW295" s="88"/>
      <c r="AX295" s="282"/>
      <c r="AY295" s="115"/>
      <c r="AZ295" s="110"/>
      <c r="BA295" s="111"/>
      <c r="BB295" s="111"/>
      <c r="BC295" s="111"/>
      <c r="BD295" s="111"/>
      <c r="BE295" s="111"/>
      <c r="BF295" s="111"/>
      <c r="BG295" s="111"/>
      <c r="BH295" s="111"/>
      <c r="BI295" s="111"/>
      <c r="BJ295" s="111"/>
      <c r="BK295" s="6"/>
      <c r="BL295" s="248">
        <f t="shared" ref="BL295:BL313" si="163">+IF($BM$2&lt;K295,0,DATEDIF(K295,$BM$2,"Y"))</f>
        <v>117</v>
      </c>
      <c r="BM295" s="247">
        <f>+IF(ISERROR(ROUNDDOWN(VLOOKUP(J295,償却率!$B$4:$C$82,2,FALSE)*台帳シート!M295,0)*台帳シート!BL295),0,ROUNDDOWN(VLOOKUP(台帳シート!J295,償却率!$B$4:$C$82,2,FALSE)*台帳シート!M295,0)*台帳シート!BL295)</f>
        <v>0</v>
      </c>
      <c r="BN295" s="289">
        <f t="shared" ref="BN295:BN313" si="164">IF(BM295=0,0,IF(F295="無形・ソフトウェア",IF(M295-BM295&gt;0,BM295,M295-0),IF(H295="1：リース",IF(M295-BM295&gt;0,BM295,M295-0),IF(M295-BM295&gt;1,BM295,M295-1))))</f>
        <v>0</v>
      </c>
      <c r="BO295" s="292">
        <f t="shared" ref="BO295:BO313" si="165">+IF(BP295&lt;=0,M295-BN295,0)</f>
        <v>0</v>
      </c>
      <c r="BP295" s="292">
        <f t="shared" ref="BP295:BP313" si="166">+IF($BM$2&lt;K295,M295,IF(O295&lt;&gt;"",-(M295-BN295),0))</f>
        <v>0</v>
      </c>
      <c r="BQ295" s="289">
        <f t="shared" ref="BQ295:BQ313" si="167">IF(BP295&lt;0,-BN295+BP295,0)</f>
        <v>0</v>
      </c>
      <c r="BR295" s="289">
        <f>IF(ISERROR(IF(BP295=0,IF(F295="無形・ソフトウェア",IF(ROUNDDOWN(VLOOKUP(J295,償却率!$B$4:$C$77,2,FALSE)*台帳シート!M295,0)&gt;=台帳シート!BO295,台帳シート!BO295-0,ROUNDDOWN(VLOOKUP(台帳シート!J295,償却率!$B$4:$C$77,2,FALSE)*台帳シート!M295,0)),IF(H295="1：リース",IF(ROUNDDOWN(VLOOKUP(J295,償却率!$B$4:$C$77,2,FALSE)*台帳シート!M295,0)&gt;=台帳シート!BO295,台帳シート!BO295-0,ROUNDDOWN(VLOOKUP(台帳シート!J295,償却率!$B$4:$C$77,2,FALSE)*台帳シート!M295,0)),IF(ROUNDDOWN(VLOOKUP(J295,償却率!$B$4:$C$77,2,FALSE)*台帳シート!M295,0)&gt;=台帳シート!BO295,台帳シート!BO295-1,ROUNDDOWN(VLOOKUP(台帳シート!J295,償却率!$B$4:$C$77,2,FALSE)*台帳シート!M295,0)))),0)),0,(IF(BP295=0,IF(F295="無形・ソフトウェア",IF(ROUNDDOWN(VLOOKUP(J295,償却率!$B$4:$C$77,2,FALSE)*台帳シート!M295,0)&gt;=台帳シート!BO295,台帳シート!BO295-0,ROUNDDOWN(VLOOKUP(台帳シート!J295,償却率!$B$4:$C$77,2,FALSE)*台帳シート!M295,0)),IF(H295="1：リース",IF(ROUNDDOWN(VLOOKUP(J295,償却率!$B$4:$C$77,2,FALSE)*台帳シート!M295,0)&gt;=台帳シート!BO295,台帳シート!BO295-0,ROUNDDOWN(VLOOKUP(台帳シート!J295,償却率!$B$4:$C$77,2,FALSE)*台帳シート!M295,0)),IF(ROUNDDOWN(VLOOKUP(J295,償却率!$B$4:$C$77,2,FALSE)*台帳シート!M295,0)&gt;=台帳シート!BO295,台帳シート!BO295-1,ROUNDDOWN(VLOOKUP(台帳シート!J295,償却率!$B$4:$C$77,2,FALSE)*台帳シート!M295,0)))),0)))</f>
        <v>0</v>
      </c>
      <c r="BS295" s="290">
        <f t="shared" si="161"/>
        <v>0</v>
      </c>
      <c r="BT295" s="293">
        <f t="shared" ref="BT295:BT313" si="168">+BO295+BP295-BR295</f>
        <v>0</v>
      </c>
      <c r="BU295" s="183"/>
    </row>
    <row r="296" spans="2:73" s="109" customFormat="1" ht="16.5" customHeight="1" x14ac:dyDescent="0.15">
      <c r="B296" s="82"/>
      <c r="C296" s="111"/>
      <c r="D296" s="111"/>
      <c r="E296" s="103"/>
      <c r="F296" s="108"/>
      <c r="G296" s="273"/>
      <c r="H296" s="88"/>
      <c r="I296" s="273"/>
      <c r="J296" s="108"/>
      <c r="K296" s="270"/>
      <c r="L296" s="88"/>
      <c r="M296" s="276"/>
      <c r="N296" s="277"/>
      <c r="O296" s="56"/>
      <c r="P296" s="111"/>
      <c r="Q296" s="111"/>
      <c r="R296" s="111" t="str">
        <f t="shared" si="80"/>
        <v>-</v>
      </c>
      <c r="S296" s="111"/>
      <c r="T296" s="111"/>
      <c r="U296" s="111"/>
      <c r="V296" s="111"/>
      <c r="W296" s="111"/>
      <c r="X296" s="111"/>
      <c r="Y296" s="111" t="str">
        <f t="shared" si="81"/>
        <v>-</v>
      </c>
      <c r="Z296" s="111"/>
      <c r="AA296" s="111"/>
      <c r="AB296" s="111"/>
      <c r="AC296" s="111"/>
      <c r="AD296" s="111"/>
      <c r="AE296" s="111"/>
      <c r="AF296" s="111"/>
      <c r="AG296" s="111"/>
      <c r="AH296" s="88"/>
      <c r="AI296" s="88"/>
      <c r="AJ296" s="88"/>
      <c r="AK296" s="88"/>
      <c r="AL296" s="88"/>
      <c r="AM296" s="88"/>
      <c r="AN296" s="88"/>
      <c r="AO296" s="88"/>
      <c r="AP296" s="88"/>
      <c r="AQ296" s="189"/>
      <c r="AR296" s="88"/>
      <c r="AS296" s="88"/>
      <c r="AT296" s="88"/>
      <c r="AU296" s="88"/>
      <c r="AV296" s="88"/>
      <c r="AW296" s="88"/>
      <c r="AX296" s="282"/>
      <c r="AY296" s="115"/>
      <c r="AZ296" s="110"/>
      <c r="BA296" s="111"/>
      <c r="BB296" s="111"/>
      <c r="BC296" s="111"/>
      <c r="BD296" s="111"/>
      <c r="BE296" s="111"/>
      <c r="BF296" s="111"/>
      <c r="BG296" s="111"/>
      <c r="BH296" s="111"/>
      <c r="BI296" s="111"/>
      <c r="BJ296" s="111"/>
      <c r="BK296" s="6"/>
      <c r="BL296" s="248">
        <f t="shared" si="163"/>
        <v>117</v>
      </c>
      <c r="BM296" s="247">
        <f>+IF(ISERROR(ROUNDDOWN(VLOOKUP(J296,償却率!$B$4:$C$82,2,FALSE)*台帳シート!M296,0)*台帳シート!BL296),0,ROUNDDOWN(VLOOKUP(台帳シート!J296,償却率!$B$4:$C$82,2,FALSE)*台帳シート!M296,0)*台帳シート!BL296)</f>
        <v>0</v>
      </c>
      <c r="BN296" s="289">
        <f t="shared" si="164"/>
        <v>0</v>
      </c>
      <c r="BO296" s="292">
        <f t="shared" si="165"/>
        <v>0</v>
      </c>
      <c r="BP296" s="292">
        <f t="shared" si="166"/>
        <v>0</v>
      </c>
      <c r="BQ296" s="289">
        <f t="shared" si="167"/>
        <v>0</v>
      </c>
      <c r="BR296" s="289">
        <f>IF(ISERROR(IF(BP296=0,IF(F296="無形・ソフトウェア",IF(ROUNDDOWN(VLOOKUP(J296,償却率!$B$4:$C$77,2,FALSE)*台帳シート!M296,0)&gt;=台帳シート!BO296,台帳シート!BO296-0,ROUNDDOWN(VLOOKUP(台帳シート!J296,償却率!$B$4:$C$77,2,FALSE)*台帳シート!M296,0)),IF(H296="1：リース",IF(ROUNDDOWN(VLOOKUP(J296,償却率!$B$4:$C$77,2,FALSE)*台帳シート!M296,0)&gt;=台帳シート!BO296,台帳シート!BO296-0,ROUNDDOWN(VLOOKUP(台帳シート!J296,償却率!$B$4:$C$77,2,FALSE)*台帳シート!M296,0)),IF(ROUNDDOWN(VLOOKUP(J296,償却率!$B$4:$C$77,2,FALSE)*台帳シート!M296,0)&gt;=台帳シート!BO296,台帳シート!BO296-1,ROUNDDOWN(VLOOKUP(台帳シート!J296,償却率!$B$4:$C$77,2,FALSE)*台帳シート!M296,0)))),0)),0,(IF(BP296=0,IF(F296="無形・ソフトウェア",IF(ROUNDDOWN(VLOOKUP(J296,償却率!$B$4:$C$77,2,FALSE)*台帳シート!M296,0)&gt;=台帳シート!BO296,台帳シート!BO296-0,ROUNDDOWN(VLOOKUP(台帳シート!J296,償却率!$B$4:$C$77,2,FALSE)*台帳シート!M296,0)),IF(H296="1：リース",IF(ROUNDDOWN(VLOOKUP(J296,償却率!$B$4:$C$77,2,FALSE)*台帳シート!M296,0)&gt;=台帳シート!BO296,台帳シート!BO296-0,ROUNDDOWN(VLOOKUP(台帳シート!J296,償却率!$B$4:$C$77,2,FALSE)*台帳シート!M296,0)),IF(ROUNDDOWN(VLOOKUP(J296,償却率!$B$4:$C$77,2,FALSE)*台帳シート!M296,0)&gt;=台帳シート!BO296,台帳シート!BO296-1,ROUNDDOWN(VLOOKUP(台帳シート!J296,償却率!$B$4:$C$77,2,FALSE)*台帳シート!M296,0)))),0)))</f>
        <v>0</v>
      </c>
      <c r="BS296" s="290">
        <f t="shared" si="161"/>
        <v>0</v>
      </c>
      <c r="BT296" s="293">
        <f t="shared" si="168"/>
        <v>0</v>
      </c>
      <c r="BU296" s="183"/>
    </row>
    <row r="297" spans="2:73" s="109" customFormat="1" ht="16.5" customHeight="1" x14ac:dyDescent="0.15">
      <c r="B297" s="82"/>
      <c r="C297" s="111"/>
      <c r="D297" s="111"/>
      <c r="E297" s="103"/>
      <c r="F297" s="108"/>
      <c r="G297" s="268"/>
      <c r="H297" s="88"/>
      <c r="I297" s="273"/>
      <c r="J297" s="108"/>
      <c r="K297" s="270"/>
      <c r="L297" s="88"/>
      <c r="M297" s="276"/>
      <c r="N297" s="277"/>
      <c r="O297" s="111"/>
      <c r="P297" s="111"/>
      <c r="Q297" s="111"/>
      <c r="R297" s="111" t="str">
        <f t="shared" ref="R297:R316" si="169">IF(BP297&gt;0,BP297,"-")</f>
        <v>-</v>
      </c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88"/>
      <c r="AI297" s="88"/>
      <c r="AJ297" s="88"/>
      <c r="AK297" s="88"/>
      <c r="AL297" s="88"/>
      <c r="AM297" s="88"/>
      <c r="AN297" s="88"/>
      <c r="AO297" s="88"/>
      <c r="AP297" s="88"/>
      <c r="AQ297" s="189"/>
      <c r="AR297" s="88"/>
      <c r="AS297" s="88"/>
      <c r="AT297" s="88"/>
      <c r="AU297" s="88"/>
      <c r="AV297" s="88"/>
      <c r="AW297" s="88"/>
      <c r="AX297" s="282"/>
      <c r="AY297" s="115"/>
      <c r="AZ297" s="110"/>
      <c r="BA297" s="111"/>
      <c r="BB297" s="111"/>
      <c r="BC297" s="111"/>
      <c r="BD297" s="111"/>
      <c r="BE297" s="111"/>
      <c r="BF297" s="111"/>
      <c r="BG297" s="111"/>
      <c r="BH297" s="111"/>
      <c r="BI297" s="111"/>
      <c r="BJ297" s="111"/>
      <c r="BK297" s="6"/>
      <c r="BL297" s="248">
        <f t="shared" si="163"/>
        <v>117</v>
      </c>
      <c r="BM297" s="247">
        <f>+IF(ISERROR(ROUNDDOWN(VLOOKUP(J297,償却率!$B$4:$C$82,2,FALSE)*台帳シート!M297,0)*台帳シート!BL297),0,ROUNDDOWN(VLOOKUP(台帳シート!J297,償却率!$B$4:$C$82,2,FALSE)*台帳シート!M297,0)*台帳シート!BL297)</f>
        <v>0</v>
      </c>
      <c r="BN297" s="289">
        <f t="shared" si="164"/>
        <v>0</v>
      </c>
      <c r="BO297" s="292">
        <f t="shared" si="165"/>
        <v>0</v>
      </c>
      <c r="BP297" s="292">
        <f t="shared" si="166"/>
        <v>0</v>
      </c>
      <c r="BQ297" s="289">
        <f t="shared" si="167"/>
        <v>0</v>
      </c>
      <c r="BR297" s="289">
        <f>IF(ISERROR(IF(BP297=0,IF(F297="無形・ソフトウェア",IF(ROUNDDOWN(VLOOKUP(J297,償却率!$B$4:$C$77,2,FALSE)*台帳シート!M297,0)&gt;=台帳シート!BO297,台帳シート!BO297-0,ROUNDDOWN(VLOOKUP(台帳シート!J297,償却率!$B$4:$C$77,2,FALSE)*台帳シート!M297,0)),IF(H297="1：リース",IF(ROUNDDOWN(VLOOKUP(J297,償却率!$B$4:$C$77,2,FALSE)*台帳シート!M297,0)&gt;=台帳シート!BO297,台帳シート!BO297-0,ROUNDDOWN(VLOOKUP(台帳シート!J297,償却率!$B$4:$C$77,2,FALSE)*台帳シート!M297,0)),IF(ROUNDDOWN(VLOOKUP(J297,償却率!$B$4:$C$77,2,FALSE)*台帳シート!M297,0)&gt;=台帳シート!BO297,台帳シート!BO297-1,ROUNDDOWN(VLOOKUP(台帳シート!J297,償却率!$B$4:$C$77,2,FALSE)*台帳シート!M297,0)))),0)),0,(IF(BP297=0,IF(F297="無形・ソフトウェア",IF(ROUNDDOWN(VLOOKUP(J297,償却率!$B$4:$C$77,2,FALSE)*台帳シート!M297,0)&gt;=台帳シート!BO297,台帳シート!BO297-0,ROUNDDOWN(VLOOKUP(台帳シート!J297,償却率!$B$4:$C$77,2,FALSE)*台帳シート!M297,0)),IF(H297="1：リース",IF(ROUNDDOWN(VLOOKUP(J297,償却率!$B$4:$C$77,2,FALSE)*台帳シート!M297,0)&gt;=台帳シート!BO297,台帳シート!BO297-0,ROUNDDOWN(VLOOKUP(台帳シート!J297,償却率!$B$4:$C$77,2,FALSE)*台帳シート!M297,0)),IF(ROUNDDOWN(VLOOKUP(J297,償却率!$B$4:$C$77,2,FALSE)*台帳シート!M297,0)&gt;=台帳シート!BO297,台帳シート!BO297-1,ROUNDDOWN(VLOOKUP(台帳シート!J297,償却率!$B$4:$C$77,2,FALSE)*台帳シート!M297,0)))),0)))</f>
        <v>0</v>
      </c>
      <c r="BS297" s="290">
        <f t="shared" si="161"/>
        <v>0</v>
      </c>
      <c r="BT297" s="293">
        <f t="shared" si="168"/>
        <v>0</v>
      </c>
      <c r="BU297" s="183"/>
    </row>
    <row r="298" spans="2:73" s="109" customFormat="1" ht="16.5" customHeight="1" x14ac:dyDescent="0.15">
      <c r="B298" s="82"/>
      <c r="C298" s="111"/>
      <c r="D298" s="111"/>
      <c r="E298" s="103"/>
      <c r="F298" s="108"/>
      <c r="G298" s="273"/>
      <c r="H298" s="88"/>
      <c r="I298" s="273"/>
      <c r="J298" s="108"/>
      <c r="K298" s="270"/>
      <c r="L298" s="88"/>
      <c r="M298" s="276"/>
      <c r="N298" s="277"/>
      <c r="O298" s="111"/>
      <c r="P298" s="111"/>
      <c r="Q298" s="111"/>
      <c r="R298" s="111" t="str">
        <f t="shared" si="169"/>
        <v>-</v>
      </c>
      <c r="S298" s="111"/>
      <c r="T298" s="111"/>
      <c r="U298" s="111"/>
      <c r="V298" s="111"/>
      <c r="W298" s="111"/>
      <c r="X298" s="111"/>
      <c r="Y298" s="111" t="str">
        <f t="shared" ref="Y298:Y322" si="170">IF(BP298&lt;0,BP298,"-")</f>
        <v>-</v>
      </c>
      <c r="Z298" s="111"/>
      <c r="AA298" s="111"/>
      <c r="AB298" s="111"/>
      <c r="AC298" s="111"/>
      <c r="AD298" s="111"/>
      <c r="AE298" s="111"/>
      <c r="AF298" s="111"/>
      <c r="AG298" s="111"/>
      <c r="AH298" s="88"/>
      <c r="AI298" s="88"/>
      <c r="AJ298" s="88"/>
      <c r="AK298" s="88"/>
      <c r="AL298" s="88"/>
      <c r="AM298" s="88"/>
      <c r="AN298" s="88"/>
      <c r="AO298" s="88"/>
      <c r="AP298" s="88"/>
      <c r="AQ298" s="189"/>
      <c r="AR298" s="88"/>
      <c r="AS298" s="88"/>
      <c r="AT298" s="88"/>
      <c r="AU298" s="88"/>
      <c r="AV298" s="88"/>
      <c r="AW298" s="88"/>
      <c r="AX298" s="282"/>
      <c r="AY298" s="115"/>
      <c r="AZ298" s="110"/>
      <c r="BA298" s="111"/>
      <c r="BB298" s="111"/>
      <c r="BC298" s="111"/>
      <c r="BD298" s="111"/>
      <c r="BE298" s="111"/>
      <c r="BF298" s="111"/>
      <c r="BG298" s="111"/>
      <c r="BH298" s="111"/>
      <c r="BI298" s="111"/>
      <c r="BJ298" s="111"/>
      <c r="BK298" s="6"/>
      <c r="BL298" s="248">
        <f t="shared" si="163"/>
        <v>117</v>
      </c>
      <c r="BM298" s="247">
        <f>+IF(ISERROR(ROUNDDOWN(VLOOKUP(J298,償却率!$B$4:$C$82,2,FALSE)*台帳シート!M298,0)*台帳シート!BL298),0,ROUNDDOWN(VLOOKUP(台帳シート!J298,償却率!$B$4:$C$82,2,FALSE)*台帳シート!M298,0)*台帳シート!BL298)</f>
        <v>0</v>
      </c>
      <c r="BN298" s="289">
        <f t="shared" si="164"/>
        <v>0</v>
      </c>
      <c r="BO298" s="292">
        <f t="shared" si="165"/>
        <v>0</v>
      </c>
      <c r="BP298" s="292">
        <f t="shared" si="166"/>
        <v>0</v>
      </c>
      <c r="BQ298" s="289">
        <f t="shared" si="167"/>
        <v>0</v>
      </c>
      <c r="BR298" s="289">
        <f>IF(ISERROR(IF(BP298=0,IF(F298="無形・ソフトウェア",IF(ROUNDDOWN(VLOOKUP(J298,償却率!$B$4:$C$77,2,FALSE)*台帳シート!M298,0)&gt;=台帳シート!BO298,台帳シート!BO298-0,ROUNDDOWN(VLOOKUP(台帳シート!J298,償却率!$B$4:$C$77,2,FALSE)*台帳シート!M298,0)),IF(H298="1：リース",IF(ROUNDDOWN(VLOOKUP(J298,償却率!$B$4:$C$77,2,FALSE)*台帳シート!M298,0)&gt;=台帳シート!BO298,台帳シート!BO298-0,ROUNDDOWN(VLOOKUP(台帳シート!J298,償却率!$B$4:$C$77,2,FALSE)*台帳シート!M298,0)),IF(ROUNDDOWN(VLOOKUP(J298,償却率!$B$4:$C$77,2,FALSE)*台帳シート!M298,0)&gt;=台帳シート!BO298,台帳シート!BO298-1,ROUNDDOWN(VLOOKUP(台帳シート!J298,償却率!$B$4:$C$77,2,FALSE)*台帳シート!M298,0)))),0)),0,(IF(BP298=0,IF(F298="無形・ソフトウェア",IF(ROUNDDOWN(VLOOKUP(J298,償却率!$B$4:$C$77,2,FALSE)*台帳シート!M298,0)&gt;=台帳シート!BO298,台帳シート!BO298-0,ROUNDDOWN(VLOOKUP(台帳シート!J298,償却率!$B$4:$C$77,2,FALSE)*台帳シート!M298,0)),IF(H298="1：リース",IF(ROUNDDOWN(VLOOKUP(J298,償却率!$B$4:$C$77,2,FALSE)*台帳シート!M298,0)&gt;=台帳シート!BO298,台帳シート!BO298-0,ROUNDDOWN(VLOOKUP(台帳シート!J298,償却率!$B$4:$C$77,2,FALSE)*台帳シート!M298,0)),IF(ROUNDDOWN(VLOOKUP(J298,償却率!$B$4:$C$77,2,FALSE)*台帳シート!M298,0)&gt;=台帳シート!BO298,台帳シート!BO298-1,ROUNDDOWN(VLOOKUP(台帳シート!J298,償却率!$B$4:$C$77,2,FALSE)*台帳シート!M298,0)))),0)))</f>
        <v>0</v>
      </c>
      <c r="BS298" s="290">
        <f t="shared" si="161"/>
        <v>0</v>
      </c>
      <c r="BT298" s="293">
        <f t="shared" si="168"/>
        <v>0</v>
      </c>
      <c r="BU298" s="183"/>
    </row>
    <row r="299" spans="2:73" s="109" customFormat="1" ht="16.5" customHeight="1" x14ac:dyDescent="0.15">
      <c r="B299" s="82"/>
      <c r="C299" s="111"/>
      <c r="D299" s="111"/>
      <c r="E299" s="103"/>
      <c r="F299" s="108"/>
      <c r="G299" s="273"/>
      <c r="H299" s="88"/>
      <c r="I299" s="273"/>
      <c r="J299" s="108"/>
      <c r="K299" s="270"/>
      <c r="L299" s="88"/>
      <c r="M299" s="276"/>
      <c r="N299" s="277"/>
      <c r="O299" s="56"/>
      <c r="P299" s="111"/>
      <c r="Q299" s="111"/>
      <c r="R299" s="111" t="str">
        <f t="shared" si="169"/>
        <v>-</v>
      </c>
      <c r="S299" s="111"/>
      <c r="T299" s="111"/>
      <c r="U299" s="111"/>
      <c r="V299" s="111"/>
      <c r="W299" s="111"/>
      <c r="X299" s="111"/>
      <c r="Y299" s="111" t="str">
        <f t="shared" si="170"/>
        <v>-</v>
      </c>
      <c r="Z299" s="111"/>
      <c r="AA299" s="111"/>
      <c r="AB299" s="111"/>
      <c r="AC299" s="111"/>
      <c r="AD299" s="111"/>
      <c r="AE299" s="111"/>
      <c r="AF299" s="111"/>
      <c r="AG299" s="111"/>
      <c r="AH299" s="88"/>
      <c r="AI299" s="88"/>
      <c r="AJ299" s="88"/>
      <c r="AK299" s="88"/>
      <c r="AL299" s="88"/>
      <c r="AM299" s="88"/>
      <c r="AN299" s="88"/>
      <c r="AO299" s="88"/>
      <c r="AP299" s="88"/>
      <c r="AQ299" s="189"/>
      <c r="AR299" s="88"/>
      <c r="AS299" s="88"/>
      <c r="AT299" s="88"/>
      <c r="AU299" s="88"/>
      <c r="AV299" s="88"/>
      <c r="AW299" s="88"/>
      <c r="AX299" s="282"/>
      <c r="AY299" s="115"/>
      <c r="AZ299" s="110"/>
      <c r="BA299" s="111"/>
      <c r="BB299" s="111"/>
      <c r="BC299" s="111"/>
      <c r="BD299" s="111"/>
      <c r="BE299" s="111"/>
      <c r="BF299" s="111"/>
      <c r="BG299" s="111"/>
      <c r="BH299" s="111"/>
      <c r="BI299" s="111"/>
      <c r="BJ299" s="111"/>
      <c r="BK299" s="6"/>
      <c r="BL299" s="248">
        <f t="shared" si="163"/>
        <v>117</v>
      </c>
      <c r="BM299" s="247">
        <f>+IF(ISERROR(ROUNDDOWN(VLOOKUP(J299,償却率!$B$4:$C$82,2,FALSE)*台帳シート!M299,0)*台帳シート!BL299),0,ROUNDDOWN(VLOOKUP(台帳シート!J299,償却率!$B$4:$C$82,2,FALSE)*台帳シート!M299,0)*台帳シート!BL299)</f>
        <v>0</v>
      </c>
      <c r="BN299" s="289">
        <f t="shared" si="164"/>
        <v>0</v>
      </c>
      <c r="BO299" s="292">
        <f t="shared" si="165"/>
        <v>0</v>
      </c>
      <c r="BP299" s="292">
        <f t="shared" si="166"/>
        <v>0</v>
      </c>
      <c r="BQ299" s="289">
        <f t="shared" si="167"/>
        <v>0</v>
      </c>
      <c r="BR299" s="289">
        <f>IF(ISERROR(IF(BP299=0,IF(F299="無形・ソフトウェア",IF(ROUNDDOWN(VLOOKUP(J299,償却率!$B$4:$C$77,2,FALSE)*台帳シート!M299,0)&gt;=台帳シート!BO299,台帳シート!BO299-0,ROUNDDOWN(VLOOKUP(台帳シート!J299,償却率!$B$4:$C$77,2,FALSE)*台帳シート!M299,0)),IF(H299="1：リース",IF(ROUNDDOWN(VLOOKUP(J299,償却率!$B$4:$C$77,2,FALSE)*台帳シート!M299,0)&gt;=台帳シート!BO299,台帳シート!BO299-0,ROUNDDOWN(VLOOKUP(台帳シート!J299,償却率!$B$4:$C$77,2,FALSE)*台帳シート!M299,0)),IF(ROUNDDOWN(VLOOKUP(J299,償却率!$B$4:$C$77,2,FALSE)*台帳シート!M299,0)&gt;=台帳シート!BO299,台帳シート!BO299-1,ROUNDDOWN(VLOOKUP(台帳シート!J299,償却率!$B$4:$C$77,2,FALSE)*台帳シート!M299,0)))),0)),0,(IF(BP299=0,IF(F299="無形・ソフトウェア",IF(ROUNDDOWN(VLOOKUP(J299,償却率!$B$4:$C$77,2,FALSE)*台帳シート!M299,0)&gt;=台帳シート!BO299,台帳シート!BO299-0,ROUNDDOWN(VLOOKUP(台帳シート!J299,償却率!$B$4:$C$77,2,FALSE)*台帳シート!M299,0)),IF(H299="1：リース",IF(ROUNDDOWN(VLOOKUP(J299,償却率!$B$4:$C$77,2,FALSE)*台帳シート!M299,0)&gt;=台帳シート!BO299,台帳シート!BO299-0,ROUNDDOWN(VLOOKUP(台帳シート!J299,償却率!$B$4:$C$77,2,FALSE)*台帳シート!M299,0)),IF(ROUNDDOWN(VLOOKUP(J299,償却率!$B$4:$C$77,2,FALSE)*台帳シート!M299,0)&gt;=台帳シート!BO299,台帳シート!BO299-1,ROUNDDOWN(VLOOKUP(台帳シート!J299,償却率!$B$4:$C$77,2,FALSE)*台帳シート!M299,0)))),0)))</f>
        <v>0</v>
      </c>
      <c r="BS299" s="290">
        <f t="shared" si="161"/>
        <v>0</v>
      </c>
      <c r="BT299" s="293">
        <f t="shared" si="168"/>
        <v>0</v>
      </c>
      <c r="BU299" s="183"/>
    </row>
    <row r="300" spans="2:73" s="109" customFormat="1" ht="16.5" customHeight="1" x14ac:dyDescent="0.15">
      <c r="B300" s="82"/>
      <c r="C300" s="111"/>
      <c r="D300" s="111"/>
      <c r="E300" s="103"/>
      <c r="F300" s="108"/>
      <c r="G300" s="273"/>
      <c r="H300" s="88"/>
      <c r="I300" s="273"/>
      <c r="J300" s="108"/>
      <c r="K300" s="105"/>
      <c r="L300" s="88"/>
      <c r="M300" s="276"/>
      <c r="N300" s="277"/>
      <c r="O300" s="111"/>
      <c r="P300" s="111"/>
      <c r="Q300" s="111"/>
      <c r="R300" s="111" t="str">
        <f t="shared" si="169"/>
        <v>-</v>
      </c>
      <c r="S300" s="111"/>
      <c r="T300" s="111"/>
      <c r="U300" s="111"/>
      <c r="V300" s="111"/>
      <c r="W300" s="111"/>
      <c r="X300" s="111"/>
      <c r="Y300" s="111" t="str">
        <f t="shared" si="170"/>
        <v>-</v>
      </c>
      <c r="Z300" s="111"/>
      <c r="AA300" s="111"/>
      <c r="AB300" s="111"/>
      <c r="AC300" s="111"/>
      <c r="AD300" s="111"/>
      <c r="AE300" s="111"/>
      <c r="AF300" s="111"/>
      <c r="AG300" s="111"/>
      <c r="AH300" s="88"/>
      <c r="AI300" s="88"/>
      <c r="AJ300" s="88"/>
      <c r="AK300" s="88"/>
      <c r="AL300" s="88"/>
      <c r="AM300" s="88"/>
      <c r="AN300" s="88"/>
      <c r="AO300" s="88"/>
      <c r="AP300" s="88"/>
      <c r="AQ300" s="189"/>
      <c r="AR300" s="88"/>
      <c r="AS300" s="88"/>
      <c r="AT300" s="88"/>
      <c r="AU300" s="88"/>
      <c r="AV300" s="88"/>
      <c r="AW300" s="88"/>
      <c r="AX300" s="282"/>
      <c r="AY300" s="115"/>
      <c r="AZ300" s="110"/>
      <c r="BA300" s="111"/>
      <c r="BB300" s="111"/>
      <c r="BC300" s="111"/>
      <c r="BD300" s="111"/>
      <c r="BE300" s="111"/>
      <c r="BF300" s="111"/>
      <c r="BG300" s="111"/>
      <c r="BH300" s="111"/>
      <c r="BI300" s="111"/>
      <c r="BJ300" s="111"/>
      <c r="BK300" s="6"/>
      <c r="BL300" s="248">
        <f t="shared" si="163"/>
        <v>117</v>
      </c>
      <c r="BM300" s="247">
        <f>+IF(ISERROR(ROUNDDOWN(VLOOKUP(J300,償却率!$B$4:$C$82,2,FALSE)*台帳シート!M300,0)*台帳シート!BL300),0,ROUNDDOWN(VLOOKUP(台帳シート!J300,償却率!$B$4:$C$82,2,FALSE)*台帳シート!M300,0)*台帳シート!BL300)</f>
        <v>0</v>
      </c>
      <c r="BN300" s="289">
        <f t="shared" si="164"/>
        <v>0</v>
      </c>
      <c r="BO300" s="292">
        <f t="shared" si="165"/>
        <v>0</v>
      </c>
      <c r="BP300" s="292">
        <f t="shared" si="166"/>
        <v>0</v>
      </c>
      <c r="BQ300" s="289">
        <f t="shared" si="167"/>
        <v>0</v>
      </c>
      <c r="BR300" s="289">
        <f>IF(ISERROR(IF(BP300=0,IF(F300="無形・ソフトウェア",IF(ROUNDDOWN(VLOOKUP(J300,償却率!$B$4:$C$77,2,FALSE)*台帳シート!M300,0)&gt;=台帳シート!BO300,台帳シート!BO300-0,ROUNDDOWN(VLOOKUP(台帳シート!J300,償却率!$B$4:$C$77,2,FALSE)*台帳シート!M300,0)),IF(H300="1：リース",IF(ROUNDDOWN(VLOOKUP(J300,償却率!$B$4:$C$77,2,FALSE)*台帳シート!M300,0)&gt;=台帳シート!BO300,台帳シート!BO300-0,ROUNDDOWN(VLOOKUP(台帳シート!J300,償却率!$B$4:$C$77,2,FALSE)*台帳シート!M300,0)),IF(ROUNDDOWN(VLOOKUP(J300,償却率!$B$4:$C$77,2,FALSE)*台帳シート!M300,0)&gt;=台帳シート!BO300,台帳シート!BO300-1,ROUNDDOWN(VLOOKUP(台帳シート!J300,償却率!$B$4:$C$77,2,FALSE)*台帳シート!M300,0)))),0)),0,(IF(BP300=0,IF(F300="無形・ソフトウェア",IF(ROUNDDOWN(VLOOKUP(J300,償却率!$B$4:$C$77,2,FALSE)*台帳シート!M300,0)&gt;=台帳シート!BO300,台帳シート!BO300-0,ROUNDDOWN(VLOOKUP(台帳シート!J300,償却率!$B$4:$C$77,2,FALSE)*台帳シート!M300,0)),IF(H300="1：リース",IF(ROUNDDOWN(VLOOKUP(J300,償却率!$B$4:$C$77,2,FALSE)*台帳シート!M300,0)&gt;=台帳シート!BO300,台帳シート!BO300-0,ROUNDDOWN(VLOOKUP(台帳シート!J300,償却率!$B$4:$C$77,2,FALSE)*台帳シート!M300,0)),IF(ROUNDDOWN(VLOOKUP(J300,償却率!$B$4:$C$77,2,FALSE)*台帳シート!M300,0)&gt;=台帳シート!BO300,台帳シート!BO300-1,ROUNDDOWN(VLOOKUP(台帳シート!J300,償却率!$B$4:$C$77,2,FALSE)*台帳シート!M300,0)))),0)))</f>
        <v>0</v>
      </c>
      <c r="BS300" s="290">
        <f t="shared" si="161"/>
        <v>0</v>
      </c>
      <c r="BT300" s="293">
        <f t="shared" si="168"/>
        <v>0</v>
      </c>
      <c r="BU300" s="183"/>
    </row>
    <row r="301" spans="2:73" s="109" customFormat="1" ht="16.5" customHeight="1" x14ac:dyDescent="0.15">
      <c r="B301" s="82"/>
      <c r="C301" s="111"/>
      <c r="D301" s="111"/>
      <c r="E301" s="103"/>
      <c r="F301" s="108"/>
      <c r="G301" s="273"/>
      <c r="H301" s="88"/>
      <c r="I301" s="273"/>
      <c r="J301" s="108"/>
      <c r="K301" s="105"/>
      <c r="L301" s="88"/>
      <c r="M301" s="276"/>
      <c r="N301" s="277"/>
      <c r="O301" s="111"/>
      <c r="P301" s="111"/>
      <c r="Q301" s="111"/>
      <c r="R301" s="111" t="str">
        <f t="shared" si="169"/>
        <v>-</v>
      </c>
      <c r="S301" s="111"/>
      <c r="T301" s="111"/>
      <c r="U301" s="111"/>
      <c r="V301" s="111"/>
      <c r="W301" s="111"/>
      <c r="X301" s="111"/>
      <c r="Y301" s="111" t="str">
        <f t="shared" si="170"/>
        <v>-</v>
      </c>
      <c r="Z301" s="111"/>
      <c r="AA301" s="111"/>
      <c r="AB301" s="111"/>
      <c r="AC301" s="111"/>
      <c r="AD301" s="111"/>
      <c r="AE301" s="111"/>
      <c r="AF301" s="111"/>
      <c r="AG301" s="111"/>
      <c r="AH301" s="88"/>
      <c r="AI301" s="88"/>
      <c r="AJ301" s="88"/>
      <c r="AK301" s="88"/>
      <c r="AL301" s="88"/>
      <c r="AM301" s="88"/>
      <c r="AN301" s="88"/>
      <c r="AO301" s="88"/>
      <c r="AP301" s="88"/>
      <c r="AQ301" s="189"/>
      <c r="AR301" s="88"/>
      <c r="AS301" s="88"/>
      <c r="AT301" s="88"/>
      <c r="AU301" s="88"/>
      <c r="AV301" s="88"/>
      <c r="AW301" s="88"/>
      <c r="AX301" s="282"/>
      <c r="AY301" s="115"/>
      <c r="AZ301" s="110"/>
      <c r="BA301" s="111"/>
      <c r="BB301" s="111"/>
      <c r="BC301" s="111"/>
      <c r="BD301" s="111"/>
      <c r="BE301" s="111"/>
      <c r="BF301" s="111"/>
      <c r="BG301" s="111"/>
      <c r="BH301" s="111"/>
      <c r="BI301" s="111"/>
      <c r="BJ301" s="111"/>
      <c r="BK301" s="6"/>
      <c r="BL301" s="248">
        <f t="shared" si="163"/>
        <v>117</v>
      </c>
      <c r="BM301" s="247">
        <f>+IF(ISERROR(ROUNDDOWN(VLOOKUP(J301,償却率!$B$4:$C$82,2,FALSE)*台帳シート!M301,0)*台帳シート!BL301),0,ROUNDDOWN(VLOOKUP(台帳シート!J301,償却率!$B$4:$C$82,2,FALSE)*台帳シート!M301,0)*台帳シート!BL301)</f>
        <v>0</v>
      </c>
      <c r="BN301" s="289">
        <f t="shared" si="164"/>
        <v>0</v>
      </c>
      <c r="BO301" s="292">
        <f t="shared" si="165"/>
        <v>0</v>
      </c>
      <c r="BP301" s="292">
        <f t="shared" si="166"/>
        <v>0</v>
      </c>
      <c r="BQ301" s="289">
        <f t="shared" si="167"/>
        <v>0</v>
      </c>
      <c r="BR301" s="289">
        <f>IF(ISERROR(IF(BP301=0,IF(F301="無形・ソフトウェア",IF(ROUNDDOWN(VLOOKUP(J301,償却率!$B$4:$C$77,2,FALSE)*台帳シート!M301,0)&gt;=台帳シート!BO301,台帳シート!BO301-0,ROUNDDOWN(VLOOKUP(台帳シート!J301,償却率!$B$4:$C$77,2,FALSE)*台帳シート!M301,0)),IF(H301="1：リース",IF(ROUNDDOWN(VLOOKUP(J301,償却率!$B$4:$C$77,2,FALSE)*台帳シート!M301,0)&gt;=台帳シート!BO301,台帳シート!BO301-0,ROUNDDOWN(VLOOKUP(台帳シート!J301,償却率!$B$4:$C$77,2,FALSE)*台帳シート!M301,0)),IF(ROUNDDOWN(VLOOKUP(J301,償却率!$B$4:$C$77,2,FALSE)*台帳シート!M301,0)&gt;=台帳シート!BO301,台帳シート!BO301-1,ROUNDDOWN(VLOOKUP(台帳シート!J301,償却率!$B$4:$C$77,2,FALSE)*台帳シート!M301,0)))),0)),0,(IF(BP301=0,IF(F301="無形・ソフトウェア",IF(ROUNDDOWN(VLOOKUP(J301,償却率!$B$4:$C$77,2,FALSE)*台帳シート!M301,0)&gt;=台帳シート!BO301,台帳シート!BO301-0,ROUNDDOWN(VLOOKUP(台帳シート!J301,償却率!$B$4:$C$77,2,FALSE)*台帳シート!M301,0)),IF(H301="1：リース",IF(ROUNDDOWN(VLOOKUP(J301,償却率!$B$4:$C$77,2,FALSE)*台帳シート!M301,0)&gt;=台帳シート!BO301,台帳シート!BO301-0,ROUNDDOWN(VLOOKUP(台帳シート!J301,償却率!$B$4:$C$77,2,FALSE)*台帳シート!M301,0)),IF(ROUNDDOWN(VLOOKUP(J301,償却率!$B$4:$C$77,2,FALSE)*台帳シート!M301,0)&gt;=台帳シート!BO301,台帳シート!BO301-1,ROUNDDOWN(VLOOKUP(台帳シート!J301,償却率!$B$4:$C$77,2,FALSE)*台帳シート!M301,0)))),0)))</f>
        <v>0</v>
      </c>
      <c r="BS301" s="290">
        <f t="shared" si="161"/>
        <v>0</v>
      </c>
      <c r="BT301" s="293">
        <f t="shared" si="168"/>
        <v>0</v>
      </c>
      <c r="BU301" s="183"/>
    </row>
    <row r="302" spans="2:73" s="109" customFormat="1" ht="16.5" customHeight="1" x14ac:dyDescent="0.15">
      <c r="B302" s="82"/>
      <c r="C302" s="111"/>
      <c r="D302" s="111"/>
      <c r="E302" s="103"/>
      <c r="F302" s="108"/>
      <c r="G302" s="273"/>
      <c r="H302" s="88"/>
      <c r="I302" s="273"/>
      <c r="J302" s="108"/>
      <c r="K302" s="270"/>
      <c r="L302" s="88"/>
      <c r="M302" s="276"/>
      <c r="N302" s="277"/>
      <c r="O302" s="56"/>
      <c r="P302" s="111"/>
      <c r="Q302" s="111"/>
      <c r="R302" s="111" t="str">
        <f t="shared" si="169"/>
        <v>-</v>
      </c>
      <c r="S302" s="111"/>
      <c r="T302" s="111"/>
      <c r="U302" s="111"/>
      <c r="V302" s="111"/>
      <c r="W302" s="111"/>
      <c r="X302" s="111"/>
      <c r="Y302" s="111" t="str">
        <f t="shared" si="170"/>
        <v>-</v>
      </c>
      <c r="Z302" s="111"/>
      <c r="AA302" s="111"/>
      <c r="AB302" s="111"/>
      <c r="AC302" s="111"/>
      <c r="AD302" s="111"/>
      <c r="AE302" s="111"/>
      <c r="AF302" s="111"/>
      <c r="AG302" s="111"/>
      <c r="AH302" s="88"/>
      <c r="AI302" s="88"/>
      <c r="AJ302" s="88"/>
      <c r="AK302" s="88"/>
      <c r="AL302" s="88"/>
      <c r="AM302" s="88"/>
      <c r="AN302" s="88"/>
      <c r="AO302" s="88"/>
      <c r="AP302" s="88"/>
      <c r="AQ302" s="189"/>
      <c r="AR302" s="88"/>
      <c r="AS302" s="88"/>
      <c r="AT302" s="88"/>
      <c r="AU302" s="88"/>
      <c r="AV302" s="88"/>
      <c r="AW302" s="88"/>
      <c r="AX302" s="282"/>
      <c r="AY302" s="115"/>
      <c r="AZ302" s="110"/>
      <c r="BA302" s="111"/>
      <c r="BB302" s="111"/>
      <c r="BC302" s="111"/>
      <c r="BD302" s="111"/>
      <c r="BE302" s="111"/>
      <c r="BF302" s="111"/>
      <c r="BG302" s="111"/>
      <c r="BH302" s="111"/>
      <c r="BI302" s="111"/>
      <c r="BJ302" s="111"/>
      <c r="BK302" s="6"/>
      <c r="BL302" s="248">
        <f t="shared" si="163"/>
        <v>117</v>
      </c>
      <c r="BM302" s="247">
        <f>+IF(ISERROR(ROUNDDOWN(VLOOKUP(J302,償却率!$B$4:$C$82,2,FALSE)*台帳シート!M302,0)*台帳シート!BL302),0,ROUNDDOWN(VLOOKUP(台帳シート!J302,償却率!$B$4:$C$82,2,FALSE)*台帳シート!M302,0)*台帳シート!BL302)</f>
        <v>0</v>
      </c>
      <c r="BN302" s="289">
        <f t="shared" si="164"/>
        <v>0</v>
      </c>
      <c r="BO302" s="292">
        <f t="shared" si="165"/>
        <v>0</v>
      </c>
      <c r="BP302" s="292">
        <f t="shared" si="166"/>
        <v>0</v>
      </c>
      <c r="BQ302" s="289">
        <f t="shared" si="167"/>
        <v>0</v>
      </c>
      <c r="BR302" s="289">
        <f>IF(ISERROR(IF(BP302=0,IF(F302="無形・ソフトウェア",IF(ROUNDDOWN(VLOOKUP(J302,償却率!$B$4:$C$77,2,FALSE)*台帳シート!M302,0)&gt;=台帳シート!BO302,台帳シート!BO302-0,ROUNDDOWN(VLOOKUP(台帳シート!J302,償却率!$B$4:$C$77,2,FALSE)*台帳シート!M302,0)),IF(H302="1：リース",IF(ROUNDDOWN(VLOOKUP(J302,償却率!$B$4:$C$77,2,FALSE)*台帳シート!M302,0)&gt;=台帳シート!BO302,台帳シート!BO302-0,ROUNDDOWN(VLOOKUP(台帳シート!J302,償却率!$B$4:$C$77,2,FALSE)*台帳シート!M302,0)),IF(ROUNDDOWN(VLOOKUP(J302,償却率!$B$4:$C$77,2,FALSE)*台帳シート!M302,0)&gt;=台帳シート!BO302,台帳シート!BO302-1,ROUNDDOWN(VLOOKUP(台帳シート!J302,償却率!$B$4:$C$77,2,FALSE)*台帳シート!M302,0)))),0)),0,(IF(BP302=0,IF(F302="無形・ソフトウェア",IF(ROUNDDOWN(VLOOKUP(J302,償却率!$B$4:$C$77,2,FALSE)*台帳シート!M302,0)&gt;=台帳シート!BO302,台帳シート!BO302-0,ROUNDDOWN(VLOOKUP(台帳シート!J302,償却率!$B$4:$C$77,2,FALSE)*台帳シート!M302,0)),IF(H302="1：リース",IF(ROUNDDOWN(VLOOKUP(J302,償却率!$B$4:$C$77,2,FALSE)*台帳シート!M302,0)&gt;=台帳シート!BO302,台帳シート!BO302-0,ROUNDDOWN(VLOOKUP(台帳シート!J302,償却率!$B$4:$C$77,2,FALSE)*台帳シート!M302,0)),IF(ROUNDDOWN(VLOOKUP(J302,償却率!$B$4:$C$77,2,FALSE)*台帳シート!M302,0)&gt;=台帳シート!BO302,台帳シート!BO302-1,ROUNDDOWN(VLOOKUP(台帳シート!J302,償却率!$B$4:$C$77,2,FALSE)*台帳シート!M302,0)))),0)))</f>
        <v>0</v>
      </c>
      <c r="BS302" s="290">
        <f t="shared" si="161"/>
        <v>0</v>
      </c>
      <c r="BT302" s="293">
        <f t="shared" si="168"/>
        <v>0</v>
      </c>
      <c r="BU302" s="183"/>
    </row>
    <row r="303" spans="2:73" s="109" customFormat="1" ht="16.5" customHeight="1" x14ac:dyDescent="0.15">
      <c r="B303" s="82"/>
      <c r="C303" s="111"/>
      <c r="D303" s="111"/>
      <c r="E303" s="103"/>
      <c r="F303" s="108"/>
      <c r="G303" s="273"/>
      <c r="H303" s="88"/>
      <c r="I303" s="273"/>
      <c r="J303" s="108"/>
      <c r="K303" s="270"/>
      <c r="L303" s="88"/>
      <c r="M303" s="276"/>
      <c r="N303" s="277"/>
      <c r="O303" s="56"/>
      <c r="P303" s="111"/>
      <c r="Q303" s="111"/>
      <c r="R303" s="111" t="str">
        <f t="shared" si="169"/>
        <v>-</v>
      </c>
      <c r="S303" s="111"/>
      <c r="T303" s="111"/>
      <c r="U303" s="111"/>
      <c r="V303" s="111"/>
      <c r="W303" s="111"/>
      <c r="X303" s="111"/>
      <c r="Y303" s="111" t="str">
        <f t="shared" si="170"/>
        <v>-</v>
      </c>
      <c r="Z303" s="111"/>
      <c r="AA303" s="111"/>
      <c r="AB303" s="111"/>
      <c r="AC303" s="111"/>
      <c r="AD303" s="111"/>
      <c r="AE303" s="111"/>
      <c r="AF303" s="111"/>
      <c r="AG303" s="111"/>
      <c r="AH303" s="88"/>
      <c r="AI303" s="88"/>
      <c r="AJ303" s="88"/>
      <c r="AK303" s="88"/>
      <c r="AL303" s="88"/>
      <c r="AM303" s="88"/>
      <c r="AN303" s="88"/>
      <c r="AO303" s="88"/>
      <c r="AP303" s="88"/>
      <c r="AQ303" s="189"/>
      <c r="AR303" s="88"/>
      <c r="AS303" s="88"/>
      <c r="AT303" s="88"/>
      <c r="AU303" s="88"/>
      <c r="AV303" s="88"/>
      <c r="AW303" s="88"/>
      <c r="AX303" s="282"/>
      <c r="AY303" s="115"/>
      <c r="AZ303" s="110"/>
      <c r="BA303" s="111"/>
      <c r="BB303" s="111"/>
      <c r="BC303" s="111"/>
      <c r="BD303" s="111"/>
      <c r="BE303" s="111"/>
      <c r="BF303" s="111"/>
      <c r="BG303" s="111"/>
      <c r="BH303" s="111"/>
      <c r="BI303" s="111"/>
      <c r="BJ303" s="111"/>
      <c r="BK303" s="6"/>
      <c r="BL303" s="248">
        <f t="shared" si="163"/>
        <v>117</v>
      </c>
      <c r="BM303" s="247">
        <f>+IF(ISERROR(ROUNDDOWN(VLOOKUP(J303,償却率!$B$4:$C$82,2,FALSE)*台帳シート!M303,0)*台帳シート!BL303),0,ROUNDDOWN(VLOOKUP(台帳シート!J303,償却率!$B$4:$C$82,2,FALSE)*台帳シート!M303,0)*台帳シート!BL303)</f>
        <v>0</v>
      </c>
      <c r="BN303" s="289">
        <f t="shared" si="164"/>
        <v>0</v>
      </c>
      <c r="BO303" s="292">
        <f t="shared" si="165"/>
        <v>0</v>
      </c>
      <c r="BP303" s="292">
        <f t="shared" si="166"/>
        <v>0</v>
      </c>
      <c r="BQ303" s="289">
        <f t="shared" si="167"/>
        <v>0</v>
      </c>
      <c r="BR303" s="289">
        <f>IF(ISERROR(IF(BP303=0,IF(F303="無形・ソフトウェア",IF(ROUNDDOWN(VLOOKUP(J303,償却率!$B$4:$C$77,2,FALSE)*台帳シート!M303,0)&gt;=台帳シート!BO303,台帳シート!BO303-0,ROUNDDOWN(VLOOKUP(台帳シート!J303,償却率!$B$4:$C$77,2,FALSE)*台帳シート!M303,0)),IF(H303="1：リース",IF(ROUNDDOWN(VLOOKUP(J303,償却率!$B$4:$C$77,2,FALSE)*台帳シート!M303,0)&gt;=台帳シート!BO303,台帳シート!BO303-0,ROUNDDOWN(VLOOKUP(台帳シート!J303,償却率!$B$4:$C$77,2,FALSE)*台帳シート!M303,0)),IF(ROUNDDOWN(VLOOKUP(J303,償却率!$B$4:$C$77,2,FALSE)*台帳シート!M303,0)&gt;=台帳シート!BO303,台帳シート!BO303-1,ROUNDDOWN(VLOOKUP(台帳シート!J303,償却率!$B$4:$C$77,2,FALSE)*台帳シート!M303,0)))),0)),0,(IF(BP303=0,IF(F303="無形・ソフトウェア",IF(ROUNDDOWN(VLOOKUP(J303,償却率!$B$4:$C$77,2,FALSE)*台帳シート!M303,0)&gt;=台帳シート!BO303,台帳シート!BO303-0,ROUNDDOWN(VLOOKUP(台帳シート!J303,償却率!$B$4:$C$77,2,FALSE)*台帳シート!M303,0)),IF(H303="1：リース",IF(ROUNDDOWN(VLOOKUP(J303,償却率!$B$4:$C$77,2,FALSE)*台帳シート!M303,0)&gt;=台帳シート!BO303,台帳シート!BO303-0,ROUNDDOWN(VLOOKUP(台帳シート!J303,償却率!$B$4:$C$77,2,FALSE)*台帳シート!M303,0)),IF(ROUNDDOWN(VLOOKUP(J303,償却率!$B$4:$C$77,2,FALSE)*台帳シート!M303,0)&gt;=台帳シート!BO303,台帳シート!BO303-1,ROUNDDOWN(VLOOKUP(台帳シート!J303,償却率!$B$4:$C$77,2,FALSE)*台帳シート!M303,0)))),0)))</f>
        <v>0</v>
      </c>
      <c r="BS303" s="290">
        <f t="shared" si="161"/>
        <v>0</v>
      </c>
      <c r="BT303" s="293">
        <f t="shared" si="168"/>
        <v>0</v>
      </c>
      <c r="BU303" s="183"/>
    </row>
    <row r="304" spans="2:73" s="109" customFormat="1" ht="16.5" customHeight="1" x14ac:dyDescent="0.15">
      <c r="B304" s="82"/>
      <c r="C304" s="111"/>
      <c r="D304" s="111"/>
      <c r="E304" s="103"/>
      <c r="F304" s="108"/>
      <c r="G304" s="273"/>
      <c r="H304" s="88"/>
      <c r="I304" s="273"/>
      <c r="J304" s="108"/>
      <c r="K304" s="270"/>
      <c r="L304" s="88"/>
      <c r="M304" s="276"/>
      <c r="N304" s="277"/>
      <c r="O304" s="111"/>
      <c r="P304" s="111"/>
      <c r="Q304" s="111"/>
      <c r="R304" s="111" t="str">
        <f t="shared" si="169"/>
        <v>-</v>
      </c>
      <c r="S304" s="111"/>
      <c r="T304" s="111"/>
      <c r="U304" s="111"/>
      <c r="V304" s="111"/>
      <c r="W304" s="111"/>
      <c r="X304" s="111"/>
      <c r="Y304" s="111" t="str">
        <f t="shared" ref="Y304:Y315" si="171">IF(BP304&lt;0,BP304,"-")</f>
        <v>-</v>
      </c>
      <c r="Z304" s="111"/>
      <c r="AA304" s="111"/>
      <c r="AB304" s="111"/>
      <c r="AC304" s="111"/>
      <c r="AD304" s="111"/>
      <c r="AE304" s="111"/>
      <c r="AF304" s="111"/>
      <c r="AG304" s="111"/>
      <c r="AH304" s="88"/>
      <c r="AI304" s="88"/>
      <c r="AJ304" s="88"/>
      <c r="AK304" s="88"/>
      <c r="AL304" s="88"/>
      <c r="AM304" s="88"/>
      <c r="AN304" s="88"/>
      <c r="AO304" s="88"/>
      <c r="AP304" s="88"/>
      <c r="AQ304" s="189"/>
      <c r="AR304" s="88"/>
      <c r="AS304" s="88"/>
      <c r="AT304" s="88"/>
      <c r="AU304" s="88"/>
      <c r="AV304" s="88"/>
      <c r="AW304" s="88"/>
      <c r="AX304" s="282"/>
      <c r="AY304" s="115"/>
      <c r="AZ304" s="110"/>
      <c r="BA304" s="111"/>
      <c r="BB304" s="111"/>
      <c r="BC304" s="111"/>
      <c r="BD304" s="111"/>
      <c r="BE304" s="111"/>
      <c r="BF304" s="111"/>
      <c r="BG304" s="111"/>
      <c r="BH304" s="111"/>
      <c r="BI304" s="111"/>
      <c r="BJ304" s="111"/>
      <c r="BK304" s="6"/>
      <c r="BL304" s="248">
        <f t="shared" si="163"/>
        <v>117</v>
      </c>
      <c r="BM304" s="247">
        <f>+IF(ISERROR(ROUNDDOWN(VLOOKUP(J304,償却率!$B$4:$C$82,2,FALSE)*台帳シート!M304,0)*台帳シート!BL304),0,ROUNDDOWN(VLOOKUP(台帳シート!J304,償却率!$B$4:$C$82,2,FALSE)*台帳シート!M304,0)*台帳シート!BL304)</f>
        <v>0</v>
      </c>
      <c r="BN304" s="289">
        <f t="shared" si="164"/>
        <v>0</v>
      </c>
      <c r="BO304" s="292">
        <f t="shared" si="165"/>
        <v>0</v>
      </c>
      <c r="BP304" s="292">
        <f t="shared" si="166"/>
        <v>0</v>
      </c>
      <c r="BQ304" s="289">
        <f t="shared" si="167"/>
        <v>0</v>
      </c>
      <c r="BR304" s="289">
        <f>IF(ISERROR(IF(BP304=0,IF(F304="無形・ソフトウェア",IF(ROUNDDOWN(VLOOKUP(J304,償却率!$B$4:$C$77,2,FALSE)*台帳シート!M304,0)&gt;=台帳シート!BO304,台帳シート!BO304-0,ROUNDDOWN(VLOOKUP(台帳シート!J304,償却率!$B$4:$C$77,2,FALSE)*台帳シート!M304,0)),IF(H304="1：リース",IF(ROUNDDOWN(VLOOKUP(J304,償却率!$B$4:$C$77,2,FALSE)*台帳シート!M304,0)&gt;=台帳シート!BO304,台帳シート!BO304-0,ROUNDDOWN(VLOOKUP(台帳シート!J304,償却率!$B$4:$C$77,2,FALSE)*台帳シート!M304,0)),IF(ROUNDDOWN(VLOOKUP(J304,償却率!$B$4:$C$77,2,FALSE)*台帳シート!M304,0)&gt;=台帳シート!BO304,台帳シート!BO304-1,ROUNDDOWN(VLOOKUP(台帳シート!J304,償却率!$B$4:$C$77,2,FALSE)*台帳シート!M304,0)))),0)),0,(IF(BP304=0,IF(F304="無形・ソフトウェア",IF(ROUNDDOWN(VLOOKUP(J304,償却率!$B$4:$C$77,2,FALSE)*台帳シート!M304,0)&gt;=台帳シート!BO304,台帳シート!BO304-0,ROUNDDOWN(VLOOKUP(台帳シート!J304,償却率!$B$4:$C$77,2,FALSE)*台帳シート!M304,0)),IF(H304="1：リース",IF(ROUNDDOWN(VLOOKUP(J304,償却率!$B$4:$C$77,2,FALSE)*台帳シート!M304,0)&gt;=台帳シート!BO304,台帳シート!BO304-0,ROUNDDOWN(VLOOKUP(台帳シート!J304,償却率!$B$4:$C$77,2,FALSE)*台帳シート!M304,0)),IF(ROUNDDOWN(VLOOKUP(J304,償却率!$B$4:$C$77,2,FALSE)*台帳シート!M304,0)&gt;=台帳シート!BO304,台帳シート!BO304-1,ROUNDDOWN(VLOOKUP(台帳シート!J304,償却率!$B$4:$C$77,2,FALSE)*台帳シート!M304,0)))),0)))</f>
        <v>0</v>
      </c>
      <c r="BS304" s="290">
        <f t="shared" si="161"/>
        <v>0</v>
      </c>
      <c r="BT304" s="293">
        <f t="shared" si="168"/>
        <v>0</v>
      </c>
      <c r="BU304" s="183"/>
    </row>
    <row r="305" spans="2:73" s="109" customFormat="1" ht="16.5" customHeight="1" x14ac:dyDescent="0.15">
      <c r="B305" s="82"/>
      <c r="C305" s="111"/>
      <c r="D305" s="111"/>
      <c r="E305" s="103"/>
      <c r="F305" s="108"/>
      <c r="G305" s="273"/>
      <c r="H305" s="88"/>
      <c r="I305" s="273"/>
      <c r="J305" s="108"/>
      <c r="K305" s="270"/>
      <c r="L305" s="88"/>
      <c r="M305" s="276"/>
      <c r="N305" s="277"/>
      <c r="O305" s="56"/>
      <c r="P305" s="111"/>
      <c r="Q305" s="111"/>
      <c r="R305" s="111" t="str">
        <f t="shared" si="169"/>
        <v>-</v>
      </c>
      <c r="S305" s="111"/>
      <c r="T305" s="111"/>
      <c r="U305" s="111"/>
      <c r="V305" s="111"/>
      <c r="W305" s="111"/>
      <c r="X305" s="111"/>
      <c r="Y305" s="111" t="str">
        <f t="shared" si="171"/>
        <v>-</v>
      </c>
      <c r="Z305" s="111"/>
      <c r="AA305" s="111"/>
      <c r="AB305" s="111"/>
      <c r="AC305" s="111"/>
      <c r="AD305" s="111"/>
      <c r="AE305" s="111"/>
      <c r="AF305" s="111"/>
      <c r="AG305" s="111"/>
      <c r="AH305" s="88"/>
      <c r="AI305" s="88"/>
      <c r="AJ305" s="88"/>
      <c r="AK305" s="88"/>
      <c r="AL305" s="88"/>
      <c r="AM305" s="88"/>
      <c r="AN305" s="88"/>
      <c r="AO305" s="88"/>
      <c r="AP305" s="88"/>
      <c r="AQ305" s="189"/>
      <c r="AR305" s="88"/>
      <c r="AS305" s="88"/>
      <c r="AT305" s="88"/>
      <c r="AU305" s="88"/>
      <c r="AV305" s="88"/>
      <c r="AW305" s="88"/>
      <c r="AX305" s="282"/>
      <c r="AY305" s="115"/>
      <c r="AZ305" s="110"/>
      <c r="BA305" s="111"/>
      <c r="BB305" s="111"/>
      <c r="BC305" s="111"/>
      <c r="BD305" s="111"/>
      <c r="BE305" s="111"/>
      <c r="BF305" s="111"/>
      <c r="BG305" s="111"/>
      <c r="BH305" s="111"/>
      <c r="BI305" s="111"/>
      <c r="BJ305" s="111"/>
      <c r="BK305" s="6"/>
      <c r="BL305" s="248">
        <f t="shared" si="163"/>
        <v>117</v>
      </c>
      <c r="BM305" s="247">
        <f>+IF(ISERROR(ROUNDDOWN(VLOOKUP(J305,償却率!$B$4:$C$82,2,FALSE)*台帳シート!M305,0)*台帳シート!BL305),0,ROUNDDOWN(VLOOKUP(台帳シート!J305,償却率!$B$4:$C$82,2,FALSE)*台帳シート!M305,0)*台帳シート!BL305)</f>
        <v>0</v>
      </c>
      <c r="BN305" s="289">
        <f t="shared" si="164"/>
        <v>0</v>
      </c>
      <c r="BO305" s="292">
        <f t="shared" si="165"/>
        <v>0</v>
      </c>
      <c r="BP305" s="292">
        <f t="shared" si="166"/>
        <v>0</v>
      </c>
      <c r="BQ305" s="289">
        <f t="shared" si="167"/>
        <v>0</v>
      </c>
      <c r="BR305" s="289">
        <f>IF(ISERROR(IF(BP305=0,IF(F305="無形・ソフトウェア",IF(ROUNDDOWN(VLOOKUP(J305,償却率!$B$4:$C$77,2,FALSE)*台帳シート!M305,0)&gt;=台帳シート!BO305,台帳シート!BO305-0,ROUNDDOWN(VLOOKUP(台帳シート!J305,償却率!$B$4:$C$77,2,FALSE)*台帳シート!M305,0)),IF(H305="1：リース",IF(ROUNDDOWN(VLOOKUP(J305,償却率!$B$4:$C$77,2,FALSE)*台帳シート!M305,0)&gt;=台帳シート!BO305,台帳シート!BO305-0,ROUNDDOWN(VLOOKUP(台帳シート!J305,償却率!$B$4:$C$77,2,FALSE)*台帳シート!M305,0)),IF(ROUNDDOWN(VLOOKUP(J305,償却率!$B$4:$C$77,2,FALSE)*台帳シート!M305,0)&gt;=台帳シート!BO305,台帳シート!BO305-1,ROUNDDOWN(VLOOKUP(台帳シート!J305,償却率!$B$4:$C$77,2,FALSE)*台帳シート!M305,0)))),0)),0,(IF(BP305=0,IF(F305="無形・ソフトウェア",IF(ROUNDDOWN(VLOOKUP(J305,償却率!$B$4:$C$77,2,FALSE)*台帳シート!M305,0)&gt;=台帳シート!BO305,台帳シート!BO305-0,ROUNDDOWN(VLOOKUP(台帳シート!J305,償却率!$B$4:$C$77,2,FALSE)*台帳シート!M305,0)),IF(H305="1：リース",IF(ROUNDDOWN(VLOOKUP(J305,償却率!$B$4:$C$77,2,FALSE)*台帳シート!M305,0)&gt;=台帳シート!BO305,台帳シート!BO305-0,ROUNDDOWN(VLOOKUP(台帳シート!J305,償却率!$B$4:$C$77,2,FALSE)*台帳シート!M305,0)),IF(ROUNDDOWN(VLOOKUP(J305,償却率!$B$4:$C$77,2,FALSE)*台帳シート!M305,0)&gt;=台帳シート!BO305,台帳シート!BO305-1,ROUNDDOWN(VLOOKUP(台帳シート!J305,償却率!$B$4:$C$77,2,FALSE)*台帳シート!M305,0)))),0)))</f>
        <v>0</v>
      </c>
      <c r="BS305" s="290">
        <f t="shared" si="161"/>
        <v>0</v>
      </c>
      <c r="BT305" s="293">
        <f t="shared" si="168"/>
        <v>0</v>
      </c>
      <c r="BU305" s="183"/>
    </row>
    <row r="306" spans="2:73" s="109" customFormat="1" ht="16.5" customHeight="1" x14ac:dyDescent="0.15">
      <c r="B306" s="82"/>
      <c r="C306" s="111"/>
      <c r="D306" s="111"/>
      <c r="E306" s="103"/>
      <c r="F306" s="108"/>
      <c r="G306" s="273"/>
      <c r="H306" s="88"/>
      <c r="I306" s="273"/>
      <c r="J306" s="108"/>
      <c r="K306" s="270"/>
      <c r="L306" s="88"/>
      <c r="M306" s="276"/>
      <c r="N306" s="277"/>
      <c r="O306" s="111"/>
      <c r="P306" s="111"/>
      <c r="Q306" s="111"/>
      <c r="R306" s="111" t="str">
        <f t="shared" si="169"/>
        <v>-</v>
      </c>
      <c r="S306" s="111"/>
      <c r="T306" s="111"/>
      <c r="U306" s="111"/>
      <c r="V306" s="111"/>
      <c r="W306" s="111"/>
      <c r="X306" s="111"/>
      <c r="Y306" s="111" t="str">
        <f t="shared" si="171"/>
        <v>-</v>
      </c>
      <c r="Z306" s="111"/>
      <c r="AA306" s="111"/>
      <c r="AB306" s="111"/>
      <c r="AC306" s="111"/>
      <c r="AD306" s="111"/>
      <c r="AE306" s="111"/>
      <c r="AF306" s="111"/>
      <c r="AG306" s="111"/>
      <c r="AH306" s="88"/>
      <c r="AI306" s="88"/>
      <c r="AJ306" s="88"/>
      <c r="AK306" s="88"/>
      <c r="AL306" s="88"/>
      <c r="AM306" s="88"/>
      <c r="AN306" s="88"/>
      <c r="AO306" s="88"/>
      <c r="AP306" s="88"/>
      <c r="AQ306" s="189"/>
      <c r="AR306" s="88"/>
      <c r="AS306" s="88"/>
      <c r="AT306" s="88"/>
      <c r="AU306" s="88"/>
      <c r="AV306" s="88"/>
      <c r="AW306" s="88"/>
      <c r="AX306" s="282"/>
      <c r="AY306" s="115"/>
      <c r="AZ306" s="110"/>
      <c r="BA306" s="111"/>
      <c r="BB306" s="111"/>
      <c r="BC306" s="111"/>
      <c r="BD306" s="111"/>
      <c r="BE306" s="111"/>
      <c r="BF306" s="111"/>
      <c r="BG306" s="111"/>
      <c r="BH306" s="111"/>
      <c r="BI306" s="111"/>
      <c r="BJ306" s="111"/>
      <c r="BK306" s="6"/>
      <c r="BL306" s="248">
        <f t="shared" si="163"/>
        <v>117</v>
      </c>
      <c r="BM306" s="247">
        <f>+IF(ISERROR(ROUNDDOWN(VLOOKUP(J306,償却率!$B$4:$C$82,2,FALSE)*台帳シート!M306,0)*台帳シート!BL306),0,ROUNDDOWN(VLOOKUP(台帳シート!J306,償却率!$B$4:$C$82,2,FALSE)*台帳シート!M306,0)*台帳シート!BL306)</f>
        <v>0</v>
      </c>
      <c r="BN306" s="289">
        <f t="shared" si="164"/>
        <v>0</v>
      </c>
      <c r="BO306" s="292">
        <f t="shared" si="165"/>
        <v>0</v>
      </c>
      <c r="BP306" s="292">
        <f t="shared" si="166"/>
        <v>0</v>
      </c>
      <c r="BQ306" s="289">
        <f t="shared" si="167"/>
        <v>0</v>
      </c>
      <c r="BR306" s="289">
        <f>IF(ISERROR(IF(BP306=0,IF(F306="無形・ソフトウェア",IF(ROUNDDOWN(VLOOKUP(J306,償却率!$B$4:$C$77,2,FALSE)*台帳シート!M306,0)&gt;=台帳シート!BO306,台帳シート!BO306-0,ROUNDDOWN(VLOOKUP(台帳シート!J306,償却率!$B$4:$C$77,2,FALSE)*台帳シート!M306,0)),IF(H306="1：リース",IF(ROUNDDOWN(VLOOKUP(J306,償却率!$B$4:$C$77,2,FALSE)*台帳シート!M306,0)&gt;=台帳シート!BO306,台帳シート!BO306-0,ROUNDDOWN(VLOOKUP(台帳シート!J306,償却率!$B$4:$C$77,2,FALSE)*台帳シート!M306,0)),IF(ROUNDDOWN(VLOOKUP(J306,償却率!$B$4:$C$77,2,FALSE)*台帳シート!M306,0)&gt;=台帳シート!BO306,台帳シート!BO306-1,ROUNDDOWN(VLOOKUP(台帳シート!J306,償却率!$B$4:$C$77,2,FALSE)*台帳シート!M306,0)))),0)),0,(IF(BP306=0,IF(F306="無形・ソフトウェア",IF(ROUNDDOWN(VLOOKUP(J306,償却率!$B$4:$C$77,2,FALSE)*台帳シート!M306,0)&gt;=台帳シート!BO306,台帳シート!BO306-0,ROUNDDOWN(VLOOKUP(台帳シート!J306,償却率!$B$4:$C$77,2,FALSE)*台帳シート!M306,0)),IF(H306="1：リース",IF(ROUNDDOWN(VLOOKUP(J306,償却率!$B$4:$C$77,2,FALSE)*台帳シート!M306,0)&gt;=台帳シート!BO306,台帳シート!BO306-0,ROUNDDOWN(VLOOKUP(台帳シート!J306,償却率!$B$4:$C$77,2,FALSE)*台帳シート!M306,0)),IF(ROUNDDOWN(VLOOKUP(J306,償却率!$B$4:$C$77,2,FALSE)*台帳シート!M306,0)&gt;=台帳シート!BO306,台帳シート!BO306-1,ROUNDDOWN(VLOOKUP(台帳シート!J306,償却率!$B$4:$C$77,2,FALSE)*台帳シート!M306,0)))),0)))</f>
        <v>0</v>
      </c>
      <c r="BS306" s="290">
        <f t="shared" si="161"/>
        <v>0</v>
      </c>
      <c r="BT306" s="293">
        <f t="shared" si="168"/>
        <v>0</v>
      </c>
      <c r="BU306" s="183"/>
    </row>
    <row r="307" spans="2:73" s="109" customFormat="1" ht="16.5" customHeight="1" x14ac:dyDescent="0.15">
      <c r="B307" s="82"/>
      <c r="C307" s="111"/>
      <c r="D307" s="111"/>
      <c r="E307" s="103"/>
      <c r="F307" s="108"/>
      <c r="G307" s="273"/>
      <c r="H307" s="88"/>
      <c r="I307" s="273"/>
      <c r="J307" s="108"/>
      <c r="K307" s="270"/>
      <c r="L307" s="88"/>
      <c r="M307" s="276"/>
      <c r="N307" s="277"/>
      <c r="O307" s="111"/>
      <c r="P307" s="111"/>
      <c r="Q307" s="111"/>
      <c r="R307" s="111" t="str">
        <f t="shared" si="169"/>
        <v>-</v>
      </c>
      <c r="S307" s="111"/>
      <c r="T307" s="111"/>
      <c r="U307" s="111"/>
      <c r="V307" s="111"/>
      <c r="W307" s="111"/>
      <c r="X307" s="111"/>
      <c r="Y307" s="111" t="str">
        <f t="shared" si="171"/>
        <v>-</v>
      </c>
      <c r="Z307" s="111"/>
      <c r="AA307" s="111"/>
      <c r="AB307" s="111"/>
      <c r="AC307" s="111"/>
      <c r="AD307" s="111"/>
      <c r="AE307" s="111"/>
      <c r="AF307" s="111"/>
      <c r="AG307" s="111"/>
      <c r="AH307" s="88"/>
      <c r="AI307" s="88"/>
      <c r="AJ307" s="88"/>
      <c r="AK307" s="88"/>
      <c r="AL307" s="88"/>
      <c r="AM307" s="88"/>
      <c r="AN307" s="88"/>
      <c r="AO307" s="88"/>
      <c r="AP307" s="88"/>
      <c r="AQ307" s="189"/>
      <c r="AR307" s="88"/>
      <c r="AS307" s="88"/>
      <c r="AT307" s="88"/>
      <c r="AU307" s="88"/>
      <c r="AV307" s="88"/>
      <c r="AW307" s="88"/>
      <c r="AX307" s="282"/>
      <c r="AY307" s="115"/>
      <c r="AZ307" s="110"/>
      <c r="BA307" s="111"/>
      <c r="BB307" s="111"/>
      <c r="BC307" s="111"/>
      <c r="BD307" s="111"/>
      <c r="BE307" s="111"/>
      <c r="BF307" s="111"/>
      <c r="BG307" s="111"/>
      <c r="BH307" s="111"/>
      <c r="BI307" s="111"/>
      <c r="BJ307" s="111"/>
      <c r="BK307" s="6"/>
      <c r="BL307" s="248">
        <f t="shared" si="163"/>
        <v>117</v>
      </c>
      <c r="BM307" s="247">
        <f>+IF(ISERROR(ROUNDDOWN(VLOOKUP(J307,償却率!$B$4:$C$82,2,FALSE)*台帳シート!M307,0)*台帳シート!BL307),0,ROUNDDOWN(VLOOKUP(台帳シート!J307,償却率!$B$4:$C$82,2,FALSE)*台帳シート!M307,0)*台帳シート!BL307)</f>
        <v>0</v>
      </c>
      <c r="BN307" s="289">
        <f t="shared" si="164"/>
        <v>0</v>
      </c>
      <c r="BO307" s="292">
        <f t="shared" si="165"/>
        <v>0</v>
      </c>
      <c r="BP307" s="292">
        <f t="shared" si="166"/>
        <v>0</v>
      </c>
      <c r="BQ307" s="289">
        <f t="shared" si="167"/>
        <v>0</v>
      </c>
      <c r="BR307" s="289">
        <f>IF(ISERROR(IF(BP307=0,IF(F307="無形・ソフトウェア",IF(ROUNDDOWN(VLOOKUP(J307,償却率!$B$4:$C$77,2,FALSE)*台帳シート!M307,0)&gt;=台帳シート!BO307,台帳シート!BO307-0,ROUNDDOWN(VLOOKUP(台帳シート!J307,償却率!$B$4:$C$77,2,FALSE)*台帳シート!M307,0)),IF(H307="1：リース",IF(ROUNDDOWN(VLOOKUP(J307,償却率!$B$4:$C$77,2,FALSE)*台帳シート!M307,0)&gt;=台帳シート!BO307,台帳シート!BO307-0,ROUNDDOWN(VLOOKUP(台帳シート!J307,償却率!$B$4:$C$77,2,FALSE)*台帳シート!M307,0)),IF(ROUNDDOWN(VLOOKUP(J307,償却率!$B$4:$C$77,2,FALSE)*台帳シート!M307,0)&gt;=台帳シート!BO307,台帳シート!BO307-1,ROUNDDOWN(VLOOKUP(台帳シート!J307,償却率!$B$4:$C$77,2,FALSE)*台帳シート!M307,0)))),0)),0,(IF(BP307=0,IF(F307="無形・ソフトウェア",IF(ROUNDDOWN(VLOOKUP(J307,償却率!$B$4:$C$77,2,FALSE)*台帳シート!M307,0)&gt;=台帳シート!BO307,台帳シート!BO307-0,ROUNDDOWN(VLOOKUP(台帳シート!J307,償却率!$B$4:$C$77,2,FALSE)*台帳シート!M307,0)),IF(H307="1：リース",IF(ROUNDDOWN(VLOOKUP(J307,償却率!$B$4:$C$77,2,FALSE)*台帳シート!M307,0)&gt;=台帳シート!BO307,台帳シート!BO307-0,ROUNDDOWN(VLOOKUP(台帳シート!J307,償却率!$B$4:$C$77,2,FALSE)*台帳シート!M307,0)),IF(ROUNDDOWN(VLOOKUP(J307,償却率!$B$4:$C$77,2,FALSE)*台帳シート!M307,0)&gt;=台帳シート!BO307,台帳シート!BO307-1,ROUNDDOWN(VLOOKUP(台帳シート!J307,償却率!$B$4:$C$77,2,FALSE)*台帳シート!M307,0)))),0)))</f>
        <v>0</v>
      </c>
      <c r="BS307" s="290">
        <f t="shared" si="161"/>
        <v>0</v>
      </c>
      <c r="BT307" s="293">
        <f t="shared" si="168"/>
        <v>0</v>
      </c>
      <c r="BU307" s="183"/>
    </row>
    <row r="308" spans="2:73" s="109" customFormat="1" ht="16.5" customHeight="1" x14ac:dyDescent="0.15">
      <c r="B308" s="82"/>
      <c r="C308" s="111"/>
      <c r="D308" s="111"/>
      <c r="E308" s="103"/>
      <c r="F308" s="108"/>
      <c r="G308" s="273"/>
      <c r="H308" s="88"/>
      <c r="I308" s="273"/>
      <c r="J308" s="108"/>
      <c r="K308" s="270"/>
      <c r="L308" s="88"/>
      <c r="M308" s="276"/>
      <c r="N308" s="277"/>
      <c r="O308" s="56"/>
      <c r="P308" s="111"/>
      <c r="Q308" s="111"/>
      <c r="R308" s="111" t="str">
        <f t="shared" si="169"/>
        <v>-</v>
      </c>
      <c r="S308" s="111"/>
      <c r="T308" s="111"/>
      <c r="U308" s="111"/>
      <c r="V308" s="111"/>
      <c r="W308" s="111"/>
      <c r="X308" s="111"/>
      <c r="Y308" s="111" t="str">
        <f t="shared" si="171"/>
        <v>-</v>
      </c>
      <c r="Z308" s="111"/>
      <c r="AA308" s="111"/>
      <c r="AB308" s="111"/>
      <c r="AC308" s="111"/>
      <c r="AD308" s="111"/>
      <c r="AE308" s="111"/>
      <c r="AF308" s="111"/>
      <c r="AG308" s="111"/>
      <c r="AH308" s="88"/>
      <c r="AI308" s="88"/>
      <c r="AJ308" s="88"/>
      <c r="AK308" s="88"/>
      <c r="AL308" s="88"/>
      <c r="AM308" s="88"/>
      <c r="AN308" s="88"/>
      <c r="AO308" s="88"/>
      <c r="AP308" s="88"/>
      <c r="AQ308" s="189"/>
      <c r="AR308" s="88"/>
      <c r="AS308" s="88"/>
      <c r="AT308" s="88"/>
      <c r="AU308" s="88"/>
      <c r="AV308" s="88"/>
      <c r="AW308" s="88"/>
      <c r="AX308" s="282"/>
      <c r="AY308" s="115"/>
      <c r="AZ308" s="110"/>
      <c r="BA308" s="111"/>
      <c r="BB308" s="111"/>
      <c r="BC308" s="111"/>
      <c r="BD308" s="111"/>
      <c r="BE308" s="111"/>
      <c r="BF308" s="111"/>
      <c r="BG308" s="111"/>
      <c r="BH308" s="111"/>
      <c r="BI308" s="111"/>
      <c r="BJ308" s="111"/>
      <c r="BK308" s="6"/>
      <c r="BL308" s="248">
        <f t="shared" si="163"/>
        <v>117</v>
      </c>
      <c r="BM308" s="247">
        <f>+IF(ISERROR(ROUNDDOWN(VLOOKUP(J308,償却率!$B$4:$C$82,2,FALSE)*台帳シート!M308,0)*台帳シート!BL308),0,ROUNDDOWN(VLOOKUP(台帳シート!J308,償却率!$B$4:$C$82,2,FALSE)*台帳シート!M308,0)*台帳シート!BL308)</f>
        <v>0</v>
      </c>
      <c r="BN308" s="289">
        <f t="shared" si="164"/>
        <v>0</v>
      </c>
      <c r="BO308" s="292">
        <f t="shared" si="165"/>
        <v>0</v>
      </c>
      <c r="BP308" s="292">
        <f t="shared" si="166"/>
        <v>0</v>
      </c>
      <c r="BQ308" s="289">
        <f t="shared" si="167"/>
        <v>0</v>
      </c>
      <c r="BR308" s="289">
        <f>IF(ISERROR(IF(BP308=0,IF(F308="無形・ソフトウェア",IF(ROUNDDOWN(VLOOKUP(J308,償却率!$B$4:$C$77,2,FALSE)*台帳シート!M308,0)&gt;=台帳シート!BO308,台帳シート!BO308-0,ROUNDDOWN(VLOOKUP(台帳シート!J308,償却率!$B$4:$C$77,2,FALSE)*台帳シート!M308,0)),IF(H308="1：リース",IF(ROUNDDOWN(VLOOKUP(J308,償却率!$B$4:$C$77,2,FALSE)*台帳シート!M308,0)&gt;=台帳シート!BO308,台帳シート!BO308-0,ROUNDDOWN(VLOOKUP(台帳シート!J308,償却率!$B$4:$C$77,2,FALSE)*台帳シート!M308,0)),IF(ROUNDDOWN(VLOOKUP(J308,償却率!$B$4:$C$77,2,FALSE)*台帳シート!M308,0)&gt;=台帳シート!BO308,台帳シート!BO308-1,ROUNDDOWN(VLOOKUP(台帳シート!J308,償却率!$B$4:$C$77,2,FALSE)*台帳シート!M308,0)))),0)),0,(IF(BP308=0,IF(F308="無形・ソフトウェア",IF(ROUNDDOWN(VLOOKUP(J308,償却率!$B$4:$C$77,2,FALSE)*台帳シート!M308,0)&gt;=台帳シート!BO308,台帳シート!BO308-0,ROUNDDOWN(VLOOKUP(台帳シート!J308,償却率!$B$4:$C$77,2,FALSE)*台帳シート!M308,0)),IF(H308="1：リース",IF(ROUNDDOWN(VLOOKUP(J308,償却率!$B$4:$C$77,2,FALSE)*台帳シート!M308,0)&gt;=台帳シート!BO308,台帳シート!BO308-0,ROUNDDOWN(VLOOKUP(台帳シート!J308,償却率!$B$4:$C$77,2,FALSE)*台帳シート!M308,0)),IF(ROUNDDOWN(VLOOKUP(J308,償却率!$B$4:$C$77,2,FALSE)*台帳シート!M308,0)&gt;=台帳シート!BO308,台帳シート!BO308-1,ROUNDDOWN(VLOOKUP(台帳シート!J308,償却率!$B$4:$C$77,2,FALSE)*台帳シート!M308,0)))),0)))</f>
        <v>0</v>
      </c>
      <c r="BS308" s="290">
        <f t="shared" si="161"/>
        <v>0</v>
      </c>
      <c r="BT308" s="293">
        <f t="shared" si="168"/>
        <v>0</v>
      </c>
      <c r="BU308" s="183"/>
    </row>
    <row r="309" spans="2:73" s="109" customFormat="1" ht="16.5" customHeight="1" x14ac:dyDescent="0.15">
      <c r="B309" s="82"/>
      <c r="C309" s="111"/>
      <c r="D309" s="111"/>
      <c r="E309" s="103"/>
      <c r="F309" s="108"/>
      <c r="G309" s="273"/>
      <c r="H309" s="88"/>
      <c r="I309" s="273"/>
      <c r="J309" s="108"/>
      <c r="K309" s="270"/>
      <c r="L309" s="88"/>
      <c r="M309" s="276"/>
      <c r="N309" s="277"/>
      <c r="O309" s="56"/>
      <c r="P309" s="111"/>
      <c r="Q309" s="111"/>
      <c r="R309" s="111" t="str">
        <f t="shared" si="169"/>
        <v>-</v>
      </c>
      <c r="S309" s="111"/>
      <c r="T309" s="111"/>
      <c r="U309" s="111"/>
      <c r="V309" s="111"/>
      <c r="W309" s="111"/>
      <c r="X309" s="111"/>
      <c r="Y309" s="111" t="str">
        <f t="shared" si="171"/>
        <v>-</v>
      </c>
      <c r="Z309" s="111"/>
      <c r="AA309" s="111"/>
      <c r="AB309" s="111"/>
      <c r="AC309" s="111"/>
      <c r="AD309" s="111"/>
      <c r="AE309" s="111"/>
      <c r="AF309" s="111"/>
      <c r="AG309" s="111"/>
      <c r="AH309" s="88"/>
      <c r="AI309" s="88"/>
      <c r="AJ309" s="88"/>
      <c r="AK309" s="88"/>
      <c r="AL309" s="88"/>
      <c r="AM309" s="88"/>
      <c r="AN309" s="88"/>
      <c r="AO309" s="88"/>
      <c r="AP309" s="88"/>
      <c r="AQ309" s="189"/>
      <c r="AR309" s="88"/>
      <c r="AS309" s="88"/>
      <c r="AT309" s="88"/>
      <c r="AU309" s="88"/>
      <c r="AV309" s="88"/>
      <c r="AW309" s="88"/>
      <c r="AX309" s="282"/>
      <c r="AY309" s="115"/>
      <c r="AZ309" s="110"/>
      <c r="BA309" s="111"/>
      <c r="BB309" s="111"/>
      <c r="BC309" s="111"/>
      <c r="BD309" s="111"/>
      <c r="BE309" s="111"/>
      <c r="BF309" s="111"/>
      <c r="BG309" s="111"/>
      <c r="BH309" s="111"/>
      <c r="BI309" s="111"/>
      <c r="BJ309" s="111"/>
      <c r="BK309" s="6"/>
      <c r="BL309" s="248">
        <f t="shared" si="163"/>
        <v>117</v>
      </c>
      <c r="BM309" s="247">
        <f>+IF(ISERROR(ROUNDDOWN(VLOOKUP(J309,償却率!$B$4:$C$82,2,FALSE)*台帳シート!M309,0)*台帳シート!BL309),0,ROUNDDOWN(VLOOKUP(台帳シート!J309,償却率!$B$4:$C$82,2,FALSE)*台帳シート!M309,0)*台帳シート!BL309)</f>
        <v>0</v>
      </c>
      <c r="BN309" s="289">
        <f t="shared" si="164"/>
        <v>0</v>
      </c>
      <c r="BO309" s="292">
        <f t="shared" si="165"/>
        <v>0</v>
      </c>
      <c r="BP309" s="292">
        <f t="shared" si="166"/>
        <v>0</v>
      </c>
      <c r="BQ309" s="289">
        <f t="shared" si="167"/>
        <v>0</v>
      </c>
      <c r="BR309" s="289">
        <f>IF(ISERROR(IF(BP309=0,IF(F309="無形・ソフトウェア",IF(ROUNDDOWN(VLOOKUP(J309,償却率!$B$4:$C$77,2,FALSE)*台帳シート!M309,0)&gt;=台帳シート!BO309,台帳シート!BO309-0,ROUNDDOWN(VLOOKUP(台帳シート!J309,償却率!$B$4:$C$77,2,FALSE)*台帳シート!M309,0)),IF(H309="1：リース",IF(ROUNDDOWN(VLOOKUP(J309,償却率!$B$4:$C$77,2,FALSE)*台帳シート!M309,0)&gt;=台帳シート!BO309,台帳シート!BO309-0,ROUNDDOWN(VLOOKUP(台帳シート!J309,償却率!$B$4:$C$77,2,FALSE)*台帳シート!M309,0)),IF(ROUNDDOWN(VLOOKUP(J309,償却率!$B$4:$C$77,2,FALSE)*台帳シート!M309,0)&gt;=台帳シート!BO309,台帳シート!BO309-1,ROUNDDOWN(VLOOKUP(台帳シート!J309,償却率!$B$4:$C$77,2,FALSE)*台帳シート!M309,0)))),0)),0,(IF(BP309=0,IF(F309="無形・ソフトウェア",IF(ROUNDDOWN(VLOOKUP(J309,償却率!$B$4:$C$77,2,FALSE)*台帳シート!M309,0)&gt;=台帳シート!BO309,台帳シート!BO309-0,ROUNDDOWN(VLOOKUP(台帳シート!J309,償却率!$B$4:$C$77,2,FALSE)*台帳シート!M309,0)),IF(H309="1：リース",IF(ROUNDDOWN(VLOOKUP(J309,償却率!$B$4:$C$77,2,FALSE)*台帳シート!M309,0)&gt;=台帳シート!BO309,台帳シート!BO309-0,ROUNDDOWN(VLOOKUP(台帳シート!J309,償却率!$B$4:$C$77,2,FALSE)*台帳シート!M309,0)),IF(ROUNDDOWN(VLOOKUP(J309,償却率!$B$4:$C$77,2,FALSE)*台帳シート!M309,0)&gt;=台帳シート!BO309,台帳シート!BO309-1,ROUNDDOWN(VLOOKUP(台帳シート!J309,償却率!$B$4:$C$77,2,FALSE)*台帳シート!M309,0)))),0)))</f>
        <v>0</v>
      </c>
      <c r="BS309" s="290">
        <f t="shared" si="161"/>
        <v>0</v>
      </c>
      <c r="BT309" s="293">
        <f t="shared" si="168"/>
        <v>0</v>
      </c>
      <c r="BU309" s="183"/>
    </row>
    <row r="310" spans="2:73" s="109" customFormat="1" ht="16.5" customHeight="1" x14ac:dyDescent="0.15">
      <c r="B310" s="82"/>
      <c r="C310" s="111"/>
      <c r="D310" s="111"/>
      <c r="E310" s="103"/>
      <c r="F310" s="108"/>
      <c r="G310" s="273"/>
      <c r="H310" s="88"/>
      <c r="I310" s="273"/>
      <c r="J310" s="108"/>
      <c r="K310" s="270"/>
      <c r="L310" s="88"/>
      <c r="M310" s="276"/>
      <c r="N310" s="277"/>
      <c r="O310" s="111"/>
      <c r="P310" s="111"/>
      <c r="Q310" s="111"/>
      <c r="R310" s="111" t="str">
        <f t="shared" si="169"/>
        <v>-</v>
      </c>
      <c r="S310" s="111"/>
      <c r="T310" s="111"/>
      <c r="U310" s="111"/>
      <c r="V310" s="111"/>
      <c r="W310" s="111"/>
      <c r="X310" s="111"/>
      <c r="Y310" s="111" t="str">
        <f t="shared" si="171"/>
        <v>-</v>
      </c>
      <c r="Z310" s="111"/>
      <c r="AA310" s="111"/>
      <c r="AB310" s="111"/>
      <c r="AC310" s="111"/>
      <c r="AD310" s="111"/>
      <c r="AE310" s="111"/>
      <c r="AF310" s="111"/>
      <c r="AG310" s="111"/>
      <c r="AH310" s="88"/>
      <c r="AI310" s="88"/>
      <c r="AJ310" s="88"/>
      <c r="AK310" s="88"/>
      <c r="AL310" s="88"/>
      <c r="AM310" s="88"/>
      <c r="AN310" s="88"/>
      <c r="AO310" s="88"/>
      <c r="AP310" s="88"/>
      <c r="AQ310" s="189"/>
      <c r="AR310" s="88"/>
      <c r="AS310" s="88"/>
      <c r="AT310" s="88"/>
      <c r="AU310" s="88"/>
      <c r="AV310" s="88"/>
      <c r="AW310" s="88"/>
      <c r="AX310" s="282"/>
      <c r="AY310" s="115"/>
      <c r="AZ310" s="110"/>
      <c r="BA310" s="111"/>
      <c r="BB310" s="111"/>
      <c r="BC310" s="111"/>
      <c r="BD310" s="111"/>
      <c r="BE310" s="111"/>
      <c r="BF310" s="111"/>
      <c r="BG310" s="111"/>
      <c r="BH310" s="111"/>
      <c r="BI310" s="111"/>
      <c r="BJ310" s="111"/>
      <c r="BK310" s="6"/>
      <c r="BL310" s="248">
        <f t="shared" si="163"/>
        <v>117</v>
      </c>
      <c r="BM310" s="247">
        <f>+IF(ISERROR(ROUNDDOWN(VLOOKUP(J310,償却率!$B$4:$C$82,2,FALSE)*台帳シート!M310,0)*台帳シート!BL310),0,ROUNDDOWN(VLOOKUP(台帳シート!J310,償却率!$B$4:$C$82,2,FALSE)*台帳シート!M310,0)*台帳シート!BL310)</f>
        <v>0</v>
      </c>
      <c r="BN310" s="289">
        <f t="shared" si="164"/>
        <v>0</v>
      </c>
      <c r="BO310" s="292">
        <f t="shared" si="165"/>
        <v>0</v>
      </c>
      <c r="BP310" s="292">
        <f t="shared" si="166"/>
        <v>0</v>
      </c>
      <c r="BQ310" s="289">
        <f t="shared" si="167"/>
        <v>0</v>
      </c>
      <c r="BR310" s="289">
        <f>IF(ISERROR(IF(BP310=0,IF(F310="無形・ソフトウェア",IF(ROUNDDOWN(VLOOKUP(J310,償却率!$B$4:$C$77,2,FALSE)*台帳シート!M310,0)&gt;=台帳シート!BO310,台帳シート!BO310-0,ROUNDDOWN(VLOOKUP(台帳シート!J310,償却率!$B$4:$C$77,2,FALSE)*台帳シート!M310,0)),IF(H310="1：リース",IF(ROUNDDOWN(VLOOKUP(J310,償却率!$B$4:$C$77,2,FALSE)*台帳シート!M310,0)&gt;=台帳シート!BO310,台帳シート!BO310-0,ROUNDDOWN(VLOOKUP(台帳シート!J310,償却率!$B$4:$C$77,2,FALSE)*台帳シート!M310,0)),IF(ROUNDDOWN(VLOOKUP(J310,償却率!$B$4:$C$77,2,FALSE)*台帳シート!M310,0)&gt;=台帳シート!BO310,台帳シート!BO310-1,ROUNDDOWN(VLOOKUP(台帳シート!J310,償却率!$B$4:$C$77,2,FALSE)*台帳シート!M310,0)))),0)),0,(IF(BP310=0,IF(F310="無形・ソフトウェア",IF(ROUNDDOWN(VLOOKUP(J310,償却率!$B$4:$C$77,2,FALSE)*台帳シート!M310,0)&gt;=台帳シート!BO310,台帳シート!BO310-0,ROUNDDOWN(VLOOKUP(台帳シート!J310,償却率!$B$4:$C$77,2,FALSE)*台帳シート!M310,0)),IF(H310="1：リース",IF(ROUNDDOWN(VLOOKUP(J310,償却率!$B$4:$C$77,2,FALSE)*台帳シート!M310,0)&gt;=台帳シート!BO310,台帳シート!BO310-0,ROUNDDOWN(VLOOKUP(台帳シート!J310,償却率!$B$4:$C$77,2,FALSE)*台帳シート!M310,0)),IF(ROUNDDOWN(VLOOKUP(J310,償却率!$B$4:$C$77,2,FALSE)*台帳シート!M310,0)&gt;=台帳シート!BO310,台帳シート!BO310-1,ROUNDDOWN(VLOOKUP(台帳シート!J310,償却率!$B$4:$C$77,2,FALSE)*台帳シート!M310,0)))),0)))</f>
        <v>0</v>
      </c>
      <c r="BS310" s="290">
        <f t="shared" si="161"/>
        <v>0</v>
      </c>
      <c r="BT310" s="293">
        <f t="shared" si="168"/>
        <v>0</v>
      </c>
      <c r="BU310" s="183"/>
    </row>
    <row r="311" spans="2:73" s="109" customFormat="1" ht="16.5" customHeight="1" x14ac:dyDescent="0.15">
      <c r="B311" s="82"/>
      <c r="C311" s="111"/>
      <c r="D311" s="111"/>
      <c r="E311" s="103"/>
      <c r="F311" s="108"/>
      <c r="G311" s="273"/>
      <c r="H311" s="88"/>
      <c r="I311" s="273"/>
      <c r="J311" s="108"/>
      <c r="K311" s="270"/>
      <c r="L311" s="88"/>
      <c r="M311" s="276"/>
      <c r="N311" s="277"/>
      <c r="O311" s="56"/>
      <c r="P311" s="111"/>
      <c r="Q311" s="111"/>
      <c r="R311" s="111" t="str">
        <f t="shared" si="169"/>
        <v>-</v>
      </c>
      <c r="S311" s="111"/>
      <c r="T311" s="111"/>
      <c r="U311" s="111"/>
      <c r="V311" s="111"/>
      <c r="W311" s="111"/>
      <c r="X311" s="111"/>
      <c r="Y311" s="111" t="str">
        <f t="shared" si="171"/>
        <v>-</v>
      </c>
      <c r="Z311" s="111"/>
      <c r="AA311" s="111"/>
      <c r="AB311" s="111"/>
      <c r="AC311" s="111"/>
      <c r="AD311" s="111"/>
      <c r="AE311" s="111"/>
      <c r="AF311" s="111"/>
      <c r="AG311" s="111"/>
      <c r="AH311" s="88"/>
      <c r="AI311" s="88"/>
      <c r="AJ311" s="88"/>
      <c r="AK311" s="88"/>
      <c r="AL311" s="88"/>
      <c r="AM311" s="88"/>
      <c r="AN311" s="88"/>
      <c r="AO311" s="88"/>
      <c r="AP311" s="88"/>
      <c r="AQ311" s="189"/>
      <c r="AR311" s="88"/>
      <c r="AS311" s="88"/>
      <c r="AT311" s="88"/>
      <c r="AU311" s="88"/>
      <c r="AV311" s="88"/>
      <c r="AW311" s="88"/>
      <c r="AX311" s="282"/>
      <c r="AY311" s="115"/>
      <c r="AZ311" s="110"/>
      <c r="BA311" s="111"/>
      <c r="BB311" s="111"/>
      <c r="BC311" s="111"/>
      <c r="BD311" s="111"/>
      <c r="BE311" s="111"/>
      <c r="BF311" s="111"/>
      <c r="BG311" s="111"/>
      <c r="BH311" s="111"/>
      <c r="BI311" s="111"/>
      <c r="BJ311" s="111"/>
      <c r="BK311" s="6"/>
      <c r="BL311" s="248">
        <f t="shared" si="163"/>
        <v>117</v>
      </c>
      <c r="BM311" s="247">
        <f>+IF(ISERROR(ROUNDDOWN(VLOOKUP(J311,償却率!$B$4:$C$82,2,FALSE)*台帳シート!M311,0)*台帳シート!BL311),0,ROUNDDOWN(VLOOKUP(台帳シート!J311,償却率!$B$4:$C$82,2,FALSE)*台帳シート!M311,0)*台帳シート!BL311)</f>
        <v>0</v>
      </c>
      <c r="BN311" s="289">
        <f t="shared" si="164"/>
        <v>0</v>
      </c>
      <c r="BO311" s="292">
        <f t="shared" si="165"/>
        <v>0</v>
      </c>
      <c r="BP311" s="292">
        <f t="shared" si="166"/>
        <v>0</v>
      </c>
      <c r="BQ311" s="289">
        <f t="shared" si="167"/>
        <v>0</v>
      </c>
      <c r="BR311" s="289">
        <f>IF(ISERROR(IF(BP311=0,IF(F311="無形・ソフトウェア",IF(ROUNDDOWN(VLOOKUP(J311,償却率!$B$4:$C$77,2,FALSE)*台帳シート!M311,0)&gt;=台帳シート!BO311,台帳シート!BO311-0,ROUNDDOWN(VLOOKUP(台帳シート!J311,償却率!$B$4:$C$77,2,FALSE)*台帳シート!M311,0)),IF(H311="1：リース",IF(ROUNDDOWN(VLOOKUP(J311,償却率!$B$4:$C$77,2,FALSE)*台帳シート!M311,0)&gt;=台帳シート!BO311,台帳シート!BO311-0,ROUNDDOWN(VLOOKUP(台帳シート!J311,償却率!$B$4:$C$77,2,FALSE)*台帳シート!M311,0)),IF(ROUNDDOWN(VLOOKUP(J311,償却率!$B$4:$C$77,2,FALSE)*台帳シート!M311,0)&gt;=台帳シート!BO311,台帳シート!BO311-1,ROUNDDOWN(VLOOKUP(台帳シート!J311,償却率!$B$4:$C$77,2,FALSE)*台帳シート!M311,0)))),0)),0,(IF(BP311=0,IF(F311="無形・ソフトウェア",IF(ROUNDDOWN(VLOOKUP(J311,償却率!$B$4:$C$77,2,FALSE)*台帳シート!M311,0)&gt;=台帳シート!BO311,台帳シート!BO311-0,ROUNDDOWN(VLOOKUP(台帳シート!J311,償却率!$B$4:$C$77,2,FALSE)*台帳シート!M311,0)),IF(H311="1：リース",IF(ROUNDDOWN(VLOOKUP(J311,償却率!$B$4:$C$77,2,FALSE)*台帳シート!M311,0)&gt;=台帳シート!BO311,台帳シート!BO311-0,ROUNDDOWN(VLOOKUP(台帳シート!J311,償却率!$B$4:$C$77,2,FALSE)*台帳シート!M311,0)),IF(ROUNDDOWN(VLOOKUP(J311,償却率!$B$4:$C$77,2,FALSE)*台帳シート!M311,0)&gt;=台帳シート!BO311,台帳シート!BO311-1,ROUNDDOWN(VLOOKUP(台帳シート!J311,償却率!$B$4:$C$77,2,FALSE)*台帳シート!M311,0)))),0)))</f>
        <v>0</v>
      </c>
      <c r="BS311" s="290">
        <f t="shared" si="161"/>
        <v>0</v>
      </c>
      <c r="BT311" s="293">
        <f t="shared" si="168"/>
        <v>0</v>
      </c>
      <c r="BU311" s="183"/>
    </row>
    <row r="312" spans="2:73" s="109" customFormat="1" ht="16.5" customHeight="1" x14ac:dyDescent="0.15">
      <c r="B312" s="82"/>
      <c r="C312" s="111"/>
      <c r="D312" s="111"/>
      <c r="E312" s="103"/>
      <c r="F312" s="108"/>
      <c r="G312" s="273"/>
      <c r="H312" s="88"/>
      <c r="I312" s="273"/>
      <c r="J312" s="108"/>
      <c r="K312" s="270"/>
      <c r="L312" s="88"/>
      <c r="M312" s="276"/>
      <c r="N312" s="277"/>
      <c r="O312" s="111"/>
      <c r="P312" s="111"/>
      <c r="Q312" s="111"/>
      <c r="R312" s="111" t="str">
        <f t="shared" si="169"/>
        <v>-</v>
      </c>
      <c r="S312" s="111"/>
      <c r="T312" s="111"/>
      <c r="U312" s="111"/>
      <c r="V312" s="111"/>
      <c r="W312" s="111"/>
      <c r="X312" s="111"/>
      <c r="Y312" s="111" t="str">
        <f t="shared" si="171"/>
        <v>-</v>
      </c>
      <c r="Z312" s="111"/>
      <c r="AA312" s="111"/>
      <c r="AB312" s="111"/>
      <c r="AC312" s="111"/>
      <c r="AD312" s="111"/>
      <c r="AE312" s="111"/>
      <c r="AF312" s="111"/>
      <c r="AG312" s="111"/>
      <c r="AH312" s="88"/>
      <c r="AI312" s="88"/>
      <c r="AJ312" s="88"/>
      <c r="AK312" s="88"/>
      <c r="AL312" s="88"/>
      <c r="AM312" s="88"/>
      <c r="AN312" s="88"/>
      <c r="AO312" s="88"/>
      <c r="AP312" s="88"/>
      <c r="AQ312" s="189"/>
      <c r="AR312" s="88"/>
      <c r="AS312" s="88"/>
      <c r="AT312" s="88"/>
      <c r="AU312" s="88"/>
      <c r="AV312" s="88"/>
      <c r="AW312" s="88"/>
      <c r="AX312" s="282"/>
      <c r="AY312" s="115"/>
      <c r="AZ312" s="110"/>
      <c r="BA312" s="111"/>
      <c r="BB312" s="111"/>
      <c r="BC312" s="111"/>
      <c r="BD312" s="111"/>
      <c r="BE312" s="111"/>
      <c r="BF312" s="111"/>
      <c r="BG312" s="111"/>
      <c r="BH312" s="111"/>
      <c r="BI312" s="111"/>
      <c r="BJ312" s="111"/>
      <c r="BK312" s="6"/>
      <c r="BL312" s="248">
        <f t="shared" si="163"/>
        <v>117</v>
      </c>
      <c r="BM312" s="247">
        <f>+IF(ISERROR(ROUNDDOWN(VLOOKUP(J312,償却率!$B$4:$C$82,2,FALSE)*台帳シート!M312,0)*台帳シート!BL312),0,ROUNDDOWN(VLOOKUP(台帳シート!J312,償却率!$B$4:$C$82,2,FALSE)*台帳シート!M312,0)*台帳シート!BL312)</f>
        <v>0</v>
      </c>
      <c r="BN312" s="289">
        <f t="shared" si="164"/>
        <v>0</v>
      </c>
      <c r="BO312" s="292">
        <f t="shared" si="165"/>
        <v>0</v>
      </c>
      <c r="BP312" s="292">
        <f t="shared" si="166"/>
        <v>0</v>
      </c>
      <c r="BQ312" s="289">
        <f t="shared" si="167"/>
        <v>0</v>
      </c>
      <c r="BR312" s="289">
        <f>IF(ISERROR(IF(BP312=0,IF(F312="無形・ソフトウェア",IF(ROUNDDOWN(VLOOKUP(J312,償却率!$B$4:$C$77,2,FALSE)*台帳シート!M312,0)&gt;=台帳シート!BO312,台帳シート!BO312-0,ROUNDDOWN(VLOOKUP(台帳シート!J312,償却率!$B$4:$C$77,2,FALSE)*台帳シート!M312,0)),IF(H312="1：リース",IF(ROUNDDOWN(VLOOKUP(J312,償却率!$B$4:$C$77,2,FALSE)*台帳シート!M312,0)&gt;=台帳シート!BO312,台帳シート!BO312-0,ROUNDDOWN(VLOOKUP(台帳シート!J312,償却率!$B$4:$C$77,2,FALSE)*台帳シート!M312,0)),IF(ROUNDDOWN(VLOOKUP(J312,償却率!$B$4:$C$77,2,FALSE)*台帳シート!M312,0)&gt;=台帳シート!BO312,台帳シート!BO312-1,ROUNDDOWN(VLOOKUP(台帳シート!J312,償却率!$B$4:$C$77,2,FALSE)*台帳シート!M312,0)))),0)),0,(IF(BP312=0,IF(F312="無形・ソフトウェア",IF(ROUNDDOWN(VLOOKUP(J312,償却率!$B$4:$C$77,2,FALSE)*台帳シート!M312,0)&gt;=台帳シート!BO312,台帳シート!BO312-0,ROUNDDOWN(VLOOKUP(台帳シート!J312,償却率!$B$4:$C$77,2,FALSE)*台帳シート!M312,0)),IF(H312="1：リース",IF(ROUNDDOWN(VLOOKUP(J312,償却率!$B$4:$C$77,2,FALSE)*台帳シート!M312,0)&gt;=台帳シート!BO312,台帳シート!BO312-0,ROUNDDOWN(VLOOKUP(台帳シート!J312,償却率!$B$4:$C$77,2,FALSE)*台帳シート!M312,0)),IF(ROUNDDOWN(VLOOKUP(J312,償却率!$B$4:$C$77,2,FALSE)*台帳シート!M312,0)&gt;=台帳シート!BO312,台帳シート!BO312-1,ROUNDDOWN(VLOOKUP(台帳シート!J312,償却率!$B$4:$C$77,2,FALSE)*台帳シート!M312,0)))),0)))</f>
        <v>0</v>
      </c>
      <c r="BS312" s="290">
        <f t="shared" si="161"/>
        <v>0</v>
      </c>
      <c r="BT312" s="293">
        <f t="shared" si="168"/>
        <v>0</v>
      </c>
      <c r="BU312" s="183"/>
    </row>
    <row r="313" spans="2:73" s="109" customFormat="1" ht="16.5" customHeight="1" x14ac:dyDescent="0.15">
      <c r="B313" s="82"/>
      <c r="C313" s="111"/>
      <c r="D313" s="111"/>
      <c r="E313" s="103"/>
      <c r="F313" s="108"/>
      <c r="G313" s="273"/>
      <c r="H313" s="88"/>
      <c r="I313" s="273"/>
      <c r="J313" s="108"/>
      <c r="K313" s="105"/>
      <c r="L313" s="88"/>
      <c r="M313" s="276"/>
      <c r="N313" s="277"/>
      <c r="O313" s="111"/>
      <c r="P313" s="111"/>
      <c r="Q313" s="111"/>
      <c r="R313" s="111" t="str">
        <f t="shared" si="169"/>
        <v>-</v>
      </c>
      <c r="S313" s="111"/>
      <c r="T313" s="111"/>
      <c r="U313" s="111"/>
      <c r="V313" s="111"/>
      <c r="W313" s="111"/>
      <c r="X313" s="111"/>
      <c r="Y313" s="111" t="str">
        <f t="shared" si="171"/>
        <v>-</v>
      </c>
      <c r="Z313" s="111"/>
      <c r="AA313" s="111"/>
      <c r="AB313" s="111"/>
      <c r="AC313" s="111"/>
      <c r="AD313" s="111"/>
      <c r="AE313" s="111"/>
      <c r="AF313" s="111"/>
      <c r="AG313" s="111"/>
      <c r="AH313" s="88"/>
      <c r="AI313" s="88"/>
      <c r="AJ313" s="88"/>
      <c r="AK313" s="88"/>
      <c r="AL313" s="88"/>
      <c r="AM313" s="88"/>
      <c r="AN313" s="88"/>
      <c r="AO313" s="88"/>
      <c r="AP313" s="88"/>
      <c r="AQ313" s="189"/>
      <c r="AR313" s="88"/>
      <c r="AS313" s="88"/>
      <c r="AT313" s="88"/>
      <c r="AU313" s="88"/>
      <c r="AV313" s="88"/>
      <c r="AW313" s="88"/>
      <c r="AX313" s="282"/>
      <c r="AY313" s="115"/>
      <c r="AZ313" s="110"/>
      <c r="BA313" s="111"/>
      <c r="BB313" s="111"/>
      <c r="BC313" s="111"/>
      <c r="BD313" s="111"/>
      <c r="BE313" s="111"/>
      <c r="BF313" s="111"/>
      <c r="BG313" s="111"/>
      <c r="BH313" s="111"/>
      <c r="BI313" s="111"/>
      <c r="BJ313" s="111"/>
      <c r="BK313" s="6"/>
      <c r="BL313" s="248">
        <f t="shared" si="163"/>
        <v>117</v>
      </c>
      <c r="BM313" s="247">
        <f>+IF(ISERROR(ROUNDDOWN(VLOOKUP(J313,償却率!$B$4:$C$82,2,FALSE)*台帳シート!M313,0)*台帳シート!BL313),0,ROUNDDOWN(VLOOKUP(台帳シート!J313,償却率!$B$4:$C$82,2,FALSE)*台帳シート!M313,0)*台帳シート!BL313)</f>
        <v>0</v>
      </c>
      <c r="BN313" s="289">
        <f t="shared" si="164"/>
        <v>0</v>
      </c>
      <c r="BO313" s="292">
        <f t="shared" si="165"/>
        <v>0</v>
      </c>
      <c r="BP313" s="292">
        <f t="shared" si="166"/>
        <v>0</v>
      </c>
      <c r="BQ313" s="289">
        <f t="shared" si="167"/>
        <v>0</v>
      </c>
      <c r="BR313" s="289">
        <f>IF(ISERROR(IF(BP313=0,IF(F313="無形・ソフトウェア",IF(ROUNDDOWN(VLOOKUP(J313,償却率!$B$4:$C$77,2,FALSE)*台帳シート!M313,0)&gt;=台帳シート!BO313,台帳シート!BO313-0,ROUNDDOWN(VLOOKUP(台帳シート!J313,償却率!$B$4:$C$77,2,FALSE)*台帳シート!M313,0)),IF(H313="1：リース",IF(ROUNDDOWN(VLOOKUP(J313,償却率!$B$4:$C$77,2,FALSE)*台帳シート!M313,0)&gt;=台帳シート!BO313,台帳シート!BO313-0,ROUNDDOWN(VLOOKUP(台帳シート!J313,償却率!$B$4:$C$77,2,FALSE)*台帳シート!M313,0)),IF(ROUNDDOWN(VLOOKUP(J313,償却率!$B$4:$C$77,2,FALSE)*台帳シート!M313,0)&gt;=台帳シート!BO313,台帳シート!BO313-1,ROUNDDOWN(VLOOKUP(台帳シート!J313,償却率!$B$4:$C$77,2,FALSE)*台帳シート!M313,0)))),0)),0,(IF(BP313=0,IF(F313="無形・ソフトウェア",IF(ROUNDDOWN(VLOOKUP(J313,償却率!$B$4:$C$77,2,FALSE)*台帳シート!M313,0)&gt;=台帳シート!BO313,台帳シート!BO313-0,ROUNDDOWN(VLOOKUP(台帳シート!J313,償却率!$B$4:$C$77,2,FALSE)*台帳シート!M313,0)),IF(H313="1：リース",IF(ROUNDDOWN(VLOOKUP(J313,償却率!$B$4:$C$77,2,FALSE)*台帳シート!M313,0)&gt;=台帳シート!BO313,台帳シート!BO313-0,ROUNDDOWN(VLOOKUP(台帳シート!J313,償却率!$B$4:$C$77,2,FALSE)*台帳シート!M313,0)),IF(ROUNDDOWN(VLOOKUP(J313,償却率!$B$4:$C$77,2,FALSE)*台帳シート!M313,0)&gt;=台帳シート!BO313,台帳シート!BO313-1,ROUNDDOWN(VLOOKUP(台帳シート!J313,償却率!$B$4:$C$77,2,FALSE)*台帳シート!M313,0)))),0)))</f>
        <v>0</v>
      </c>
      <c r="BS313" s="290">
        <f t="shared" si="161"/>
        <v>0</v>
      </c>
      <c r="BT313" s="293">
        <f t="shared" si="168"/>
        <v>0</v>
      </c>
      <c r="BU313" s="183"/>
    </row>
    <row r="314" spans="2:73" s="109" customFormat="1" ht="16.5" customHeight="1" x14ac:dyDescent="0.15">
      <c r="B314" s="82"/>
      <c r="C314" s="111"/>
      <c r="D314" s="111"/>
      <c r="E314" s="103"/>
      <c r="F314" s="108"/>
      <c r="G314" s="273"/>
      <c r="H314" s="88"/>
      <c r="I314" s="273"/>
      <c r="J314" s="108"/>
      <c r="K314" s="105"/>
      <c r="L314" s="88"/>
      <c r="M314" s="276"/>
      <c r="N314" s="277"/>
      <c r="O314" s="56"/>
      <c r="P314" s="111"/>
      <c r="Q314" s="111"/>
      <c r="R314" s="111" t="str">
        <f t="shared" si="169"/>
        <v>-</v>
      </c>
      <c r="S314" s="111"/>
      <c r="T314" s="111"/>
      <c r="U314" s="111"/>
      <c r="V314" s="111"/>
      <c r="W314" s="111"/>
      <c r="X314" s="111"/>
      <c r="Y314" s="111" t="str">
        <f t="shared" si="171"/>
        <v>-</v>
      </c>
      <c r="Z314" s="111"/>
      <c r="AA314" s="111"/>
      <c r="AB314" s="111"/>
      <c r="AC314" s="111"/>
      <c r="AD314" s="111"/>
      <c r="AE314" s="111"/>
      <c r="AF314" s="111"/>
      <c r="AG314" s="111"/>
      <c r="AH314" s="88"/>
      <c r="AI314" s="88"/>
      <c r="AJ314" s="88"/>
      <c r="AK314" s="88"/>
      <c r="AL314" s="88"/>
      <c r="AM314" s="88"/>
      <c r="AN314" s="88"/>
      <c r="AO314" s="88"/>
      <c r="AP314" s="88"/>
      <c r="AQ314" s="189"/>
      <c r="AR314" s="88"/>
      <c r="AS314" s="88"/>
      <c r="AT314" s="88"/>
      <c r="AU314" s="88"/>
      <c r="AV314" s="88"/>
      <c r="AW314" s="88"/>
      <c r="AX314" s="282"/>
      <c r="AY314" s="115"/>
      <c r="AZ314" s="110"/>
      <c r="BA314" s="111"/>
      <c r="BB314" s="111"/>
      <c r="BC314" s="111"/>
      <c r="BD314" s="111"/>
      <c r="BE314" s="111"/>
      <c r="BF314" s="111"/>
      <c r="BG314" s="111"/>
      <c r="BH314" s="111"/>
      <c r="BI314" s="111"/>
      <c r="BJ314" s="111"/>
      <c r="BK314" s="6"/>
      <c r="BL314" s="248">
        <f t="shared" ref="BL314:BL322" si="172">+IF($BM$2&lt;K314,0,DATEDIF(K314,$BM$2,"Y"))</f>
        <v>117</v>
      </c>
      <c r="BM314" s="247">
        <f>+IF(ISERROR(ROUNDDOWN(VLOOKUP(J314,償却率!$B$4:$C$82,2,FALSE)*台帳シート!M314,0)*台帳シート!BL314),0,ROUNDDOWN(VLOOKUP(台帳シート!J314,償却率!$B$4:$C$82,2,FALSE)*台帳シート!M314,0)*台帳シート!BL314)</f>
        <v>0</v>
      </c>
      <c r="BN314" s="289">
        <f t="shared" ref="BN314:BN322" si="173">IF(BM314=0,0,IF(F314="無形・ソフトウェア",IF(M314-BM314&gt;0,BM314,M314-0),IF(H314="1：リース",IF(M314-BM314&gt;0,BM314,M314-0),IF(M314-BM314&gt;1,BM314,M314-1))))</f>
        <v>0</v>
      </c>
      <c r="BO314" s="292">
        <f t="shared" ref="BO314:BO322" si="174">+IF(BP314&lt;=0,M314-BN314,0)</f>
        <v>0</v>
      </c>
      <c r="BP314" s="292">
        <f t="shared" ref="BP314:BP322" si="175">+IF($BM$2&lt;K314,M314,IF(O314&lt;&gt;"",-(M314-BN314),0))</f>
        <v>0</v>
      </c>
      <c r="BQ314" s="289">
        <f t="shared" ref="BQ314:BQ322" si="176">IF(BP314&lt;0,-BN314+BP314,0)</f>
        <v>0</v>
      </c>
      <c r="BR314" s="289">
        <f>IF(ISERROR(IF(BP314=0,IF(F314="無形・ソフトウェア",IF(ROUNDDOWN(VLOOKUP(J314,償却率!$B$4:$C$77,2,FALSE)*台帳シート!M314,0)&gt;=台帳シート!BO314,台帳シート!BO314-0,ROUNDDOWN(VLOOKUP(台帳シート!J314,償却率!$B$4:$C$77,2,FALSE)*台帳シート!M314,0)),IF(H314="1：リース",IF(ROUNDDOWN(VLOOKUP(J314,償却率!$B$4:$C$77,2,FALSE)*台帳シート!M314,0)&gt;=台帳シート!BO314,台帳シート!BO314-0,ROUNDDOWN(VLOOKUP(台帳シート!J314,償却率!$B$4:$C$77,2,FALSE)*台帳シート!M314,0)),IF(ROUNDDOWN(VLOOKUP(J314,償却率!$B$4:$C$77,2,FALSE)*台帳シート!M314,0)&gt;=台帳シート!BO314,台帳シート!BO314-1,ROUNDDOWN(VLOOKUP(台帳シート!J314,償却率!$B$4:$C$77,2,FALSE)*台帳シート!M314,0)))),0)),0,(IF(BP314=0,IF(F314="無形・ソフトウェア",IF(ROUNDDOWN(VLOOKUP(J314,償却率!$B$4:$C$77,2,FALSE)*台帳シート!M314,0)&gt;=台帳シート!BO314,台帳シート!BO314-0,ROUNDDOWN(VLOOKUP(台帳シート!J314,償却率!$B$4:$C$77,2,FALSE)*台帳シート!M314,0)),IF(H314="1：リース",IF(ROUNDDOWN(VLOOKUP(J314,償却率!$B$4:$C$77,2,FALSE)*台帳シート!M314,0)&gt;=台帳シート!BO314,台帳シート!BO314-0,ROUNDDOWN(VLOOKUP(台帳シート!J314,償却率!$B$4:$C$77,2,FALSE)*台帳シート!M314,0)),IF(ROUNDDOWN(VLOOKUP(J314,償却率!$B$4:$C$77,2,FALSE)*台帳シート!M314,0)&gt;=台帳シート!BO314,台帳シート!BO314-1,ROUNDDOWN(VLOOKUP(台帳シート!J314,償却率!$B$4:$C$77,2,FALSE)*台帳シート!M314,0)))),0)))</f>
        <v>0</v>
      </c>
      <c r="BS314" s="290">
        <f t="shared" si="161"/>
        <v>0</v>
      </c>
      <c r="BT314" s="293">
        <f t="shared" ref="BT314:BT322" si="177">+BO314+BP314-BR314</f>
        <v>0</v>
      </c>
      <c r="BU314" s="183"/>
    </row>
    <row r="315" spans="2:73" s="109" customFormat="1" ht="16.5" customHeight="1" x14ac:dyDescent="0.15">
      <c r="B315" s="82"/>
      <c r="C315" s="111"/>
      <c r="D315" s="111"/>
      <c r="E315" s="103"/>
      <c r="F315" s="108"/>
      <c r="G315" s="273"/>
      <c r="H315" s="88"/>
      <c r="I315" s="273"/>
      <c r="J315" s="108"/>
      <c r="K315" s="105"/>
      <c r="L315" s="88"/>
      <c r="M315" s="276"/>
      <c r="N315" s="277"/>
      <c r="O315" s="56"/>
      <c r="P315" s="111"/>
      <c r="Q315" s="111"/>
      <c r="R315" s="111" t="str">
        <f t="shared" si="169"/>
        <v>-</v>
      </c>
      <c r="S315" s="111"/>
      <c r="T315" s="111"/>
      <c r="U315" s="111"/>
      <c r="V315" s="111"/>
      <c r="W315" s="111"/>
      <c r="X315" s="111"/>
      <c r="Y315" s="111" t="str">
        <f t="shared" si="171"/>
        <v>-</v>
      </c>
      <c r="Z315" s="111"/>
      <c r="AA315" s="111"/>
      <c r="AB315" s="111"/>
      <c r="AC315" s="111"/>
      <c r="AD315" s="111"/>
      <c r="AE315" s="111"/>
      <c r="AF315" s="111"/>
      <c r="AG315" s="111"/>
      <c r="AH315" s="88"/>
      <c r="AI315" s="88"/>
      <c r="AJ315" s="88"/>
      <c r="AK315" s="88"/>
      <c r="AL315" s="88"/>
      <c r="AM315" s="88"/>
      <c r="AN315" s="88"/>
      <c r="AO315" s="88"/>
      <c r="AP315" s="88"/>
      <c r="AQ315" s="189"/>
      <c r="AR315" s="88"/>
      <c r="AS315" s="88"/>
      <c r="AT315" s="88"/>
      <c r="AU315" s="88"/>
      <c r="AV315" s="88"/>
      <c r="AW315" s="88"/>
      <c r="AX315" s="282"/>
      <c r="AY315" s="115"/>
      <c r="AZ315" s="110"/>
      <c r="BA315" s="111"/>
      <c r="BB315" s="111"/>
      <c r="BC315" s="111"/>
      <c r="BD315" s="111"/>
      <c r="BE315" s="111"/>
      <c r="BF315" s="111"/>
      <c r="BG315" s="111"/>
      <c r="BH315" s="111"/>
      <c r="BI315" s="111"/>
      <c r="BJ315" s="111"/>
      <c r="BK315" s="6"/>
      <c r="BL315" s="248">
        <f t="shared" si="172"/>
        <v>117</v>
      </c>
      <c r="BM315" s="247">
        <f>+IF(ISERROR(ROUNDDOWN(VLOOKUP(J315,償却率!$B$4:$C$82,2,FALSE)*台帳シート!M315,0)*台帳シート!BL315),0,ROUNDDOWN(VLOOKUP(台帳シート!J315,償却率!$B$4:$C$82,2,FALSE)*台帳シート!M315,0)*台帳シート!BL315)</f>
        <v>0</v>
      </c>
      <c r="BN315" s="289">
        <f t="shared" si="173"/>
        <v>0</v>
      </c>
      <c r="BO315" s="292">
        <f t="shared" si="174"/>
        <v>0</v>
      </c>
      <c r="BP315" s="292">
        <f t="shared" si="175"/>
        <v>0</v>
      </c>
      <c r="BQ315" s="289">
        <f t="shared" si="176"/>
        <v>0</v>
      </c>
      <c r="BR315" s="289">
        <f>IF(ISERROR(IF(BP315=0,IF(F315="無形・ソフトウェア",IF(ROUNDDOWN(VLOOKUP(J315,償却率!$B$4:$C$77,2,FALSE)*台帳シート!M315,0)&gt;=台帳シート!BO315,台帳シート!BO315-0,ROUNDDOWN(VLOOKUP(台帳シート!J315,償却率!$B$4:$C$77,2,FALSE)*台帳シート!M315,0)),IF(H315="1：リース",IF(ROUNDDOWN(VLOOKUP(J315,償却率!$B$4:$C$77,2,FALSE)*台帳シート!M315,0)&gt;=台帳シート!BO315,台帳シート!BO315-0,ROUNDDOWN(VLOOKUP(台帳シート!J315,償却率!$B$4:$C$77,2,FALSE)*台帳シート!M315,0)),IF(ROUNDDOWN(VLOOKUP(J315,償却率!$B$4:$C$77,2,FALSE)*台帳シート!M315,0)&gt;=台帳シート!BO315,台帳シート!BO315-1,ROUNDDOWN(VLOOKUP(台帳シート!J315,償却率!$B$4:$C$77,2,FALSE)*台帳シート!M315,0)))),0)),0,(IF(BP315=0,IF(F315="無形・ソフトウェア",IF(ROUNDDOWN(VLOOKUP(J315,償却率!$B$4:$C$77,2,FALSE)*台帳シート!M315,0)&gt;=台帳シート!BO315,台帳シート!BO315-0,ROUNDDOWN(VLOOKUP(台帳シート!J315,償却率!$B$4:$C$77,2,FALSE)*台帳シート!M315,0)),IF(H315="1：リース",IF(ROUNDDOWN(VLOOKUP(J315,償却率!$B$4:$C$77,2,FALSE)*台帳シート!M315,0)&gt;=台帳シート!BO315,台帳シート!BO315-0,ROUNDDOWN(VLOOKUP(台帳シート!J315,償却率!$B$4:$C$77,2,FALSE)*台帳シート!M315,0)),IF(ROUNDDOWN(VLOOKUP(J315,償却率!$B$4:$C$77,2,FALSE)*台帳シート!M315,0)&gt;=台帳シート!BO315,台帳シート!BO315-1,ROUNDDOWN(VLOOKUP(台帳シート!J315,償却率!$B$4:$C$77,2,FALSE)*台帳シート!M315,0)))),0)))</f>
        <v>0</v>
      </c>
      <c r="BS315" s="290">
        <f t="shared" si="161"/>
        <v>0</v>
      </c>
      <c r="BT315" s="293">
        <f t="shared" si="177"/>
        <v>0</v>
      </c>
      <c r="BU315" s="183"/>
    </row>
    <row r="316" spans="2:73" s="109" customFormat="1" ht="16.5" customHeight="1" x14ac:dyDescent="0.15">
      <c r="B316" s="82"/>
      <c r="C316" s="111"/>
      <c r="D316" s="111"/>
      <c r="E316" s="103"/>
      <c r="F316" s="108"/>
      <c r="G316" s="273"/>
      <c r="H316" s="88"/>
      <c r="I316" s="273"/>
      <c r="J316" s="108"/>
      <c r="K316" s="105"/>
      <c r="L316" s="88"/>
      <c r="M316" s="276"/>
      <c r="N316" s="277"/>
      <c r="O316" s="111"/>
      <c r="P316" s="111"/>
      <c r="Q316" s="111"/>
      <c r="R316" s="111" t="str">
        <f t="shared" si="169"/>
        <v>-</v>
      </c>
      <c r="S316" s="111"/>
      <c r="T316" s="111"/>
      <c r="U316" s="111"/>
      <c r="V316" s="111"/>
      <c r="W316" s="111"/>
      <c r="X316" s="111"/>
      <c r="Y316" s="111" t="str">
        <f t="shared" ref="Y316:Y321" si="178">IF(BP316&lt;0,BP316,"-")</f>
        <v>-</v>
      </c>
      <c r="Z316" s="111"/>
      <c r="AA316" s="111"/>
      <c r="AB316" s="111"/>
      <c r="AC316" s="111"/>
      <c r="AD316" s="111"/>
      <c r="AE316" s="111"/>
      <c r="AF316" s="111"/>
      <c r="AG316" s="111"/>
      <c r="AH316" s="88"/>
      <c r="AI316" s="88"/>
      <c r="AJ316" s="88"/>
      <c r="AK316" s="88"/>
      <c r="AL316" s="88"/>
      <c r="AM316" s="88"/>
      <c r="AN316" s="88"/>
      <c r="AO316" s="88"/>
      <c r="AP316" s="88"/>
      <c r="AQ316" s="189"/>
      <c r="AR316" s="88"/>
      <c r="AS316" s="88"/>
      <c r="AT316" s="88"/>
      <c r="AU316" s="88"/>
      <c r="AV316" s="88"/>
      <c r="AW316" s="88"/>
      <c r="AX316" s="282"/>
      <c r="AY316" s="115"/>
      <c r="AZ316" s="110"/>
      <c r="BA316" s="111"/>
      <c r="BB316" s="111"/>
      <c r="BC316" s="111"/>
      <c r="BD316" s="111"/>
      <c r="BE316" s="111"/>
      <c r="BF316" s="111"/>
      <c r="BG316" s="111"/>
      <c r="BH316" s="111"/>
      <c r="BI316" s="111"/>
      <c r="BJ316" s="111"/>
      <c r="BK316" s="6"/>
      <c r="BL316" s="248">
        <f t="shared" si="172"/>
        <v>117</v>
      </c>
      <c r="BM316" s="247">
        <f>+IF(ISERROR(ROUNDDOWN(VLOOKUP(J316,償却率!$B$4:$C$82,2,FALSE)*台帳シート!M316,0)*台帳シート!BL316),0,ROUNDDOWN(VLOOKUP(台帳シート!J316,償却率!$B$4:$C$82,2,FALSE)*台帳シート!M316,0)*台帳シート!BL316)</f>
        <v>0</v>
      </c>
      <c r="BN316" s="289">
        <f t="shared" si="173"/>
        <v>0</v>
      </c>
      <c r="BO316" s="292">
        <f t="shared" si="174"/>
        <v>0</v>
      </c>
      <c r="BP316" s="292">
        <f t="shared" si="175"/>
        <v>0</v>
      </c>
      <c r="BQ316" s="289">
        <f t="shared" si="176"/>
        <v>0</v>
      </c>
      <c r="BR316" s="289">
        <f>IF(ISERROR(IF(BP316=0,IF(F316="無形・ソフトウェア",IF(ROUNDDOWN(VLOOKUP(J316,償却率!$B$4:$C$77,2,FALSE)*台帳シート!M316,0)&gt;=台帳シート!BO316,台帳シート!BO316-0,ROUNDDOWN(VLOOKUP(台帳シート!J316,償却率!$B$4:$C$77,2,FALSE)*台帳シート!M316,0)),IF(H316="1：リース",IF(ROUNDDOWN(VLOOKUP(J316,償却率!$B$4:$C$77,2,FALSE)*台帳シート!M316,0)&gt;=台帳シート!BO316,台帳シート!BO316-0,ROUNDDOWN(VLOOKUP(台帳シート!J316,償却率!$B$4:$C$77,2,FALSE)*台帳シート!M316,0)),IF(ROUNDDOWN(VLOOKUP(J316,償却率!$B$4:$C$77,2,FALSE)*台帳シート!M316,0)&gt;=台帳シート!BO316,台帳シート!BO316-1,ROUNDDOWN(VLOOKUP(台帳シート!J316,償却率!$B$4:$C$77,2,FALSE)*台帳シート!M316,0)))),0)),0,(IF(BP316=0,IF(F316="無形・ソフトウェア",IF(ROUNDDOWN(VLOOKUP(J316,償却率!$B$4:$C$77,2,FALSE)*台帳シート!M316,0)&gt;=台帳シート!BO316,台帳シート!BO316-0,ROUNDDOWN(VLOOKUP(台帳シート!J316,償却率!$B$4:$C$77,2,FALSE)*台帳シート!M316,0)),IF(H316="1：リース",IF(ROUNDDOWN(VLOOKUP(J316,償却率!$B$4:$C$77,2,FALSE)*台帳シート!M316,0)&gt;=台帳シート!BO316,台帳シート!BO316-0,ROUNDDOWN(VLOOKUP(台帳シート!J316,償却率!$B$4:$C$77,2,FALSE)*台帳シート!M316,0)),IF(ROUNDDOWN(VLOOKUP(J316,償却率!$B$4:$C$77,2,FALSE)*台帳シート!M316,0)&gt;=台帳シート!BO316,台帳シート!BO316-1,ROUNDDOWN(VLOOKUP(台帳シート!J316,償却率!$B$4:$C$77,2,FALSE)*台帳シート!M316,0)))),0)))</f>
        <v>0</v>
      </c>
      <c r="BS316" s="290">
        <f t="shared" si="161"/>
        <v>0</v>
      </c>
      <c r="BT316" s="293">
        <f t="shared" si="177"/>
        <v>0</v>
      </c>
      <c r="BU316" s="183"/>
    </row>
    <row r="317" spans="2:73" s="109" customFormat="1" ht="16.5" customHeight="1" x14ac:dyDescent="0.15">
      <c r="B317" s="82"/>
      <c r="C317" s="111"/>
      <c r="D317" s="111"/>
      <c r="E317" s="103"/>
      <c r="F317" s="108"/>
      <c r="G317" s="104"/>
      <c r="H317" s="111"/>
      <c r="I317" s="104"/>
      <c r="J317" s="108"/>
      <c r="K317" s="105"/>
      <c r="L317" s="111"/>
      <c r="M317" s="107"/>
      <c r="N317" s="114"/>
      <c r="O317" s="56"/>
      <c r="P317" s="111"/>
      <c r="Q317" s="111"/>
      <c r="R317" s="111" t="str">
        <f t="shared" ref="R317:R321" si="179">IF(BP317&gt;0,BP317,"-")</f>
        <v>-</v>
      </c>
      <c r="S317" s="111"/>
      <c r="T317" s="111"/>
      <c r="U317" s="111"/>
      <c r="V317" s="111"/>
      <c r="W317" s="111"/>
      <c r="X317" s="111"/>
      <c r="Y317" s="111" t="str">
        <f t="shared" si="178"/>
        <v>-</v>
      </c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88"/>
      <c r="AK317" s="111"/>
      <c r="AL317" s="111"/>
      <c r="AM317" s="111"/>
      <c r="AN317" s="111"/>
      <c r="AO317" s="111"/>
      <c r="AP317" s="111"/>
      <c r="AQ317" s="189"/>
      <c r="AR317" s="111"/>
      <c r="AS317" s="111"/>
      <c r="AT317" s="111"/>
      <c r="AU317" s="111"/>
      <c r="AV317" s="111"/>
      <c r="AW317" s="111"/>
      <c r="AX317" s="106"/>
      <c r="AY317" s="115"/>
      <c r="AZ317" s="110"/>
      <c r="BA317" s="111"/>
      <c r="BB317" s="111"/>
      <c r="BC317" s="111"/>
      <c r="BD317" s="111"/>
      <c r="BE317" s="111"/>
      <c r="BF317" s="111"/>
      <c r="BG317" s="111"/>
      <c r="BH317" s="111"/>
      <c r="BI317" s="111"/>
      <c r="BJ317" s="111"/>
      <c r="BK317" s="6"/>
      <c r="BL317" s="248">
        <f t="shared" si="172"/>
        <v>117</v>
      </c>
      <c r="BM317" s="247">
        <f>+IF(ISERROR(ROUNDDOWN(VLOOKUP(J317,償却率!$B$4:$C$82,2,FALSE)*台帳シート!M317,0)*台帳シート!BL317),0,ROUNDDOWN(VLOOKUP(台帳シート!J317,償却率!$B$4:$C$82,2,FALSE)*台帳シート!M317,0)*台帳シート!BL317)</f>
        <v>0</v>
      </c>
      <c r="BN317" s="289">
        <f t="shared" si="173"/>
        <v>0</v>
      </c>
      <c r="BO317" s="292">
        <f t="shared" si="174"/>
        <v>0</v>
      </c>
      <c r="BP317" s="292">
        <f t="shared" si="175"/>
        <v>0</v>
      </c>
      <c r="BQ317" s="289">
        <f t="shared" si="176"/>
        <v>0</v>
      </c>
      <c r="BR317" s="289">
        <f>IF(ISERROR(IF(BP317=0,IF(F317="無形・ソフトウェア",IF(ROUNDDOWN(VLOOKUP(J317,償却率!$B$4:$C$77,2,FALSE)*台帳シート!M317,0)&gt;=台帳シート!BO317,台帳シート!BO317-0,ROUNDDOWN(VLOOKUP(台帳シート!J317,償却率!$B$4:$C$77,2,FALSE)*台帳シート!M317,0)),IF(H317="1：リース",IF(ROUNDDOWN(VLOOKUP(J317,償却率!$B$4:$C$77,2,FALSE)*台帳シート!M317,0)&gt;=台帳シート!BO317,台帳シート!BO317-0,ROUNDDOWN(VLOOKUP(台帳シート!J317,償却率!$B$4:$C$77,2,FALSE)*台帳シート!M317,0)),IF(ROUNDDOWN(VLOOKUP(J317,償却率!$B$4:$C$77,2,FALSE)*台帳シート!M317,0)&gt;=台帳シート!BO317,台帳シート!BO317-1,ROUNDDOWN(VLOOKUP(台帳シート!J317,償却率!$B$4:$C$77,2,FALSE)*台帳シート!M317,0)))),0)),0,(IF(BP317=0,IF(F317="無形・ソフトウェア",IF(ROUNDDOWN(VLOOKUP(J317,償却率!$B$4:$C$77,2,FALSE)*台帳シート!M317,0)&gt;=台帳シート!BO317,台帳シート!BO317-0,ROUNDDOWN(VLOOKUP(台帳シート!J317,償却率!$B$4:$C$77,2,FALSE)*台帳シート!M317,0)),IF(H317="1：リース",IF(ROUNDDOWN(VLOOKUP(J317,償却率!$B$4:$C$77,2,FALSE)*台帳シート!M317,0)&gt;=台帳シート!BO317,台帳シート!BO317-0,ROUNDDOWN(VLOOKUP(台帳シート!J317,償却率!$B$4:$C$77,2,FALSE)*台帳シート!M317,0)),IF(ROUNDDOWN(VLOOKUP(J317,償却率!$B$4:$C$77,2,FALSE)*台帳シート!M317,0)&gt;=台帳シート!BO317,台帳シート!BO317-1,ROUNDDOWN(VLOOKUP(台帳シート!J317,償却率!$B$4:$C$77,2,FALSE)*台帳シート!M317,0)))),0)))</f>
        <v>0</v>
      </c>
      <c r="BS317" s="290">
        <f t="shared" si="161"/>
        <v>0</v>
      </c>
      <c r="BT317" s="293">
        <f t="shared" si="177"/>
        <v>0</v>
      </c>
      <c r="BU317" s="183"/>
    </row>
    <row r="318" spans="2:73" s="109" customFormat="1" ht="16.5" customHeight="1" x14ac:dyDescent="0.15">
      <c r="B318" s="82"/>
      <c r="C318" s="111"/>
      <c r="D318" s="111"/>
      <c r="E318" s="103"/>
      <c r="F318" s="108"/>
      <c r="G318" s="104"/>
      <c r="H318" s="111"/>
      <c r="I318" s="104"/>
      <c r="J318" s="108"/>
      <c r="K318" s="105"/>
      <c r="L318" s="111"/>
      <c r="M318" s="107"/>
      <c r="N318" s="114"/>
      <c r="O318" s="111"/>
      <c r="P318" s="111"/>
      <c r="Q318" s="111"/>
      <c r="R318" s="111" t="str">
        <f t="shared" si="179"/>
        <v>-</v>
      </c>
      <c r="S318" s="111"/>
      <c r="T318" s="111"/>
      <c r="U318" s="111"/>
      <c r="V318" s="111"/>
      <c r="W318" s="111"/>
      <c r="X318" s="111"/>
      <c r="Y318" s="111" t="str">
        <f t="shared" si="178"/>
        <v>-</v>
      </c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88"/>
      <c r="AK318" s="111"/>
      <c r="AL318" s="111"/>
      <c r="AM318" s="111"/>
      <c r="AN318" s="111"/>
      <c r="AO318" s="111"/>
      <c r="AP318" s="111"/>
      <c r="AQ318" s="189"/>
      <c r="AR318" s="111"/>
      <c r="AS318" s="111"/>
      <c r="AT318" s="111"/>
      <c r="AU318" s="111"/>
      <c r="AV318" s="111"/>
      <c r="AW318" s="111"/>
      <c r="AX318" s="106"/>
      <c r="AY318" s="115"/>
      <c r="AZ318" s="110"/>
      <c r="BA318" s="111"/>
      <c r="BB318" s="111"/>
      <c r="BC318" s="111"/>
      <c r="BD318" s="111"/>
      <c r="BE318" s="111"/>
      <c r="BF318" s="111"/>
      <c r="BG318" s="111"/>
      <c r="BH318" s="111"/>
      <c r="BI318" s="111"/>
      <c r="BJ318" s="111"/>
      <c r="BK318" s="6"/>
      <c r="BL318" s="248">
        <f t="shared" si="172"/>
        <v>117</v>
      </c>
      <c r="BM318" s="247">
        <f>+IF(ISERROR(ROUNDDOWN(VLOOKUP(J318,償却率!$B$4:$C$82,2,FALSE)*台帳シート!M318,0)*台帳シート!BL318),0,ROUNDDOWN(VLOOKUP(台帳シート!J318,償却率!$B$4:$C$82,2,FALSE)*台帳シート!M318,0)*台帳シート!BL318)</f>
        <v>0</v>
      </c>
      <c r="BN318" s="289">
        <f t="shared" si="173"/>
        <v>0</v>
      </c>
      <c r="BO318" s="292">
        <f t="shared" si="174"/>
        <v>0</v>
      </c>
      <c r="BP318" s="292">
        <f t="shared" si="175"/>
        <v>0</v>
      </c>
      <c r="BQ318" s="289">
        <f t="shared" si="176"/>
        <v>0</v>
      </c>
      <c r="BR318" s="289">
        <f>IF(ISERROR(IF(BP318=0,IF(F318="無形・ソフトウェア",IF(ROUNDDOWN(VLOOKUP(J318,償却率!$B$4:$C$77,2,FALSE)*台帳シート!M318,0)&gt;=台帳シート!BO318,台帳シート!BO318-0,ROUNDDOWN(VLOOKUP(台帳シート!J318,償却率!$B$4:$C$77,2,FALSE)*台帳シート!M318,0)),IF(H318="1：リース",IF(ROUNDDOWN(VLOOKUP(J318,償却率!$B$4:$C$77,2,FALSE)*台帳シート!M318,0)&gt;=台帳シート!BO318,台帳シート!BO318-0,ROUNDDOWN(VLOOKUP(台帳シート!J318,償却率!$B$4:$C$77,2,FALSE)*台帳シート!M318,0)),IF(ROUNDDOWN(VLOOKUP(J318,償却率!$B$4:$C$77,2,FALSE)*台帳シート!M318,0)&gt;=台帳シート!BO318,台帳シート!BO318-1,ROUNDDOWN(VLOOKUP(台帳シート!J318,償却率!$B$4:$C$77,2,FALSE)*台帳シート!M318,0)))),0)),0,(IF(BP318=0,IF(F318="無形・ソフトウェア",IF(ROUNDDOWN(VLOOKUP(J318,償却率!$B$4:$C$77,2,FALSE)*台帳シート!M318,0)&gt;=台帳シート!BO318,台帳シート!BO318-0,ROUNDDOWN(VLOOKUP(台帳シート!J318,償却率!$B$4:$C$77,2,FALSE)*台帳シート!M318,0)),IF(H318="1：リース",IF(ROUNDDOWN(VLOOKUP(J318,償却率!$B$4:$C$77,2,FALSE)*台帳シート!M318,0)&gt;=台帳シート!BO318,台帳シート!BO318-0,ROUNDDOWN(VLOOKUP(台帳シート!J318,償却率!$B$4:$C$77,2,FALSE)*台帳シート!M318,0)),IF(ROUNDDOWN(VLOOKUP(J318,償却率!$B$4:$C$77,2,FALSE)*台帳シート!M318,0)&gt;=台帳シート!BO318,台帳シート!BO318-1,ROUNDDOWN(VLOOKUP(台帳シート!J318,償却率!$B$4:$C$77,2,FALSE)*台帳シート!M318,0)))),0)))</f>
        <v>0</v>
      </c>
      <c r="BS318" s="290">
        <f t="shared" si="161"/>
        <v>0</v>
      </c>
      <c r="BT318" s="293">
        <f t="shared" si="177"/>
        <v>0</v>
      </c>
      <c r="BU318" s="183"/>
    </row>
    <row r="319" spans="2:73" s="109" customFormat="1" ht="16.5" customHeight="1" x14ac:dyDescent="0.15">
      <c r="B319" s="82"/>
      <c r="C319" s="111"/>
      <c r="D319" s="111"/>
      <c r="E319" s="103"/>
      <c r="F319" s="108"/>
      <c r="G319" s="104"/>
      <c r="H319" s="111"/>
      <c r="I319" s="104"/>
      <c r="J319" s="108"/>
      <c r="K319" s="105"/>
      <c r="L319" s="111"/>
      <c r="M319" s="107"/>
      <c r="N319" s="114"/>
      <c r="O319" s="111"/>
      <c r="P319" s="111"/>
      <c r="Q319" s="111"/>
      <c r="R319" s="111" t="str">
        <f t="shared" si="179"/>
        <v>-</v>
      </c>
      <c r="S319" s="111"/>
      <c r="T319" s="111"/>
      <c r="U319" s="111"/>
      <c r="V319" s="111"/>
      <c r="W319" s="111"/>
      <c r="X319" s="111"/>
      <c r="Y319" s="111" t="str">
        <f t="shared" si="178"/>
        <v>-</v>
      </c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88"/>
      <c r="AK319" s="111"/>
      <c r="AL319" s="111"/>
      <c r="AM319" s="111"/>
      <c r="AN319" s="111"/>
      <c r="AO319" s="111"/>
      <c r="AP319" s="111"/>
      <c r="AQ319" s="189"/>
      <c r="AR319" s="111"/>
      <c r="AS319" s="111"/>
      <c r="AT319" s="111"/>
      <c r="AU319" s="111"/>
      <c r="AV319" s="111"/>
      <c r="AW319" s="111"/>
      <c r="AX319" s="106"/>
      <c r="AY319" s="115"/>
      <c r="AZ319" s="110"/>
      <c r="BA319" s="111"/>
      <c r="BB319" s="111"/>
      <c r="BC319" s="111"/>
      <c r="BD319" s="111"/>
      <c r="BE319" s="111"/>
      <c r="BF319" s="111"/>
      <c r="BG319" s="111"/>
      <c r="BH319" s="111"/>
      <c r="BI319" s="111"/>
      <c r="BJ319" s="111"/>
      <c r="BK319" s="6"/>
      <c r="BL319" s="248">
        <f t="shared" si="172"/>
        <v>117</v>
      </c>
      <c r="BM319" s="247">
        <f>+IF(ISERROR(ROUNDDOWN(VLOOKUP(J319,償却率!$B$4:$C$82,2,FALSE)*台帳シート!M319,0)*台帳シート!BL319),0,ROUNDDOWN(VLOOKUP(台帳シート!J319,償却率!$B$4:$C$82,2,FALSE)*台帳シート!M319,0)*台帳シート!BL319)</f>
        <v>0</v>
      </c>
      <c r="BN319" s="289">
        <f t="shared" si="173"/>
        <v>0</v>
      </c>
      <c r="BO319" s="292">
        <f t="shared" si="174"/>
        <v>0</v>
      </c>
      <c r="BP319" s="292">
        <f t="shared" si="175"/>
        <v>0</v>
      </c>
      <c r="BQ319" s="289">
        <f t="shared" si="176"/>
        <v>0</v>
      </c>
      <c r="BR319" s="289">
        <f>IF(ISERROR(IF(BP319=0,IF(F319="無形・ソフトウェア",IF(ROUNDDOWN(VLOOKUP(J319,償却率!$B$4:$C$77,2,FALSE)*台帳シート!M319,0)&gt;=台帳シート!BO319,台帳シート!BO319-0,ROUNDDOWN(VLOOKUP(台帳シート!J319,償却率!$B$4:$C$77,2,FALSE)*台帳シート!M319,0)),IF(H319="1：リース",IF(ROUNDDOWN(VLOOKUP(J319,償却率!$B$4:$C$77,2,FALSE)*台帳シート!M319,0)&gt;=台帳シート!BO319,台帳シート!BO319-0,ROUNDDOWN(VLOOKUP(台帳シート!J319,償却率!$B$4:$C$77,2,FALSE)*台帳シート!M319,0)),IF(ROUNDDOWN(VLOOKUP(J319,償却率!$B$4:$C$77,2,FALSE)*台帳シート!M319,0)&gt;=台帳シート!BO319,台帳シート!BO319-1,ROUNDDOWN(VLOOKUP(台帳シート!J319,償却率!$B$4:$C$77,2,FALSE)*台帳シート!M319,0)))),0)),0,(IF(BP319=0,IF(F319="無形・ソフトウェア",IF(ROUNDDOWN(VLOOKUP(J319,償却率!$B$4:$C$77,2,FALSE)*台帳シート!M319,0)&gt;=台帳シート!BO319,台帳シート!BO319-0,ROUNDDOWN(VLOOKUP(台帳シート!J319,償却率!$B$4:$C$77,2,FALSE)*台帳シート!M319,0)),IF(H319="1：リース",IF(ROUNDDOWN(VLOOKUP(J319,償却率!$B$4:$C$77,2,FALSE)*台帳シート!M319,0)&gt;=台帳シート!BO319,台帳シート!BO319-0,ROUNDDOWN(VLOOKUP(台帳シート!J319,償却率!$B$4:$C$77,2,FALSE)*台帳シート!M319,0)),IF(ROUNDDOWN(VLOOKUP(J319,償却率!$B$4:$C$77,2,FALSE)*台帳シート!M319,0)&gt;=台帳シート!BO319,台帳シート!BO319-1,ROUNDDOWN(VLOOKUP(台帳シート!J319,償却率!$B$4:$C$77,2,FALSE)*台帳シート!M319,0)))),0)))</f>
        <v>0</v>
      </c>
      <c r="BS319" s="290">
        <f t="shared" si="161"/>
        <v>0</v>
      </c>
      <c r="BT319" s="293">
        <f t="shared" si="177"/>
        <v>0</v>
      </c>
      <c r="BU319" s="183"/>
    </row>
    <row r="320" spans="2:73" s="109" customFormat="1" ht="16.5" customHeight="1" x14ac:dyDescent="0.15">
      <c r="B320" s="82"/>
      <c r="C320" s="111"/>
      <c r="D320" s="111"/>
      <c r="E320" s="103"/>
      <c r="F320" s="108"/>
      <c r="G320" s="104"/>
      <c r="H320" s="111"/>
      <c r="I320" s="104"/>
      <c r="J320" s="108"/>
      <c r="K320" s="105"/>
      <c r="L320" s="111"/>
      <c r="M320" s="107"/>
      <c r="N320" s="114"/>
      <c r="O320" s="56"/>
      <c r="P320" s="111"/>
      <c r="Q320" s="111"/>
      <c r="R320" s="111" t="str">
        <f t="shared" si="179"/>
        <v>-</v>
      </c>
      <c r="S320" s="111"/>
      <c r="T320" s="111"/>
      <c r="U320" s="111"/>
      <c r="V320" s="111"/>
      <c r="W320" s="111"/>
      <c r="X320" s="111"/>
      <c r="Y320" s="111" t="str">
        <f t="shared" si="178"/>
        <v>-</v>
      </c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88"/>
      <c r="AK320" s="111"/>
      <c r="AL320" s="111"/>
      <c r="AM320" s="111"/>
      <c r="AN320" s="111"/>
      <c r="AO320" s="111"/>
      <c r="AP320" s="111"/>
      <c r="AQ320" s="189"/>
      <c r="AR320" s="111"/>
      <c r="AS320" s="111"/>
      <c r="AT320" s="111"/>
      <c r="AU320" s="111"/>
      <c r="AV320" s="111"/>
      <c r="AW320" s="111"/>
      <c r="AX320" s="106"/>
      <c r="AY320" s="115"/>
      <c r="AZ320" s="110"/>
      <c r="BA320" s="111"/>
      <c r="BB320" s="111"/>
      <c r="BC320" s="111"/>
      <c r="BD320" s="111"/>
      <c r="BE320" s="111"/>
      <c r="BF320" s="111"/>
      <c r="BG320" s="111"/>
      <c r="BH320" s="111"/>
      <c r="BI320" s="111"/>
      <c r="BJ320" s="111"/>
      <c r="BK320" s="6"/>
      <c r="BL320" s="248">
        <f t="shared" si="172"/>
        <v>117</v>
      </c>
      <c r="BM320" s="247">
        <f>+IF(ISERROR(ROUNDDOWN(VLOOKUP(J320,償却率!$B$4:$C$82,2,FALSE)*台帳シート!M320,0)*台帳シート!BL320),0,ROUNDDOWN(VLOOKUP(台帳シート!J320,償却率!$B$4:$C$82,2,FALSE)*台帳シート!M320,0)*台帳シート!BL320)</f>
        <v>0</v>
      </c>
      <c r="BN320" s="289">
        <f t="shared" si="173"/>
        <v>0</v>
      </c>
      <c r="BO320" s="292">
        <f t="shared" si="174"/>
        <v>0</v>
      </c>
      <c r="BP320" s="292">
        <f t="shared" si="175"/>
        <v>0</v>
      </c>
      <c r="BQ320" s="289">
        <f t="shared" si="176"/>
        <v>0</v>
      </c>
      <c r="BR320" s="289">
        <f>IF(ISERROR(IF(BP320=0,IF(F320="無形・ソフトウェア",IF(ROUNDDOWN(VLOOKUP(J320,償却率!$B$4:$C$77,2,FALSE)*台帳シート!M320,0)&gt;=台帳シート!BO320,台帳シート!BO320-0,ROUNDDOWN(VLOOKUP(台帳シート!J320,償却率!$B$4:$C$77,2,FALSE)*台帳シート!M320,0)),IF(H320="1：リース",IF(ROUNDDOWN(VLOOKUP(J320,償却率!$B$4:$C$77,2,FALSE)*台帳シート!M320,0)&gt;=台帳シート!BO320,台帳シート!BO320-0,ROUNDDOWN(VLOOKUP(台帳シート!J320,償却率!$B$4:$C$77,2,FALSE)*台帳シート!M320,0)),IF(ROUNDDOWN(VLOOKUP(J320,償却率!$B$4:$C$77,2,FALSE)*台帳シート!M320,0)&gt;=台帳シート!BO320,台帳シート!BO320-1,ROUNDDOWN(VLOOKUP(台帳シート!J320,償却率!$B$4:$C$77,2,FALSE)*台帳シート!M320,0)))),0)),0,(IF(BP320=0,IF(F320="無形・ソフトウェア",IF(ROUNDDOWN(VLOOKUP(J320,償却率!$B$4:$C$77,2,FALSE)*台帳シート!M320,0)&gt;=台帳シート!BO320,台帳シート!BO320-0,ROUNDDOWN(VLOOKUP(台帳シート!J320,償却率!$B$4:$C$77,2,FALSE)*台帳シート!M320,0)),IF(H320="1：リース",IF(ROUNDDOWN(VLOOKUP(J320,償却率!$B$4:$C$77,2,FALSE)*台帳シート!M320,0)&gt;=台帳シート!BO320,台帳シート!BO320-0,ROUNDDOWN(VLOOKUP(台帳シート!J320,償却率!$B$4:$C$77,2,FALSE)*台帳シート!M320,0)),IF(ROUNDDOWN(VLOOKUP(J320,償却率!$B$4:$C$77,2,FALSE)*台帳シート!M320,0)&gt;=台帳シート!BO320,台帳シート!BO320-1,ROUNDDOWN(VLOOKUP(台帳シート!J320,償却率!$B$4:$C$77,2,FALSE)*台帳シート!M320,0)))),0)))</f>
        <v>0</v>
      </c>
      <c r="BS320" s="290">
        <f t="shared" si="161"/>
        <v>0</v>
      </c>
      <c r="BT320" s="293">
        <f t="shared" si="177"/>
        <v>0</v>
      </c>
      <c r="BU320" s="183"/>
    </row>
    <row r="321" spans="1:73" s="109" customFormat="1" ht="16.5" customHeight="1" x14ac:dyDescent="0.15">
      <c r="B321" s="82"/>
      <c r="C321" s="111"/>
      <c r="D321" s="111"/>
      <c r="E321" s="103"/>
      <c r="F321" s="108"/>
      <c r="G321" s="104"/>
      <c r="H321" s="111"/>
      <c r="I321" s="104"/>
      <c r="J321" s="108"/>
      <c r="K321" s="105"/>
      <c r="L321" s="111"/>
      <c r="M321" s="107"/>
      <c r="N321" s="114"/>
      <c r="O321" s="56"/>
      <c r="P321" s="111"/>
      <c r="Q321" s="111"/>
      <c r="R321" s="111" t="str">
        <f t="shared" si="179"/>
        <v>-</v>
      </c>
      <c r="S321" s="111"/>
      <c r="T321" s="111"/>
      <c r="U321" s="111"/>
      <c r="V321" s="111"/>
      <c r="W321" s="111"/>
      <c r="X321" s="111"/>
      <c r="Y321" s="111" t="str">
        <f t="shared" si="178"/>
        <v>-</v>
      </c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88"/>
      <c r="AK321" s="111"/>
      <c r="AL321" s="111"/>
      <c r="AM321" s="111"/>
      <c r="AN321" s="111"/>
      <c r="AO321" s="111"/>
      <c r="AP321" s="111"/>
      <c r="AQ321" s="189"/>
      <c r="AR321" s="111"/>
      <c r="AS321" s="111"/>
      <c r="AT321" s="111"/>
      <c r="AU321" s="111"/>
      <c r="AV321" s="111"/>
      <c r="AW321" s="111"/>
      <c r="AX321" s="106"/>
      <c r="AY321" s="115"/>
      <c r="AZ321" s="110"/>
      <c r="BA321" s="111"/>
      <c r="BB321" s="111"/>
      <c r="BC321" s="111"/>
      <c r="BD321" s="111"/>
      <c r="BE321" s="111"/>
      <c r="BF321" s="111"/>
      <c r="BG321" s="111"/>
      <c r="BH321" s="111"/>
      <c r="BI321" s="111"/>
      <c r="BJ321" s="111"/>
      <c r="BK321" s="6"/>
      <c r="BL321" s="248">
        <f t="shared" si="172"/>
        <v>117</v>
      </c>
      <c r="BM321" s="247">
        <f>+IF(ISERROR(ROUNDDOWN(VLOOKUP(J321,償却率!$B$4:$C$82,2,FALSE)*台帳シート!M321,0)*台帳シート!BL321),0,ROUNDDOWN(VLOOKUP(台帳シート!J321,償却率!$B$4:$C$82,2,FALSE)*台帳シート!M321,0)*台帳シート!BL321)</f>
        <v>0</v>
      </c>
      <c r="BN321" s="289">
        <f t="shared" si="173"/>
        <v>0</v>
      </c>
      <c r="BO321" s="292">
        <f t="shared" si="174"/>
        <v>0</v>
      </c>
      <c r="BP321" s="292">
        <f t="shared" si="175"/>
        <v>0</v>
      </c>
      <c r="BQ321" s="289">
        <f t="shared" si="176"/>
        <v>0</v>
      </c>
      <c r="BR321" s="289">
        <f>IF(ISERROR(IF(BP321=0,IF(F321="無形・ソフトウェア",IF(ROUNDDOWN(VLOOKUP(J321,償却率!$B$4:$C$77,2,FALSE)*台帳シート!M321,0)&gt;=台帳シート!BO321,台帳シート!BO321-0,ROUNDDOWN(VLOOKUP(台帳シート!J321,償却率!$B$4:$C$77,2,FALSE)*台帳シート!M321,0)),IF(H321="1：リース",IF(ROUNDDOWN(VLOOKUP(J321,償却率!$B$4:$C$77,2,FALSE)*台帳シート!M321,0)&gt;=台帳シート!BO321,台帳シート!BO321-0,ROUNDDOWN(VLOOKUP(台帳シート!J321,償却率!$B$4:$C$77,2,FALSE)*台帳シート!M321,0)),IF(ROUNDDOWN(VLOOKUP(J321,償却率!$B$4:$C$77,2,FALSE)*台帳シート!M321,0)&gt;=台帳シート!BO321,台帳シート!BO321-1,ROUNDDOWN(VLOOKUP(台帳シート!J321,償却率!$B$4:$C$77,2,FALSE)*台帳シート!M321,0)))),0)),0,(IF(BP321=0,IF(F321="無形・ソフトウェア",IF(ROUNDDOWN(VLOOKUP(J321,償却率!$B$4:$C$77,2,FALSE)*台帳シート!M321,0)&gt;=台帳シート!BO321,台帳シート!BO321-0,ROUNDDOWN(VLOOKUP(台帳シート!J321,償却率!$B$4:$C$77,2,FALSE)*台帳シート!M321,0)),IF(H321="1：リース",IF(ROUNDDOWN(VLOOKUP(J321,償却率!$B$4:$C$77,2,FALSE)*台帳シート!M321,0)&gt;=台帳シート!BO321,台帳シート!BO321-0,ROUNDDOWN(VLOOKUP(台帳シート!J321,償却率!$B$4:$C$77,2,FALSE)*台帳シート!M321,0)),IF(ROUNDDOWN(VLOOKUP(J321,償却率!$B$4:$C$77,2,FALSE)*台帳シート!M321,0)&gt;=台帳シート!BO321,台帳シート!BO321-1,ROUNDDOWN(VLOOKUP(台帳シート!J321,償却率!$B$4:$C$77,2,FALSE)*台帳シート!M321,0)))),0)))</f>
        <v>0</v>
      </c>
      <c r="BS321" s="290">
        <f t="shared" si="161"/>
        <v>0</v>
      </c>
      <c r="BT321" s="293">
        <f t="shared" si="177"/>
        <v>0</v>
      </c>
      <c r="BU321" s="183"/>
    </row>
    <row r="322" spans="1:73" s="109" customFormat="1" ht="16.5" customHeight="1" x14ac:dyDescent="0.15">
      <c r="A322" s="109">
        <v>1</v>
      </c>
      <c r="B322" s="82"/>
      <c r="C322" s="111"/>
      <c r="D322" s="111"/>
      <c r="E322" s="103"/>
      <c r="F322" s="108"/>
      <c r="G322" s="104"/>
      <c r="H322" s="111"/>
      <c r="I322" s="104"/>
      <c r="J322" s="108"/>
      <c r="K322" s="105"/>
      <c r="L322" s="111"/>
      <c r="M322" s="107"/>
      <c r="N322" s="114"/>
      <c r="O322" s="56"/>
      <c r="P322" s="111"/>
      <c r="Q322" s="111"/>
      <c r="R322" s="111" t="str">
        <f t="shared" ref="R322" si="180">IF(BP322&gt;0,BP322,"-")</f>
        <v>-</v>
      </c>
      <c r="S322" s="111"/>
      <c r="T322" s="111"/>
      <c r="U322" s="111"/>
      <c r="V322" s="111"/>
      <c r="W322" s="111"/>
      <c r="X322" s="111"/>
      <c r="Y322" s="111" t="str">
        <f t="shared" si="170"/>
        <v>-</v>
      </c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88"/>
      <c r="AK322" s="111"/>
      <c r="AL322" s="111"/>
      <c r="AM322" s="111"/>
      <c r="AN322" s="111"/>
      <c r="AO322" s="111"/>
      <c r="AP322" s="111"/>
      <c r="AQ322" s="189"/>
      <c r="AR322" s="111"/>
      <c r="AS322" s="111"/>
      <c r="AT322" s="111"/>
      <c r="AU322" s="111"/>
      <c r="AV322" s="111"/>
      <c r="AW322" s="111"/>
      <c r="AX322" s="106"/>
      <c r="AY322" s="115"/>
      <c r="AZ322" s="110"/>
      <c r="BA322" s="111"/>
      <c r="BB322" s="111"/>
      <c r="BC322" s="111"/>
      <c r="BD322" s="111"/>
      <c r="BE322" s="111"/>
      <c r="BF322" s="111"/>
      <c r="BG322" s="111"/>
      <c r="BH322" s="111"/>
      <c r="BI322" s="111"/>
      <c r="BJ322" s="111"/>
      <c r="BK322" s="6"/>
      <c r="BL322" s="248">
        <f t="shared" si="172"/>
        <v>117</v>
      </c>
      <c r="BM322" s="247">
        <f>+IF(ISERROR(ROUNDDOWN(VLOOKUP(J322,償却率!$B$4:$C$82,2,FALSE)*台帳シート!M322,0)*台帳シート!BL322),0,ROUNDDOWN(VLOOKUP(台帳シート!J322,償却率!$B$4:$C$82,2,FALSE)*台帳シート!M322,0)*台帳シート!BL322)</f>
        <v>0</v>
      </c>
      <c r="BN322" s="289">
        <f t="shared" si="173"/>
        <v>0</v>
      </c>
      <c r="BO322" s="292">
        <f t="shared" si="174"/>
        <v>0</v>
      </c>
      <c r="BP322" s="292">
        <f t="shared" si="175"/>
        <v>0</v>
      </c>
      <c r="BQ322" s="289">
        <f t="shared" si="176"/>
        <v>0</v>
      </c>
      <c r="BR322" s="289">
        <f>IF(ISERROR(IF(BP322=0,IF(F322="無形・ソフトウェア",IF(ROUNDDOWN(VLOOKUP(J322,償却率!$B$4:$C$77,2,FALSE)*台帳シート!M322,0)&gt;=台帳シート!BO322,台帳シート!BO322-0,ROUNDDOWN(VLOOKUP(台帳シート!J322,償却率!$B$4:$C$77,2,FALSE)*台帳シート!M322,0)),IF(H322="1：リース",IF(ROUNDDOWN(VLOOKUP(J322,償却率!$B$4:$C$77,2,FALSE)*台帳シート!M322,0)&gt;=台帳シート!BO322,台帳シート!BO322-0,ROUNDDOWN(VLOOKUP(台帳シート!J322,償却率!$B$4:$C$77,2,FALSE)*台帳シート!M322,0)),IF(ROUNDDOWN(VLOOKUP(J322,償却率!$B$4:$C$77,2,FALSE)*台帳シート!M322,0)&gt;=台帳シート!BO322,台帳シート!BO322-1,ROUNDDOWN(VLOOKUP(台帳シート!J322,償却率!$B$4:$C$77,2,FALSE)*台帳シート!M322,0)))),0)),0,(IF(BP322=0,IF(F322="無形・ソフトウェア",IF(ROUNDDOWN(VLOOKUP(J322,償却率!$B$4:$C$77,2,FALSE)*台帳シート!M322,0)&gt;=台帳シート!BO322,台帳シート!BO322-0,ROUNDDOWN(VLOOKUP(台帳シート!J322,償却率!$B$4:$C$77,2,FALSE)*台帳シート!M322,0)),IF(H322="1：リース",IF(ROUNDDOWN(VLOOKUP(J322,償却率!$B$4:$C$77,2,FALSE)*台帳シート!M322,0)&gt;=台帳シート!BO322,台帳シート!BO322-0,ROUNDDOWN(VLOOKUP(台帳シート!J322,償却率!$B$4:$C$77,2,FALSE)*台帳シート!M322,0)),IF(ROUNDDOWN(VLOOKUP(J322,償却率!$B$4:$C$77,2,FALSE)*台帳シート!M322,0)&gt;=台帳シート!BO322,台帳シート!BO322-1,ROUNDDOWN(VLOOKUP(台帳シート!J322,償却率!$B$4:$C$77,2,FALSE)*台帳シート!M322,0)))),0)))</f>
        <v>0</v>
      </c>
      <c r="BS322" s="290">
        <f t="shared" si="161"/>
        <v>0</v>
      </c>
      <c r="BT322" s="293">
        <f t="shared" si="177"/>
        <v>0</v>
      </c>
      <c r="BU322" s="183"/>
    </row>
    <row r="323" spans="1:73" ht="16.5" customHeight="1" x14ac:dyDescent="0.15">
      <c r="G323" s="268"/>
      <c r="M323" s="107"/>
    </row>
    <row r="324" spans="1:73" s="109" customFormat="1" ht="16.5" customHeight="1" x14ac:dyDescent="0.15">
      <c r="G324" s="268"/>
      <c r="M324" s="63"/>
      <c r="BM324" s="81"/>
      <c r="BN324" s="81"/>
      <c r="BO324" s="81"/>
      <c r="BP324" s="81"/>
      <c r="BQ324" s="81"/>
      <c r="BR324" s="230" t="s">
        <v>561</v>
      </c>
      <c r="BS324" s="230"/>
      <c r="BT324" s="81"/>
      <c r="BU324" s="81"/>
    </row>
    <row r="325" spans="1:73" s="109" customFormat="1" ht="16.5" customHeight="1" x14ac:dyDescent="0.15">
      <c r="BM325" s="81"/>
      <c r="BN325" s="81"/>
      <c r="BO325" s="81"/>
      <c r="BP325" s="81"/>
      <c r="BQ325" s="81"/>
      <c r="BR325" s="230"/>
      <c r="BS325" s="230"/>
      <c r="BT325" s="81"/>
      <c r="BU325" s="81"/>
    </row>
    <row r="326" spans="1:73" s="109" customFormat="1" ht="16.5" customHeight="1" x14ac:dyDescent="0.15">
      <c r="BM326" s="81"/>
      <c r="BN326" s="81" t="s">
        <v>560</v>
      </c>
      <c r="BO326" s="81"/>
      <c r="BP326" s="81"/>
      <c r="BQ326" s="81"/>
      <c r="BR326" s="230"/>
      <c r="BS326" s="230"/>
      <c r="BT326" s="81"/>
      <c r="BU326" s="81"/>
    </row>
    <row r="327" spans="1:73" ht="16.5" customHeight="1" x14ac:dyDescent="0.15">
      <c r="M327" s="109"/>
      <c r="BR327" s="229"/>
      <c r="BS327" s="229"/>
      <c r="BT327" s="228"/>
      <c r="BU327" s="228"/>
    </row>
    <row r="328" spans="1:73" ht="16.5" customHeight="1" x14ac:dyDescent="0.15">
      <c r="BT328" s="228"/>
      <c r="BU328" s="228"/>
    </row>
    <row r="329" spans="1:73" ht="16.5" customHeight="1" x14ac:dyDescent="0.15">
      <c r="BR329" s="229"/>
      <c r="BS329" s="229"/>
    </row>
    <row r="330" spans="1:73" s="109" customFormat="1" ht="16.5" customHeight="1" x14ac:dyDescent="0.15">
      <c r="M330" s="63"/>
      <c r="BM330" s="81"/>
      <c r="BN330" s="81"/>
      <c r="BO330" s="81"/>
      <c r="BP330" s="81"/>
      <c r="BQ330" s="81"/>
      <c r="BR330" s="81"/>
      <c r="BS330" s="81"/>
      <c r="BT330" s="81"/>
      <c r="BU330" s="81"/>
    </row>
    <row r="331" spans="1:73" ht="16.5" customHeight="1" x14ac:dyDescent="0.15">
      <c r="M331" s="109"/>
    </row>
    <row r="337" spans="70:71" ht="16.5" customHeight="1" x14ac:dyDescent="0.15">
      <c r="BR337" s="63"/>
      <c r="BS337" s="109"/>
    </row>
  </sheetData>
  <autoFilter ref="A7:BV7"/>
  <sortState ref="B8:BU24220">
    <sortCondition ref="F8:F24220" customList="事業用・土地,事業用・立木竹,事業用・建物,事業用・工作物,事業用・船舶,事業用・浮標等,事業用・航空機,事業用・その他,事業用・建設仮勘定,インフラ・土地,インフラ・建物,インフラ・工作物,インフラ・その他,インフラ・建設仮勘定,物品,無形・ソフトウェア,無形・その他"/>
  </sortState>
  <phoneticPr fontId="1"/>
  <dataValidations count="10">
    <dataValidation type="list" allowBlank="1" showInputMessage="1" showErrorMessage="1" sqref="AL8:AL322">
      <formula1>開始時見積資産</formula1>
    </dataValidation>
    <dataValidation type="list" allowBlank="1" showInputMessage="1" showErrorMessage="1" sqref="AR8:AR322">
      <formula1>単位</formula1>
    </dataValidation>
    <dataValidation type="list" allowBlank="1" showInputMessage="1" showErrorMessage="1" sqref="AX8:AX322">
      <formula1>財産区分</formula1>
    </dataValidation>
    <dataValidation type="list" allowBlank="1" showInputMessage="1" showErrorMessage="1" sqref="AV8:AV322">
      <formula1>目的別資産区分</formula1>
    </dataValidation>
    <dataValidation type="list" allowBlank="1" showInputMessage="1" showErrorMessage="1" sqref="AT8:AT322">
      <formula1>地目_土地</formula1>
    </dataValidation>
    <dataValidation type="list" allowBlank="1" showInputMessage="1" showErrorMessage="1" sqref="AN8:AN322">
      <formula1>売却可能区分</formula1>
    </dataValidation>
    <dataValidation type="list" allowBlank="1" showInputMessage="1" showErrorMessage="1" sqref="AJ8:AJ322">
      <formula1>用途</formula1>
    </dataValidation>
    <dataValidation type="list" allowBlank="1" showInputMessage="1" showErrorMessage="1" sqref="I8:I322">
      <formula1>耐用年数分類_構造</formula1>
    </dataValidation>
    <dataValidation type="list" allowBlank="1" showInputMessage="1" showErrorMessage="1" sqref="H8:H322">
      <formula1>リース区分</formula1>
    </dataValidation>
    <dataValidation type="list" allowBlank="1" showInputMessage="1" showErrorMessage="1" sqref="F8:F322">
      <formula1>勘定科目_種目・種別</formula1>
    </dataValidation>
  </dataValidations>
  <pageMargins left="0.55118110236220474" right="0.19685039370078741" top="0.74803149606299213" bottom="0.74803149606299213" header="0.31496062992125984" footer="0.31496062992125984"/>
  <pageSetup paperSize="8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コード表!$F$3:$F$12</xm:f>
          </x14:formula1>
          <xm:sqref>AH244:AH322 AH8:AH61 AH71:AH88 AH229:AH242 AH93:AH215</xm:sqref>
        </x14:dataValidation>
        <x14:dataValidation type="list" showInputMessage="1" showErrorMessage="1">
          <x14:formula1>
            <xm:f>コード表!$A$3:$A$99</xm:f>
          </x14:formula1>
          <xm:sqref>E8:E61 E71:E88 E226:E322 E93:E215</xm:sqref>
        </x14:dataValidation>
        <x14:dataValidation type="list" showInputMessage="1" showErrorMessage="1">
          <x14:formula1>
            <xm:f>[1]コード表!#REF!</xm:f>
          </x14:formula1>
          <xm:sqref>E62:E70 E216:E225 E89:E92</xm:sqref>
        </x14:dataValidation>
        <x14:dataValidation type="list" allowBlank="1" showInputMessage="1" showErrorMessage="1">
          <x14:formula1>
            <xm:f>[1]コード表!#REF!</xm:f>
          </x14:formula1>
          <xm:sqref>AH62:AH70 AH216:AH228 AH243 AH89:AH92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62"/>
  <sheetViews>
    <sheetView workbookViewId="0">
      <selection activeCell="B16" sqref="B16"/>
    </sheetView>
  </sheetViews>
  <sheetFormatPr defaultColWidth="9" defaultRowHeight="12.75" x14ac:dyDescent="0.15"/>
  <cols>
    <col min="1" max="1" width="31.375" style="24" bestFit="1" customWidth="1"/>
    <col min="2" max="2" width="13.125" style="24" customWidth="1"/>
    <col min="3" max="3" width="31.375" style="24" customWidth="1"/>
    <col min="4" max="4" width="13.125" style="24" customWidth="1"/>
    <col min="5" max="5" width="9" style="24"/>
    <col min="6" max="6" width="31.375" style="24" bestFit="1" customWidth="1"/>
    <col min="7" max="7" width="13.125" style="24" customWidth="1"/>
    <col min="8" max="8" width="31.375" style="24" customWidth="1"/>
    <col min="9" max="9" width="13.125" style="24" customWidth="1"/>
    <col min="10" max="11" width="9" style="24"/>
    <col min="12" max="12" width="18.375" style="24" customWidth="1"/>
    <col min="13" max="14" width="9" style="24"/>
    <col min="15" max="15" width="17.875" style="24" bestFit="1" customWidth="1"/>
    <col min="16" max="16384" width="9" style="24"/>
  </cols>
  <sheetData>
    <row r="1" spans="1:15" x14ac:dyDescent="0.15">
      <c r="A1" s="116" t="str">
        <f>基礎データ・作成手順!C2</f>
        <v>天草広域連合　一般会計等</v>
      </c>
      <c r="D1" s="128" t="s">
        <v>442</v>
      </c>
      <c r="F1" s="116" t="str">
        <f>基礎データ・作成手順!C2</f>
        <v>天草広域連合　一般会計等</v>
      </c>
      <c r="I1" s="128" t="s">
        <v>442</v>
      </c>
    </row>
    <row r="2" spans="1:15" ht="13.5" customHeight="1" x14ac:dyDescent="0.15">
      <c r="A2" s="353" t="s">
        <v>559</v>
      </c>
      <c r="B2" s="353"/>
      <c r="C2" s="353"/>
      <c r="D2" s="353"/>
      <c r="F2" s="353" t="s">
        <v>559</v>
      </c>
      <c r="G2" s="353"/>
      <c r="H2" s="353"/>
      <c r="I2" s="353"/>
    </row>
    <row r="3" spans="1:15" x14ac:dyDescent="0.15">
      <c r="A3" s="354" t="str">
        <f>"（平成"&amp;基礎データ・作成手順!C3&amp;"年度 4月 1日）"</f>
        <v>（平成29年度 4月 1日）</v>
      </c>
      <c r="B3" s="354"/>
      <c r="C3" s="354"/>
      <c r="D3" s="354"/>
      <c r="F3" s="354" t="str">
        <f>"（平成"&amp;基礎データ・作成手順!C3&amp;"年度 4月 1日）"</f>
        <v>（平成29年度 4月 1日）</v>
      </c>
      <c r="G3" s="354"/>
      <c r="H3" s="354"/>
      <c r="I3" s="354"/>
    </row>
    <row r="4" spans="1:15" ht="13.5" thickBot="1" x14ac:dyDescent="0.2">
      <c r="D4" s="117" t="s">
        <v>547</v>
      </c>
      <c r="F4" s="249" t="s">
        <v>296</v>
      </c>
      <c r="I4" s="117" t="s">
        <v>547</v>
      </c>
    </row>
    <row r="5" spans="1:15" ht="13.5" thickBot="1" x14ac:dyDescent="0.2">
      <c r="A5" s="118" t="s">
        <v>443</v>
      </c>
      <c r="B5" s="119" t="s">
        <v>444</v>
      </c>
      <c r="C5" s="118" t="s">
        <v>443</v>
      </c>
      <c r="D5" s="119" t="s">
        <v>444</v>
      </c>
      <c r="E5" s="120"/>
      <c r="F5" s="118" t="s">
        <v>443</v>
      </c>
      <c r="G5" s="119" t="s">
        <v>444</v>
      </c>
      <c r="H5" s="118" t="s">
        <v>443</v>
      </c>
      <c r="I5" s="119" t="s">
        <v>444</v>
      </c>
      <c r="J5" s="236"/>
    </row>
    <row r="6" spans="1:15" x14ac:dyDescent="0.15">
      <c r="A6" s="121" t="s">
        <v>445</v>
      </c>
      <c r="B6" s="150"/>
      <c r="C6" s="147" t="s">
        <v>446</v>
      </c>
      <c r="D6" s="148"/>
      <c r="F6" s="121" t="s">
        <v>445</v>
      </c>
      <c r="G6" s="272"/>
      <c r="H6" s="147" t="s">
        <v>446</v>
      </c>
      <c r="I6" s="148"/>
    </row>
    <row r="7" spans="1:15" x14ac:dyDescent="0.15">
      <c r="A7" s="122" t="s">
        <v>447</v>
      </c>
      <c r="B7" s="271">
        <f>+B8+B36</f>
        <v>6713609572</v>
      </c>
      <c r="C7" s="142" t="s">
        <v>448</v>
      </c>
      <c r="D7" s="148"/>
      <c r="F7" s="122" t="s">
        <v>631</v>
      </c>
      <c r="G7" s="280">
        <f>G8+G36</f>
        <v>6713609572</v>
      </c>
      <c r="H7" s="142" t="s">
        <v>448</v>
      </c>
      <c r="I7" s="148"/>
    </row>
    <row r="8" spans="1:15" x14ac:dyDescent="0.15">
      <c r="A8" s="123" t="s">
        <v>449</v>
      </c>
      <c r="B8" s="271">
        <f>+B9+B25+B34+B35</f>
        <v>6540752482</v>
      </c>
      <c r="C8" s="139" t="s">
        <v>450</v>
      </c>
      <c r="D8" s="148"/>
      <c r="F8" s="123" t="s">
        <v>449</v>
      </c>
      <c r="G8" s="272">
        <f>G9+G25+G34+G35</f>
        <v>6540752482</v>
      </c>
      <c r="H8" s="139" t="s">
        <v>450</v>
      </c>
      <c r="I8" s="148"/>
    </row>
    <row r="9" spans="1:15" x14ac:dyDescent="0.15">
      <c r="A9" s="124" t="s">
        <v>451</v>
      </c>
      <c r="B9" s="271">
        <f>+SUM(B10:B24)</f>
        <v>6263096724</v>
      </c>
      <c r="C9" s="139" t="s">
        <v>452</v>
      </c>
      <c r="D9" s="148"/>
      <c r="F9" s="124" t="s">
        <v>451</v>
      </c>
      <c r="G9" s="272">
        <f>SUM(G10:G24)</f>
        <v>6263096724</v>
      </c>
      <c r="H9" s="139" t="s">
        <v>452</v>
      </c>
      <c r="I9" s="148"/>
      <c r="L9" s="190" t="s">
        <v>548</v>
      </c>
    </row>
    <row r="10" spans="1:15" x14ac:dyDescent="0.15">
      <c r="A10" s="125" t="s">
        <v>453</v>
      </c>
      <c r="B10" s="271">
        <f>SUMIF(台帳シート!F:F,'期首（開始時）様式1'!L10,台帳シート!BN:BN)+SUMIF(台帳シート!F:F,'期首（開始時）様式1'!L10,台帳シート!BO:BO)</f>
        <v>425662286</v>
      </c>
      <c r="C10" s="139" t="s">
        <v>454</v>
      </c>
      <c r="D10" s="148"/>
      <c r="F10" s="125" t="s">
        <v>453</v>
      </c>
      <c r="G10" s="272">
        <f>SUMIFS(台帳シート!BN:BN,台帳シート!F:F,'期首（開始時）様式1'!L10,台帳シート!AH:AH,'期首（開始時）様式1'!$F$4)+SUMIFS(台帳シート!BO:BO,台帳シート!F:F,'期首（開始時）様式1'!L10,台帳シート!AH:AH,'期首（開始時）様式1'!$F$4)</f>
        <v>425662286</v>
      </c>
      <c r="H10" s="139" t="s">
        <v>454</v>
      </c>
      <c r="I10" s="148"/>
      <c r="L10" s="191" t="s">
        <v>272</v>
      </c>
      <c r="O10" s="149"/>
    </row>
    <row r="11" spans="1:15" x14ac:dyDescent="0.15">
      <c r="A11" s="125" t="s">
        <v>455</v>
      </c>
      <c r="B11" s="271">
        <f>SUMIF(台帳シート!F:F,'期首（開始時）様式1'!L11,台帳シート!BN:BN)+SUMIF(台帳シート!F:F,'期首（開始時）様式1'!L11,台帳シート!BO:BO)</f>
        <v>0</v>
      </c>
      <c r="C11" s="139" t="s">
        <v>456</v>
      </c>
      <c r="D11" s="148"/>
      <c r="F11" s="125" t="s">
        <v>455</v>
      </c>
      <c r="G11" s="272">
        <f>SUMIFS(台帳シート!BN:BN,台帳シート!F:F,'期首（開始時）様式1'!L11,台帳シート!AH:AH,'期首（開始時）様式1'!$F$4)+SUMIFS(台帳シート!BO:BO,台帳シート!F:F,'期首（開始時）様式1'!L11,台帳シート!AH:AH,'期首（開始時）様式1'!$F$4)</f>
        <v>0</v>
      </c>
      <c r="H11" s="139" t="s">
        <v>456</v>
      </c>
      <c r="I11" s="148"/>
      <c r="L11" s="192" t="s">
        <v>273</v>
      </c>
    </row>
    <row r="12" spans="1:15" x14ac:dyDescent="0.15">
      <c r="A12" s="125" t="s">
        <v>457</v>
      </c>
      <c r="B12" s="271">
        <f>SUMIF(台帳シート!F:F,'期首（開始時）様式1'!L12,台帳シート!BN:BN)+SUMIF(台帳シート!F:F,'期首（開始時）様式1'!L12,台帳シート!BO:BO)</f>
        <v>10389841964</v>
      </c>
      <c r="C12" s="139" t="s">
        <v>458</v>
      </c>
      <c r="D12" s="148"/>
      <c r="F12" s="125" t="s">
        <v>457</v>
      </c>
      <c r="G12" s="272">
        <f>SUMIFS(台帳シート!BN:BN,台帳シート!F:F,'期首（開始時）様式1'!L12,台帳シート!AH:AH,'期首（開始時）様式1'!$F$4)+SUMIFS(台帳シート!BO:BO,台帳シート!F:F,'期首（開始時）様式1'!L12,台帳シート!AH:AH,'期首（開始時）様式1'!$F$4)</f>
        <v>10389841964</v>
      </c>
      <c r="H12" s="139" t="s">
        <v>458</v>
      </c>
      <c r="I12" s="148"/>
      <c r="L12" s="192" t="s">
        <v>274</v>
      </c>
    </row>
    <row r="13" spans="1:15" x14ac:dyDescent="0.15">
      <c r="A13" s="125" t="s">
        <v>459</v>
      </c>
      <c r="B13" s="271">
        <f>-SUMIF(台帳シート!F:F,'期首（開始時）様式1'!L13,台帳シート!BN:BN)</f>
        <v>-5495719921</v>
      </c>
      <c r="C13" s="142" t="s">
        <v>460</v>
      </c>
      <c r="D13" s="148"/>
      <c r="F13" s="125" t="s">
        <v>459</v>
      </c>
      <c r="G13" s="272">
        <f>-SUMIFS(台帳シート!BN:BN,台帳シート!F:F,'期首（開始時）様式1'!L13,台帳シート!AH:AH,'期首（開始時）様式1'!$F$4)</f>
        <v>-5495719921</v>
      </c>
      <c r="H13" s="142" t="s">
        <v>460</v>
      </c>
      <c r="I13" s="148"/>
      <c r="L13" s="192" t="s">
        <v>274</v>
      </c>
    </row>
    <row r="14" spans="1:15" x14ac:dyDescent="0.15">
      <c r="A14" s="125" t="s">
        <v>461</v>
      </c>
      <c r="B14" s="271">
        <f>SUMIF(台帳シート!F:F,'期首（開始時）様式1'!L14,台帳シート!BN:BN)+SUMIF(台帳シート!F:F,'期首（開始時）様式1'!L14,台帳シート!BO:BO)</f>
        <v>1051628282</v>
      </c>
      <c r="C14" s="139" t="s">
        <v>462</v>
      </c>
      <c r="D14" s="148"/>
      <c r="F14" s="125" t="s">
        <v>461</v>
      </c>
      <c r="G14" s="272">
        <f>SUMIFS(台帳シート!BN:BN,台帳シート!F:F,'期首（開始時）様式1'!L14,台帳シート!AH:AH,'期首（開始時）様式1'!$F$4)+SUMIFS(台帳シート!BO:BO,台帳シート!F:F,'期首（開始時）様式1'!L14,台帳シート!AH:AH,'期首（開始時）様式1'!$F$4)</f>
        <v>1051628282</v>
      </c>
      <c r="H14" s="139" t="s">
        <v>462</v>
      </c>
      <c r="I14" s="148"/>
      <c r="L14" s="192" t="s">
        <v>275</v>
      </c>
    </row>
    <row r="15" spans="1:15" x14ac:dyDescent="0.15">
      <c r="A15" s="125" t="s">
        <v>463</v>
      </c>
      <c r="B15" s="271">
        <f>-SUMIF(台帳シート!F:F,'期首（開始時）様式1'!L15,台帳シート!BN:BN)</f>
        <v>-112182287</v>
      </c>
      <c r="C15" s="139" t="s">
        <v>464</v>
      </c>
      <c r="D15" s="148"/>
      <c r="F15" s="125" t="s">
        <v>463</v>
      </c>
      <c r="G15" s="272">
        <f>-SUMIFS(台帳シート!BN:BN,台帳シート!F:F,'期首（開始時）様式1'!L15,台帳シート!AH:AH,'期首（開始時）様式1'!$F$4)</f>
        <v>-112182287</v>
      </c>
      <c r="H15" s="139" t="s">
        <v>464</v>
      </c>
      <c r="I15" s="148"/>
      <c r="L15" s="192" t="s">
        <v>275</v>
      </c>
    </row>
    <row r="16" spans="1:15" x14ac:dyDescent="0.15">
      <c r="A16" s="125" t="s">
        <v>465</v>
      </c>
      <c r="B16" s="271">
        <f>SUMIF(台帳シート!F:F,'期首（開始時）様式1'!L16,台帳シート!BN:BN)+SUMIF(台帳シート!F:F,'期首（開始時）様式1'!L16,台帳シート!BO:BO)</f>
        <v>0</v>
      </c>
      <c r="C16" s="139" t="s">
        <v>466</v>
      </c>
      <c r="D16" s="148"/>
      <c r="F16" s="125" t="s">
        <v>465</v>
      </c>
      <c r="G16" s="272">
        <f>SUMIFS(台帳シート!BN:BN,台帳シート!F:F,'期首（開始時）様式1'!L16,台帳シート!AH:AH,'期首（開始時）様式1'!$F$4)+SUMIFS(台帳シート!BO:BO,台帳シート!F:F,'期首（開始時）様式1'!L16,台帳シート!AH:AH,'期首（開始時）様式1'!$F$4)</f>
        <v>0</v>
      </c>
      <c r="H16" s="139" t="s">
        <v>466</v>
      </c>
      <c r="I16" s="148"/>
      <c r="L16" s="192" t="s">
        <v>276</v>
      </c>
    </row>
    <row r="17" spans="1:12" x14ac:dyDescent="0.15">
      <c r="A17" s="125" t="s">
        <v>467</v>
      </c>
      <c r="B17" s="271">
        <f>-SUMIF(台帳シート!F:F,'期首（開始時）様式1'!L17,台帳シート!BN:BN)</f>
        <v>0</v>
      </c>
      <c r="C17" s="139" t="s">
        <v>468</v>
      </c>
      <c r="D17" s="148"/>
      <c r="F17" s="125" t="s">
        <v>467</v>
      </c>
      <c r="G17" s="272">
        <f>-SUMIFS(台帳シート!BN:BN,台帳シート!F:F,'期首（開始時）様式1'!L17,台帳シート!AH:AH,'期首（開始時）様式1'!$F$4)</f>
        <v>0</v>
      </c>
      <c r="H17" s="139" t="s">
        <v>468</v>
      </c>
      <c r="I17" s="148"/>
      <c r="L17" s="192" t="s">
        <v>276</v>
      </c>
    </row>
    <row r="18" spans="1:12" x14ac:dyDescent="0.15">
      <c r="A18" s="125" t="s">
        <v>469</v>
      </c>
      <c r="B18" s="271">
        <f>SUMIF(台帳シート!F:F,'期首（開始時）様式1'!L18,台帳シート!BN:BN)+SUMIF(台帳シート!F:F,'期首（開始時）様式1'!L18,台帳シート!BO:BO)</f>
        <v>0</v>
      </c>
      <c r="C18" s="139" t="s">
        <v>470</v>
      </c>
      <c r="D18" s="148"/>
      <c r="F18" s="125" t="s">
        <v>469</v>
      </c>
      <c r="G18" s="272">
        <f>SUMIFS(台帳シート!BN:BN,台帳シート!F:F,'期首（開始時）様式1'!L18,台帳シート!AH:AH,'期首（開始時）様式1'!$F$4)+SUMIFS(台帳シート!BO:BO,台帳シート!F:F,'期首（開始時）様式1'!L18,台帳シート!AH:AH,'期首（開始時）様式1'!$F$4)</f>
        <v>0</v>
      </c>
      <c r="H18" s="139" t="s">
        <v>470</v>
      </c>
      <c r="I18" s="148"/>
      <c r="L18" s="192" t="s">
        <v>277</v>
      </c>
    </row>
    <row r="19" spans="1:12" x14ac:dyDescent="0.15">
      <c r="A19" s="125" t="s">
        <v>471</v>
      </c>
      <c r="B19" s="271">
        <f>-SUMIF(台帳シート!F:F,'期首（開始時）様式1'!L19,台帳シート!BN:BN)</f>
        <v>0</v>
      </c>
      <c r="C19" s="139" t="s">
        <v>472</v>
      </c>
      <c r="D19" s="148"/>
      <c r="F19" s="125" t="s">
        <v>471</v>
      </c>
      <c r="G19" s="272">
        <f>-SUMIFS(台帳シート!BN:BN,台帳シート!F:F,'期首（開始時）様式1'!L19,台帳シート!AH:AH,'期首（開始時）様式1'!$F$4)</f>
        <v>0</v>
      </c>
      <c r="H19" s="139" t="s">
        <v>472</v>
      </c>
      <c r="I19" s="148"/>
      <c r="L19" s="192" t="s">
        <v>277</v>
      </c>
    </row>
    <row r="20" spans="1:12" x14ac:dyDescent="0.15">
      <c r="A20" s="125" t="s">
        <v>473</v>
      </c>
      <c r="B20" s="271">
        <f>SUMIF(台帳シート!F:F,'期首（開始時）様式1'!L20,台帳シート!BN:BN)+SUMIF(台帳シート!F:F,'期首（開始時）様式1'!L20,台帳シート!BO:BO)</f>
        <v>0</v>
      </c>
      <c r="C20" s="139" t="s">
        <v>474</v>
      </c>
      <c r="D20" s="148"/>
      <c r="F20" s="125" t="s">
        <v>473</v>
      </c>
      <c r="G20" s="272">
        <f>SUMIFS(台帳シート!BN:BN,台帳シート!F:F,'期首（開始時）様式1'!L20,台帳シート!AH:AH,'期首（開始時）様式1'!$F$4)+SUMIFS(台帳シート!BO:BO,台帳シート!F:F,'期首（開始時）様式1'!L20,台帳シート!AH:AH,'期首（開始時）様式1'!$F$4)</f>
        <v>0</v>
      </c>
      <c r="H20" s="139" t="s">
        <v>474</v>
      </c>
      <c r="I20" s="148"/>
      <c r="L20" s="192" t="s">
        <v>278</v>
      </c>
    </row>
    <row r="21" spans="1:12" x14ac:dyDescent="0.15">
      <c r="A21" s="125" t="s">
        <v>475</v>
      </c>
      <c r="B21" s="271">
        <f>-SUMIF(台帳シート!F:F,'期首（開始時）様式1'!L21,台帳シート!BN:BN)</f>
        <v>0</v>
      </c>
      <c r="C21" s="139" t="s">
        <v>458</v>
      </c>
      <c r="D21" s="148"/>
      <c r="F21" s="125" t="s">
        <v>475</v>
      </c>
      <c r="G21" s="272">
        <f>-SUMIFS(台帳シート!BN:BN,台帳シート!F:F,'期首（開始時）様式1'!L21,台帳シート!AH:AH,'期首（開始時）様式1'!$F$4)</f>
        <v>0</v>
      </c>
      <c r="H21" s="139" t="s">
        <v>458</v>
      </c>
      <c r="I21" s="148"/>
      <c r="L21" s="192" t="s">
        <v>278</v>
      </c>
    </row>
    <row r="22" spans="1:12" x14ac:dyDescent="0.15">
      <c r="A22" s="125" t="s">
        <v>458</v>
      </c>
      <c r="B22" s="271">
        <f>SUMIF(台帳シート!F:F,'期首（開始時）様式1'!L22,台帳シート!BN:BN)+SUMIF(台帳シート!F:F,'期首（開始時）様式1'!L22,台帳シート!BO:BO)</f>
        <v>0</v>
      </c>
      <c r="C22" s="147" t="s">
        <v>476</v>
      </c>
      <c r="D22" s="148"/>
      <c r="F22" s="125" t="s">
        <v>458</v>
      </c>
      <c r="G22" s="272">
        <f>SUMIFS(台帳シート!BN:BN,台帳シート!F:F,'期首（開始時）様式1'!L22,台帳シート!AH:AH,'期首（開始時）様式1'!$F$4)+SUMIFS(台帳シート!BO:BO,台帳シート!F:F,'期首（開始時）様式1'!L22,台帳シート!AH:AH,'期首（開始時）様式1'!$F$4)</f>
        <v>0</v>
      </c>
      <c r="H22" s="147" t="s">
        <v>476</v>
      </c>
      <c r="I22" s="148"/>
      <c r="L22" s="192" t="s">
        <v>279</v>
      </c>
    </row>
    <row r="23" spans="1:12" x14ac:dyDescent="0.15">
      <c r="A23" s="125" t="s">
        <v>477</v>
      </c>
      <c r="B23" s="271">
        <f>-SUMIF(台帳シート!F:F,'期首（開始時）様式1'!L23,台帳シート!BN:BN)</f>
        <v>0</v>
      </c>
      <c r="C23" s="147" t="s">
        <v>478</v>
      </c>
      <c r="D23" s="148"/>
      <c r="F23" s="125" t="s">
        <v>477</v>
      </c>
      <c r="G23" s="272">
        <f>-SUMIFS(台帳シート!BN:BN,台帳シート!F:F,'期首（開始時）様式1'!L23,台帳シート!AH:AH,'期首（開始時）様式1'!$F$4)</f>
        <v>0</v>
      </c>
      <c r="H23" s="147" t="s">
        <v>478</v>
      </c>
      <c r="I23" s="148"/>
      <c r="L23" s="192" t="s">
        <v>279</v>
      </c>
    </row>
    <row r="24" spans="1:12" x14ac:dyDescent="0.15">
      <c r="A24" s="125" t="s">
        <v>479</v>
      </c>
      <c r="B24" s="271">
        <f>SUMIF(台帳シート!F:F,'期首（開始時）様式1'!L24,台帳シート!BN:BN)+SUMIF(台帳シート!F:F,'期首（開始時）様式1'!L24,台帳シート!BO:BO)</f>
        <v>3866400</v>
      </c>
      <c r="C24" s="142" t="s">
        <v>480</v>
      </c>
      <c r="D24" s="148"/>
      <c r="F24" s="125" t="s">
        <v>479</v>
      </c>
      <c r="G24" s="272">
        <f>SUMIFS(台帳シート!BN:BN,台帳シート!F:F,'期首（開始時）様式1'!L24,台帳シート!AH:AH,'期首（開始時）様式1'!$F$4)+SUMIFS(台帳シート!BO:BO,台帳シート!F:F,'期首（開始時）様式1'!L24,台帳シート!AH:AH,'期首（開始時）様式1'!$F$4)</f>
        <v>3866400</v>
      </c>
      <c r="H24" s="142" t="s">
        <v>480</v>
      </c>
      <c r="I24" s="148"/>
      <c r="L24" s="192" t="s">
        <v>280</v>
      </c>
    </row>
    <row r="25" spans="1:12" x14ac:dyDescent="0.15">
      <c r="A25" s="124" t="s">
        <v>481</v>
      </c>
      <c r="B25" s="271">
        <f>SUM(B26:B33)</f>
        <v>0</v>
      </c>
      <c r="C25" s="142" t="s">
        <v>482</v>
      </c>
      <c r="D25" s="148"/>
      <c r="F25" s="124" t="s">
        <v>481</v>
      </c>
      <c r="G25" s="272">
        <f>SUM(G26:G33)</f>
        <v>0</v>
      </c>
      <c r="H25" s="142" t="s">
        <v>482</v>
      </c>
      <c r="I25" s="148"/>
      <c r="L25" s="192"/>
    </row>
    <row r="26" spans="1:12" x14ac:dyDescent="0.15">
      <c r="A26" s="125" t="s">
        <v>453</v>
      </c>
      <c r="B26" s="271">
        <f>SUMIF(台帳シート!F:F,'期首（開始時）様式1'!L26,台帳シート!BN:BN)+SUMIF(台帳シート!F:F,'期首（開始時）様式1'!L26,台帳シート!BO:BO)</f>
        <v>0</v>
      </c>
      <c r="C26" s="121"/>
      <c r="D26" s="138"/>
      <c r="F26" s="125" t="s">
        <v>453</v>
      </c>
      <c r="G26" s="272">
        <f>SUMIFS(台帳シート!BN:BN,台帳シート!F:F,'期首（開始時）様式1'!L26,台帳シート!AH:AH,'期首（開始時）様式1'!$F$4)+SUMIFS(台帳シート!BO:BO,台帳シート!F:F,'期首（開始時）様式1'!L26,台帳シート!AH:AH,'期首（開始時）様式1'!$F$4)</f>
        <v>0</v>
      </c>
      <c r="H26" s="121"/>
      <c r="I26" s="138"/>
      <c r="L26" s="192" t="s">
        <v>281</v>
      </c>
    </row>
    <row r="27" spans="1:12" x14ac:dyDescent="0.15">
      <c r="A27" s="125" t="s">
        <v>457</v>
      </c>
      <c r="B27" s="271">
        <f>SUMIF(台帳シート!F:F,'期首（開始時）様式1'!L27,台帳シート!BN:BN)+SUMIF(台帳シート!F:F,'期首（開始時）様式1'!L27,台帳シート!BO:BO)</f>
        <v>0</v>
      </c>
      <c r="C27" s="121"/>
      <c r="D27" s="138"/>
      <c r="F27" s="125" t="s">
        <v>457</v>
      </c>
      <c r="G27" s="272">
        <f>SUMIFS(台帳シート!BN:BN,台帳シート!F:F,'期首（開始時）様式1'!L27,台帳シート!AH:AH,'期首（開始時）様式1'!$F$4)+SUMIFS(台帳シート!BO:BO,台帳シート!F:F,'期首（開始時）様式1'!L27,台帳シート!AH:AH,'期首（開始時）様式1'!$F$4)</f>
        <v>0</v>
      </c>
      <c r="H27" s="121"/>
      <c r="I27" s="138"/>
      <c r="L27" s="192" t="s">
        <v>282</v>
      </c>
    </row>
    <row r="28" spans="1:12" x14ac:dyDescent="0.15">
      <c r="A28" s="125" t="s">
        <v>459</v>
      </c>
      <c r="B28" s="271">
        <f>-SUMIF(台帳シート!F:F,'期首（開始時）様式1'!L28,台帳シート!BN:BN)</f>
        <v>0</v>
      </c>
      <c r="C28" s="121"/>
      <c r="D28" s="138"/>
      <c r="F28" s="125" t="s">
        <v>459</v>
      </c>
      <c r="G28" s="272">
        <f>-SUMIFS(台帳シート!BN:BN,台帳シート!F:F,'期首（開始時）様式1'!L28,台帳シート!AH:AH,'期首（開始時）様式1'!$F$4)</f>
        <v>0</v>
      </c>
      <c r="H28" s="121"/>
      <c r="I28" s="138"/>
      <c r="L28" s="192" t="s">
        <v>282</v>
      </c>
    </row>
    <row r="29" spans="1:12" x14ac:dyDescent="0.15">
      <c r="A29" s="125" t="s">
        <v>461</v>
      </c>
      <c r="B29" s="271">
        <f>SUMIF(台帳シート!F:F,'期首（開始時）様式1'!L29,台帳シート!BN:BN)+SUMIF(台帳シート!F:F,'期首（開始時）様式1'!L29,台帳シート!BO:BO)</f>
        <v>0</v>
      </c>
      <c r="C29" s="121"/>
      <c r="D29" s="138"/>
      <c r="F29" s="125" t="s">
        <v>461</v>
      </c>
      <c r="G29" s="272">
        <f>SUMIFS(台帳シート!BN:BN,台帳シート!F:F,'期首（開始時）様式1'!L29,台帳シート!AH:AH,'期首（開始時）様式1'!$F$4)+SUMIFS(台帳シート!BO:BO,台帳シート!F:F,'期首（開始時）様式1'!L29,台帳シート!AH:AH,'期首（開始時）様式1'!$F$4)</f>
        <v>0</v>
      </c>
      <c r="H29" s="121"/>
      <c r="I29" s="138"/>
      <c r="L29" s="192" t="s">
        <v>283</v>
      </c>
    </row>
    <row r="30" spans="1:12" x14ac:dyDescent="0.15">
      <c r="A30" s="125" t="s">
        <v>463</v>
      </c>
      <c r="B30" s="271">
        <f>-SUMIF(台帳シート!F:F,'期首（開始時）様式1'!L30,台帳シート!BN:BN)</f>
        <v>0</v>
      </c>
      <c r="C30" s="121"/>
      <c r="D30" s="138"/>
      <c r="F30" s="125" t="s">
        <v>463</v>
      </c>
      <c r="G30" s="272">
        <f>-SUMIFS(台帳シート!BN:BN,台帳シート!F:F,'期首（開始時）様式1'!L30,台帳シート!AH:AH,'期首（開始時）様式1'!$F$4)</f>
        <v>0</v>
      </c>
      <c r="H30" s="121"/>
      <c r="I30" s="138"/>
      <c r="L30" s="192" t="s">
        <v>283</v>
      </c>
    </row>
    <row r="31" spans="1:12" x14ac:dyDescent="0.15">
      <c r="A31" s="125" t="s">
        <v>458</v>
      </c>
      <c r="B31" s="271">
        <f>SUMIF(台帳シート!F:F,'期首（開始時）様式1'!L31,台帳シート!BN:BN)+SUMIF(台帳シート!F:F,'期首（開始時）様式1'!L31,台帳シート!BO:BO)</f>
        <v>0</v>
      </c>
      <c r="C31" s="121"/>
      <c r="D31" s="138"/>
      <c r="F31" s="125" t="s">
        <v>458</v>
      </c>
      <c r="G31" s="272">
        <f>SUMIFS(台帳シート!BN:BN,台帳シート!F:F,'期首（開始時）様式1'!L31,台帳シート!AH:AH,'期首（開始時）様式1'!$F$4)+SUMIFS(台帳シート!BO:BO,台帳シート!F:F,'期首（開始時）様式1'!L31,台帳シート!AH:AH,'期首（開始時）様式1'!$F$4)</f>
        <v>0</v>
      </c>
      <c r="H31" s="121"/>
      <c r="I31" s="138"/>
      <c r="L31" s="192" t="s">
        <v>284</v>
      </c>
    </row>
    <row r="32" spans="1:12" x14ac:dyDescent="0.15">
      <c r="A32" s="125" t="s">
        <v>477</v>
      </c>
      <c r="B32" s="271">
        <f>-SUMIF(台帳シート!F:F,'期首（開始時）様式1'!L32,台帳シート!BN:BN)</f>
        <v>0</v>
      </c>
      <c r="C32" s="121"/>
      <c r="D32" s="138"/>
      <c r="F32" s="125" t="s">
        <v>477</v>
      </c>
      <c r="G32" s="272">
        <f>-SUMIFS(台帳シート!BN:BN,台帳シート!F:F,'期首（開始時）様式1'!L32,台帳シート!AH:AH,'期首（開始時）様式1'!$F$4)</f>
        <v>0</v>
      </c>
      <c r="H32" s="121"/>
      <c r="I32" s="138"/>
      <c r="L32" s="192" t="s">
        <v>284</v>
      </c>
    </row>
    <row r="33" spans="1:12" x14ac:dyDescent="0.15">
      <c r="A33" s="125" t="s">
        <v>479</v>
      </c>
      <c r="B33" s="271">
        <f>SUMIF(台帳シート!F:F,'期首（開始時）様式1'!L33,台帳シート!BN:BN)+SUMIF(台帳シート!F:F,'期首（開始時）様式1'!L33,台帳シート!BO:BO)</f>
        <v>0</v>
      </c>
      <c r="C33" s="121"/>
      <c r="D33" s="138"/>
      <c r="F33" s="125" t="s">
        <v>479</v>
      </c>
      <c r="G33" s="272">
        <f>SUMIFS(台帳シート!BN:BN,台帳シート!F:F,'期首（開始時）様式1'!L33,台帳シート!AH:AH,'期首（開始時）様式1'!$F$4)+SUMIFS(台帳シート!BO:BO,台帳シート!F:F,'期首（開始時）様式1'!L33,台帳シート!AH:AH,'期首（開始時）様式1'!$F$4)</f>
        <v>0</v>
      </c>
      <c r="H33" s="121"/>
      <c r="I33" s="138"/>
      <c r="L33" s="192" t="s">
        <v>285</v>
      </c>
    </row>
    <row r="34" spans="1:12" x14ac:dyDescent="0.15">
      <c r="A34" s="124" t="s">
        <v>286</v>
      </c>
      <c r="B34" s="271">
        <f>SUMIF(台帳シート!F:F,'期首（開始時）様式1'!L34,台帳シート!BN:BN)+SUMIF(台帳シート!F:F,'期首（開始時）様式1'!L34,台帳シート!BO:BO)</f>
        <v>1369804846</v>
      </c>
      <c r="C34" s="121"/>
      <c r="D34" s="138"/>
      <c r="F34" s="124" t="s">
        <v>286</v>
      </c>
      <c r="G34" s="272">
        <f>SUMIFS(台帳シート!BN:BN,台帳シート!F:F,'期首（開始時）様式1'!L34,台帳シート!AH:AH,'期首（開始時）様式1'!$F$4)+SUMIFS(台帳シート!BO:BO,台帳シート!F:F,'期首（開始時）様式1'!L34,台帳シート!AH:AH,'期首（開始時）様式1'!$F$4)</f>
        <v>1369804846</v>
      </c>
      <c r="H34" s="121"/>
      <c r="I34" s="138"/>
      <c r="L34" s="192" t="s">
        <v>286</v>
      </c>
    </row>
    <row r="35" spans="1:12" x14ac:dyDescent="0.15">
      <c r="A35" s="124" t="s">
        <v>483</v>
      </c>
      <c r="B35" s="271">
        <f>-SUMIF(台帳シート!F:F,'期首（開始時）様式1'!L35,台帳シート!BN:BN)</f>
        <v>-1092149088</v>
      </c>
      <c r="C35" s="121"/>
      <c r="D35" s="138"/>
      <c r="F35" s="124" t="s">
        <v>483</v>
      </c>
      <c r="G35" s="272">
        <f>-SUMIFS(台帳シート!BN:BN,台帳シート!F:F,'期首（開始時）様式1'!L35,台帳シート!AH:AH,'期首（開始時）様式1'!$F$4)</f>
        <v>-1092149088</v>
      </c>
      <c r="H35" s="121"/>
      <c r="I35" s="138"/>
      <c r="L35" s="192" t="s">
        <v>286</v>
      </c>
    </row>
    <row r="36" spans="1:12" x14ac:dyDescent="0.15">
      <c r="A36" s="123" t="s">
        <v>484</v>
      </c>
      <c r="B36" s="271">
        <f>SUM(B37:B38)</f>
        <v>172857090</v>
      </c>
      <c r="C36" s="121"/>
      <c r="D36" s="138"/>
      <c r="F36" s="123" t="s">
        <v>484</v>
      </c>
      <c r="G36" s="272">
        <f>SUM(G37:G38)</f>
        <v>172857090</v>
      </c>
      <c r="H36" s="121"/>
      <c r="I36" s="138"/>
      <c r="L36" s="192"/>
    </row>
    <row r="37" spans="1:12" x14ac:dyDescent="0.15">
      <c r="A37" s="124" t="s">
        <v>485</v>
      </c>
      <c r="B37" s="271">
        <f>SUMIF(台帳シート!F:F,'期首（開始時）様式1'!L37,台帳シート!BO:BO)</f>
        <v>172857090</v>
      </c>
      <c r="C37" s="121"/>
      <c r="D37" s="138"/>
      <c r="F37" s="124" t="s">
        <v>485</v>
      </c>
      <c r="G37" s="272">
        <f>SUMIFS(台帳シート!BO:BO,台帳シート!F:F,'期首（開始時）様式1'!L37,台帳シート!AH:AH,'期首（開始時）様式1'!F4)</f>
        <v>172857090</v>
      </c>
      <c r="H37" s="121"/>
      <c r="I37" s="138"/>
      <c r="L37" s="192" t="s">
        <v>287</v>
      </c>
    </row>
    <row r="38" spans="1:12" x14ac:dyDescent="0.15">
      <c r="A38" s="124" t="s">
        <v>458</v>
      </c>
      <c r="B38" s="271">
        <f>SUMIF(台帳シート!F:F,'期首（開始時）様式1'!L38,台帳シート!BN:BN)+SUMIF(台帳シート!F:F,'期首（開始時）様式1'!L38,台帳シート!BO:BO)</f>
        <v>0</v>
      </c>
      <c r="C38" s="121"/>
      <c r="D38" s="138"/>
      <c r="F38" s="124" t="s">
        <v>458</v>
      </c>
      <c r="G38" s="272">
        <f>SUMIFS(台帳シート!BN:BN,台帳シート!F:F,'期首（開始時）様式1'!L38,台帳シート!AH:AH,'期首（開始時）様式1'!$F$4)+SUMIFS(台帳シート!BO:BO,台帳シート!F:F,'期首（開始時）様式1'!L38,台帳シート!AH:AH,'期首（開始時）様式1'!$F$4)</f>
        <v>0</v>
      </c>
      <c r="H38" s="121"/>
      <c r="I38" s="138"/>
      <c r="L38" s="193" t="s">
        <v>288</v>
      </c>
    </row>
    <row r="39" spans="1:12" x14ac:dyDescent="0.15">
      <c r="A39" s="139" t="s">
        <v>486</v>
      </c>
      <c r="B39" s="151"/>
      <c r="C39" s="121"/>
      <c r="D39" s="138"/>
      <c r="F39" s="139" t="s">
        <v>486</v>
      </c>
      <c r="G39" s="151"/>
      <c r="H39" s="121"/>
      <c r="I39" s="138"/>
    </row>
    <row r="40" spans="1:12" x14ac:dyDescent="0.15">
      <c r="A40" s="140" t="s">
        <v>487</v>
      </c>
      <c r="B40" s="151"/>
      <c r="C40" s="121"/>
      <c r="D40" s="138"/>
      <c r="F40" s="140" t="s">
        <v>487</v>
      </c>
      <c r="G40" s="151"/>
      <c r="H40" s="121"/>
      <c r="I40" s="138"/>
    </row>
    <row r="41" spans="1:12" x14ac:dyDescent="0.15">
      <c r="A41" s="141" t="s">
        <v>488</v>
      </c>
      <c r="B41" s="151"/>
      <c r="C41" s="121"/>
      <c r="D41" s="138"/>
      <c r="F41" s="141" t="s">
        <v>488</v>
      </c>
      <c r="G41" s="151"/>
      <c r="H41" s="121"/>
      <c r="I41" s="138"/>
    </row>
    <row r="42" spans="1:12" x14ac:dyDescent="0.15">
      <c r="A42" s="141" t="s">
        <v>489</v>
      </c>
      <c r="B42" s="151"/>
      <c r="C42" s="121"/>
      <c r="D42" s="138"/>
      <c r="F42" s="141" t="s">
        <v>489</v>
      </c>
      <c r="G42" s="151"/>
      <c r="H42" s="121"/>
      <c r="I42" s="138"/>
    </row>
    <row r="43" spans="1:12" x14ac:dyDescent="0.15">
      <c r="A43" s="141" t="s">
        <v>458</v>
      </c>
      <c r="B43" s="151"/>
      <c r="C43" s="121"/>
      <c r="D43" s="138"/>
      <c r="F43" s="141" t="s">
        <v>458</v>
      </c>
      <c r="G43" s="151"/>
      <c r="H43" s="121"/>
      <c r="I43" s="138"/>
    </row>
    <row r="44" spans="1:12" x14ac:dyDescent="0.15">
      <c r="A44" s="140" t="s">
        <v>490</v>
      </c>
      <c r="B44" s="151"/>
      <c r="C44" s="121"/>
      <c r="D44" s="138"/>
      <c r="F44" s="140" t="s">
        <v>490</v>
      </c>
      <c r="G44" s="151"/>
      <c r="H44" s="121"/>
      <c r="I44" s="138"/>
    </row>
    <row r="45" spans="1:12" x14ac:dyDescent="0.15">
      <c r="A45" s="140" t="s">
        <v>491</v>
      </c>
      <c r="B45" s="151"/>
      <c r="C45" s="121"/>
      <c r="D45" s="138"/>
      <c r="F45" s="140" t="s">
        <v>491</v>
      </c>
      <c r="G45" s="151"/>
      <c r="H45" s="121"/>
      <c r="I45" s="138"/>
    </row>
    <row r="46" spans="1:12" x14ac:dyDescent="0.15">
      <c r="A46" s="140" t="s">
        <v>492</v>
      </c>
      <c r="B46" s="151"/>
      <c r="C46" s="121"/>
      <c r="D46" s="138"/>
      <c r="F46" s="140" t="s">
        <v>492</v>
      </c>
      <c r="G46" s="151"/>
      <c r="H46" s="121"/>
      <c r="I46" s="138"/>
    </row>
    <row r="47" spans="1:12" x14ac:dyDescent="0.15">
      <c r="A47" s="140" t="s">
        <v>493</v>
      </c>
      <c r="B47" s="151"/>
      <c r="C47" s="121"/>
      <c r="D47" s="138"/>
      <c r="F47" s="140" t="s">
        <v>493</v>
      </c>
      <c r="G47" s="151"/>
      <c r="H47" s="121"/>
      <c r="I47" s="138"/>
    </row>
    <row r="48" spans="1:12" x14ac:dyDescent="0.15">
      <c r="A48" s="141" t="s">
        <v>494</v>
      </c>
      <c r="B48" s="151"/>
      <c r="C48" s="121"/>
      <c r="D48" s="138"/>
      <c r="F48" s="141" t="s">
        <v>494</v>
      </c>
      <c r="G48" s="151"/>
      <c r="H48" s="121"/>
      <c r="I48" s="138"/>
    </row>
    <row r="49" spans="1:9" x14ac:dyDescent="0.15">
      <c r="A49" s="141" t="s">
        <v>458</v>
      </c>
      <c r="B49" s="151"/>
      <c r="C49" s="121"/>
      <c r="D49" s="138"/>
      <c r="F49" s="141" t="s">
        <v>458</v>
      </c>
      <c r="G49" s="151"/>
      <c r="H49" s="121"/>
      <c r="I49" s="138"/>
    </row>
    <row r="50" spans="1:9" x14ac:dyDescent="0.15">
      <c r="A50" s="140" t="s">
        <v>458</v>
      </c>
      <c r="B50" s="151"/>
      <c r="C50" s="121"/>
      <c r="D50" s="138"/>
      <c r="F50" s="140" t="s">
        <v>458</v>
      </c>
      <c r="G50" s="151"/>
      <c r="H50" s="121"/>
      <c r="I50" s="138"/>
    </row>
    <row r="51" spans="1:9" x14ac:dyDescent="0.15">
      <c r="A51" s="140" t="s">
        <v>495</v>
      </c>
      <c r="B51" s="151"/>
      <c r="C51" s="121"/>
      <c r="D51" s="138"/>
      <c r="F51" s="140" t="s">
        <v>495</v>
      </c>
      <c r="G51" s="151"/>
      <c r="H51" s="121"/>
      <c r="I51" s="138"/>
    </row>
    <row r="52" spans="1:9" x14ac:dyDescent="0.15">
      <c r="A52" s="142" t="s">
        <v>496</v>
      </c>
      <c r="B52" s="151"/>
      <c r="C52" s="121"/>
      <c r="D52" s="138"/>
      <c r="F52" s="142" t="s">
        <v>496</v>
      </c>
      <c r="G52" s="151"/>
      <c r="H52" s="121"/>
      <c r="I52" s="138"/>
    </row>
    <row r="53" spans="1:9" x14ac:dyDescent="0.15">
      <c r="A53" s="139" t="s">
        <v>497</v>
      </c>
      <c r="B53" s="151"/>
      <c r="C53" s="121"/>
      <c r="D53" s="138"/>
      <c r="F53" s="139" t="s">
        <v>497</v>
      </c>
      <c r="G53" s="151"/>
      <c r="H53" s="121"/>
      <c r="I53" s="138"/>
    </row>
    <row r="54" spans="1:9" x14ac:dyDescent="0.15">
      <c r="A54" s="139" t="s">
        <v>498</v>
      </c>
      <c r="B54" s="151"/>
      <c r="C54" s="121"/>
      <c r="D54" s="138"/>
      <c r="F54" s="139" t="s">
        <v>498</v>
      </c>
      <c r="G54" s="151"/>
      <c r="H54" s="121"/>
      <c r="I54" s="138"/>
    </row>
    <row r="55" spans="1:9" x14ac:dyDescent="0.15">
      <c r="A55" s="139" t="s">
        <v>499</v>
      </c>
      <c r="B55" s="151"/>
      <c r="C55" s="121"/>
      <c r="D55" s="138"/>
      <c r="F55" s="139" t="s">
        <v>499</v>
      </c>
      <c r="G55" s="151"/>
      <c r="H55" s="121"/>
      <c r="I55" s="138"/>
    </row>
    <row r="56" spans="1:9" x14ac:dyDescent="0.15">
      <c r="A56" s="139" t="s">
        <v>493</v>
      </c>
      <c r="B56" s="151"/>
      <c r="C56" s="121"/>
      <c r="D56" s="138"/>
      <c r="F56" s="139" t="s">
        <v>493</v>
      </c>
      <c r="G56" s="151"/>
      <c r="H56" s="121"/>
      <c r="I56" s="138"/>
    </row>
    <row r="57" spans="1:9" x14ac:dyDescent="0.15">
      <c r="A57" s="140" t="s">
        <v>500</v>
      </c>
      <c r="B57" s="151"/>
      <c r="C57" s="121"/>
      <c r="D57" s="138"/>
      <c r="F57" s="140" t="s">
        <v>500</v>
      </c>
      <c r="G57" s="151"/>
      <c r="H57" s="121"/>
      <c r="I57" s="138"/>
    </row>
    <row r="58" spans="1:9" x14ac:dyDescent="0.15">
      <c r="A58" s="140" t="s">
        <v>494</v>
      </c>
      <c r="B58" s="151"/>
      <c r="C58" s="121"/>
      <c r="D58" s="138"/>
      <c r="F58" s="140" t="s">
        <v>494</v>
      </c>
      <c r="G58" s="151"/>
      <c r="H58" s="121"/>
      <c r="I58" s="138"/>
    </row>
    <row r="59" spans="1:9" x14ac:dyDescent="0.15">
      <c r="A59" s="139" t="s">
        <v>501</v>
      </c>
      <c r="B59" s="151"/>
      <c r="C59" s="121"/>
      <c r="D59" s="138"/>
      <c r="F59" s="139" t="s">
        <v>501</v>
      </c>
      <c r="G59" s="151"/>
      <c r="H59" s="121"/>
      <c r="I59" s="138"/>
    </row>
    <row r="60" spans="1:9" x14ac:dyDescent="0.15">
      <c r="A60" s="139" t="s">
        <v>458</v>
      </c>
      <c r="B60" s="151"/>
      <c r="C60" s="121"/>
      <c r="D60" s="138"/>
      <c r="F60" s="139" t="s">
        <v>458</v>
      </c>
      <c r="G60" s="151"/>
      <c r="H60" s="121"/>
      <c r="I60" s="138"/>
    </row>
    <row r="61" spans="1:9" ht="13.5" thickBot="1" x14ac:dyDescent="0.2">
      <c r="A61" s="139" t="s">
        <v>495</v>
      </c>
      <c r="B61" s="151"/>
      <c r="C61" s="144" t="s">
        <v>502</v>
      </c>
      <c r="D61" s="145"/>
      <c r="F61" s="139" t="s">
        <v>495</v>
      </c>
      <c r="G61" s="151"/>
      <c r="H61" s="144" t="s">
        <v>502</v>
      </c>
      <c r="I61" s="145"/>
    </row>
    <row r="62" spans="1:9" ht="13.5" thickBot="1" x14ac:dyDescent="0.2">
      <c r="A62" s="143" t="s">
        <v>503</v>
      </c>
      <c r="B62" s="152"/>
      <c r="C62" s="143" t="s">
        <v>504</v>
      </c>
      <c r="D62" s="146"/>
      <c r="F62" s="143" t="s">
        <v>503</v>
      </c>
      <c r="G62" s="152"/>
      <c r="H62" s="143" t="s">
        <v>504</v>
      </c>
      <c r="I62" s="146"/>
    </row>
  </sheetData>
  <mergeCells count="4">
    <mergeCell ref="A2:D2"/>
    <mergeCell ref="A3:D3"/>
    <mergeCell ref="F2:I2"/>
    <mergeCell ref="F3:I3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コード表!$F$3:$F$10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X51"/>
  <sheetViews>
    <sheetView zoomScaleNormal="100" workbookViewId="0">
      <selection activeCell="D11" sqref="D11"/>
    </sheetView>
  </sheetViews>
  <sheetFormatPr defaultColWidth="9" defaultRowHeight="18" customHeight="1" outlineLevelRow="1" x14ac:dyDescent="0.15"/>
  <cols>
    <col min="1" max="1" width="2.625" style="109" customWidth="1"/>
    <col min="2" max="10" width="17.125" style="109" customWidth="1"/>
    <col min="11" max="12" width="2.625" style="109" customWidth="1"/>
    <col min="13" max="22" width="17.125" style="109" customWidth="1"/>
    <col min="23" max="23" width="9" style="109"/>
    <col min="24" max="24" width="18.75" style="109" bestFit="1" customWidth="1"/>
    <col min="25" max="16384" width="9" style="109"/>
  </cols>
  <sheetData>
    <row r="1" spans="1:24" ht="18" customHeight="1" x14ac:dyDescent="0.15">
      <c r="A1" s="116" t="s">
        <v>505</v>
      </c>
      <c r="B1" s="126"/>
      <c r="C1" s="126"/>
      <c r="D1" s="24" t="str">
        <f>基礎データ・作成手順!C2</f>
        <v>天草広域連合　一般会計等</v>
      </c>
      <c r="E1" s="24"/>
      <c r="F1" s="24"/>
      <c r="G1" s="24"/>
      <c r="H1" s="24"/>
      <c r="I1" s="177"/>
      <c r="J1" s="24"/>
      <c r="K1" s="24"/>
      <c r="L1" s="116" t="s">
        <v>505</v>
      </c>
      <c r="M1" s="126"/>
      <c r="N1" s="126"/>
      <c r="O1" s="24" t="str">
        <f>基礎データ・作成手順!C2</f>
        <v>天草広域連合　一般会計等</v>
      </c>
      <c r="P1" s="24"/>
      <c r="Q1" s="24"/>
      <c r="R1" s="24"/>
      <c r="S1" s="24"/>
      <c r="T1" s="177"/>
      <c r="U1" s="24"/>
      <c r="V1" s="24"/>
      <c r="W1" s="24"/>
    </row>
    <row r="2" spans="1:24" ht="18" customHeight="1" x14ac:dyDescent="0.15">
      <c r="A2" s="116" t="s">
        <v>1203</v>
      </c>
      <c r="B2" s="126"/>
      <c r="C2" s="127"/>
      <c r="D2" s="24"/>
      <c r="E2" s="24"/>
      <c r="F2" s="24"/>
      <c r="G2" s="24"/>
      <c r="H2" s="24"/>
      <c r="I2" s="24"/>
      <c r="J2" s="24"/>
      <c r="K2" s="24"/>
      <c r="L2" s="116" t="s">
        <v>506</v>
      </c>
      <c r="M2" s="126"/>
      <c r="N2" s="127"/>
      <c r="O2" s="249" t="s">
        <v>296</v>
      </c>
      <c r="P2" s="24"/>
      <c r="Q2" s="24"/>
      <c r="R2" s="24"/>
      <c r="S2" s="24"/>
      <c r="T2" s="24"/>
      <c r="U2" s="24"/>
      <c r="V2" s="24"/>
      <c r="W2" s="24"/>
    </row>
    <row r="3" spans="1:24" ht="18" customHeight="1" x14ac:dyDescent="0.15">
      <c r="A3" s="116" t="s">
        <v>507</v>
      </c>
      <c r="B3" s="126"/>
      <c r="C3" s="204"/>
      <c r="D3" s="24"/>
      <c r="E3" s="24"/>
      <c r="F3" s="24"/>
      <c r="G3" s="24"/>
      <c r="H3" s="24"/>
      <c r="I3" s="24"/>
      <c r="J3" s="24"/>
      <c r="K3" s="24"/>
      <c r="L3" s="116" t="s">
        <v>507</v>
      </c>
      <c r="M3" s="126"/>
      <c r="N3" s="204"/>
      <c r="O3" s="24"/>
      <c r="P3" s="24"/>
      <c r="Q3" s="24"/>
      <c r="R3" s="24"/>
      <c r="S3" s="24"/>
      <c r="T3" s="24"/>
      <c r="U3" s="24"/>
      <c r="V3" s="24"/>
      <c r="W3" s="24"/>
    </row>
    <row r="4" spans="1:24" ht="18" customHeight="1" x14ac:dyDescent="0.15">
      <c r="A4" s="24"/>
      <c r="B4" s="24" t="s">
        <v>508</v>
      </c>
      <c r="C4" s="24"/>
      <c r="D4" s="126" t="str">
        <f>"平成"&amp;基礎データ・作成手順!C3&amp;"年度"</f>
        <v>平成29年度</v>
      </c>
      <c r="E4" s="24"/>
      <c r="F4" s="24"/>
      <c r="G4" s="24"/>
      <c r="H4" s="24"/>
      <c r="I4" s="25" t="s">
        <v>547</v>
      </c>
      <c r="J4" s="24"/>
      <c r="K4" s="24"/>
      <c r="L4" s="24"/>
      <c r="M4" s="24" t="s">
        <v>508</v>
      </c>
      <c r="N4" s="24"/>
      <c r="O4" s="126" t="str">
        <f>"平成"&amp;基礎データ・作成手順!C3&amp;"年度"</f>
        <v>平成29年度</v>
      </c>
      <c r="P4" s="24"/>
      <c r="Q4" s="24"/>
      <c r="R4" s="24"/>
      <c r="S4" s="24"/>
      <c r="T4" s="25" t="s">
        <v>547</v>
      </c>
      <c r="U4" s="24"/>
      <c r="V4" s="24"/>
      <c r="W4" s="24"/>
    </row>
    <row r="5" spans="1:24" ht="18" customHeight="1" x14ac:dyDescent="0.15">
      <c r="A5" s="24"/>
      <c r="B5" s="363" t="s">
        <v>509</v>
      </c>
      <c r="C5" s="129"/>
      <c r="D5" s="129"/>
      <c r="E5" s="129"/>
      <c r="F5" s="130" t="s">
        <v>510</v>
      </c>
      <c r="G5" s="130" t="s">
        <v>511</v>
      </c>
      <c r="H5" s="129"/>
      <c r="I5" s="130" t="s">
        <v>512</v>
      </c>
      <c r="J5" s="24"/>
      <c r="K5" s="24"/>
      <c r="L5" s="24"/>
      <c r="M5" s="363" t="s">
        <v>509</v>
      </c>
      <c r="N5" s="129"/>
      <c r="O5" s="129"/>
      <c r="P5" s="129"/>
      <c r="Q5" s="237" t="s">
        <v>510</v>
      </c>
      <c r="R5" s="237" t="s">
        <v>511</v>
      </c>
      <c r="S5" s="129"/>
      <c r="T5" s="237" t="s">
        <v>512</v>
      </c>
      <c r="U5" s="24"/>
      <c r="V5" s="24"/>
      <c r="W5" s="24"/>
      <c r="X5" s="215" t="s">
        <v>556</v>
      </c>
    </row>
    <row r="6" spans="1:24" ht="18" customHeight="1" x14ac:dyDescent="0.15">
      <c r="A6" s="24"/>
      <c r="B6" s="363"/>
      <c r="C6" s="131" t="s">
        <v>513</v>
      </c>
      <c r="D6" s="131" t="s">
        <v>514</v>
      </c>
      <c r="E6" s="131" t="s">
        <v>515</v>
      </c>
      <c r="F6" s="131" t="s">
        <v>516</v>
      </c>
      <c r="G6" s="131" t="s">
        <v>517</v>
      </c>
      <c r="H6" s="131" t="s">
        <v>518</v>
      </c>
      <c r="I6" s="131" t="s">
        <v>519</v>
      </c>
      <c r="J6" s="24"/>
      <c r="K6" s="24"/>
      <c r="L6" s="24"/>
      <c r="M6" s="363"/>
      <c r="N6" s="131" t="s">
        <v>513</v>
      </c>
      <c r="O6" s="131" t="s">
        <v>514</v>
      </c>
      <c r="P6" s="131" t="s">
        <v>515</v>
      </c>
      <c r="Q6" s="131" t="s">
        <v>516</v>
      </c>
      <c r="R6" s="131" t="s">
        <v>517</v>
      </c>
      <c r="S6" s="131" t="s">
        <v>518</v>
      </c>
      <c r="T6" s="131" t="s">
        <v>519</v>
      </c>
      <c r="U6" s="24"/>
      <c r="V6" s="24"/>
      <c r="W6" s="24"/>
      <c r="X6" s="216"/>
    </row>
    <row r="7" spans="1:24" ht="18" customHeight="1" x14ac:dyDescent="0.15">
      <c r="A7" s="24"/>
      <c r="B7" s="363"/>
      <c r="C7" s="132" t="s">
        <v>520</v>
      </c>
      <c r="D7" s="132" t="s">
        <v>521</v>
      </c>
      <c r="E7" s="132" t="s">
        <v>522</v>
      </c>
      <c r="F7" s="132" t="s">
        <v>523</v>
      </c>
      <c r="G7" s="132" t="s">
        <v>524</v>
      </c>
      <c r="H7" s="132" t="s">
        <v>525</v>
      </c>
      <c r="I7" s="132" t="s">
        <v>526</v>
      </c>
      <c r="J7" s="24"/>
      <c r="K7" s="24"/>
      <c r="L7" s="24"/>
      <c r="M7" s="363"/>
      <c r="N7" s="238" t="s">
        <v>520</v>
      </c>
      <c r="O7" s="238" t="s">
        <v>521</v>
      </c>
      <c r="P7" s="238" t="s">
        <v>522</v>
      </c>
      <c r="Q7" s="238" t="s">
        <v>523</v>
      </c>
      <c r="R7" s="238" t="s">
        <v>524</v>
      </c>
      <c r="S7" s="238" t="s">
        <v>525</v>
      </c>
      <c r="T7" s="238" t="s">
        <v>526</v>
      </c>
      <c r="U7" s="24"/>
      <c r="V7" s="24"/>
      <c r="W7" s="24"/>
      <c r="X7" s="216"/>
    </row>
    <row r="8" spans="1:24" ht="18" customHeight="1" x14ac:dyDescent="0.15">
      <c r="A8" s="24"/>
      <c r="B8" s="135" t="s">
        <v>451</v>
      </c>
      <c r="C8" s="200">
        <f>SUM(C9:C17)</f>
        <v>11870998932</v>
      </c>
      <c r="D8" s="200">
        <f t="shared" ref="D8:I8" si="0">SUM(D9:D17)</f>
        <v>254754603</v>
      </c>
      <c r="E8" s="200">
        <f t="shared" si="0"/>
        <v>3866400</v>
      </c>
      <c r="F8" s="200">
        <f t="shared" si="0"/>
        <v>12121887135</v>
      </c>
      <c r="G8" s="200">
        <f t="shared" si="0"/>
        <v>6037107198</v>
      </c>
      <c r="H8" s="200">
        <f t="shared" si="0"/>
        <v>429204990</v>
      </c>
      <c r="I8" s="200">
        <f t="shared" si="0"/>
        <v>6084779937</v>
      </c>
      <c r="J8" s="24"/>
      <c r="K8" s="24"/>
      <c r="L8" s="24"/>
      <c r="M8" s="135" t="s">
        <v>451</v>
      </c>
      <c r="N8" s="200">
        <f>SUM(N9:N17)</f>
        <v>11870998932</v>
      </c>
      <c r="O8" s="200">
        <f t="shared" ref="O8:T8" si="1">SUM(O9:O17)</f>
        <v>254754603</v>
      </c>
      <c r="P8" s="200">
        <f t="shared" si="1"/>
        <v>3866400</v>
      </c>
      <c r="Q8" s="200">
        <f t="shared" si="1"/>
        <v>12121887135</v>
      </c>
      <c r="R8" s="200">
        <f t="shared" si="1"/>
        <v>6037107198</v>
      </c>
      <c r="S8" s="200">
        <f t="shared" si="1"/>
        <v>429204990</v>
      </c>
      <c r="T8" s="200">
        <f t="shared" si="1"/>
        <v>6084779937</v>
      </c>
      <c r="U8" s="24"/>
      <c r="V8" s="24"/>
      <c r="W8" s="24"/>
      <c r="X8" s="216"/>
    </row>
    <row r="9" spans="1:24" ht="18" customHeight="1" x14ac:dyDescent="0.15">
      <c r="A9" s="24"/>
      <c r="B9" s="137" t="s">
        <v>527</v>
      </c>
      <c r="C9" s="201">
        <f>SUMIF(台帳シート!F:F,様式5!X9,台帳シート!BN:BN)+SUMIF(台帳シート!F:F,様式5!X9,台帳シート!BO:BO)</f>
        <v>425662286</v>
      </c>
      <c r="D9" s="201">
        <f>SUMIF(台帳シート!F:F,様式5!X9,台帳シート!R:R)</f>
        <v>30348000</v>
      </c>
      <c r="E9" s="201">
        <f>-SUMIF(台帳シート!F:F,様式5!X9,台帳シート!BQ:BQ)</f>
        <v>0</v>
      </c>
      <c r="F9" s="201">
        <f>C9+D9-E9</f>
        <v>456010286</v>
      </c>
      <c r="G9" s="201">
        <f>F9-SUMIF(台帳シート!F:F,様式5!X9,台帳シート!BT:BT)</f>
        <v>0</v>
      </c>
      <c r="H9" s="201">
        <f>SUMIF(台帳シート!F:F,様式5!X9,台帳シート!BR:BR)</f>
        <v>0</v>
      </c>
      <c r="I9" s="201">
        <f>F9-G9</f>
        <v>456010286</v>
      </c>
      <c r="J9" s="24"/>
      <c r="K9" s="24"/>
      <c r="L9" s="24"/>
      <c r="M9" s="137" t="s">
        <v>527</v>
      </c>
      <c r="N9" s="201">
        <f>SUMIFS(台帳シート!BN:BN,台帳シート!F:F,様式5!X9,台帳シート!AH:AH,様式5!$O$2)+SUMIFS(台帳シート!BO:BO,台帳シート!F:F,様式5!X9,台帳シート!AH:AH,様式5!$O$2)</f>
        <v>425662286</v>
      </c>
      <c r="O9" s="201">
        <f>SUMIFS(台帳シート!R:R,台帳シート!F:F,様式5!X9,台帳シート!AH:AH,様式5!$O$2)</f>
        <v>30348000</v>
      </c>
      <c r="P9" s="201">
        <f>-SUMIFS(台帳シート!BQ:BQ,台帳シート!F:F,様式5!X9,台帳シート!AH:AH,様式5!$O$2)</f>
        <v>0</v>
      </c>
      <c r="Q9" s="201">
        <f>N9+O9-P9</f>
        <v>456010286</v>
      </c>
      <c r="R9" s="201">
        <f>Q9-SUMIFS(台帳シート!BT:BT,台帳シート!F:F,様式5!X9,台帳シート!AH:AH,様式5!$O$2)</f>
        <v>0</v>
      </c>
      <c r="S9" s="201">
        <f>SUMIFS(台帳シート!BR:BR,台帳シート!F:F,様式5!X9,台帳シート!AH:AH,様式5!$O$2)</f>
        <v>0</v>
      </c>
      <c r="T9" s="201">
        <f t="shared" ref="T9:T17" si="2">Q9-R9</f>
        <v>456010286</v>
      </c>
      <c r="U9" s="24"/>
      <c r="V9" s="24"/>
      <c r="W9" s="24"/>
      <c r="X9" s="216" t="s">
        <v>272</v>
      </c>
    </row>
    <row r="10" spans="1:24" ht="18" customHeight="1" x14ac:dyDescent="0.15">
      <c r="A10" s="24"/>
      <c r="B10" s="137" t="s">
        <v>528</v>
      </c>
      <c r="C10" s="201">
        <f>SUMIF(台帳シート!F:F,様式5!X10,台帳シート!BN:BN)+SUMIF(台帳シート!F:F,様式5!X10,台帳シート!BO:BO)</f>
        <v>0</v>
      </c>
      <c r="D10" s="201">
        <f>SUMIF(台帳シート!F:F,様式5!X10,台帳シート!R:R)</f>
        <v>0</v>
      </c>
      <c r="E10" s="201">
        <f>-SUMIF(台帳シート!F:F,様式5!X10,台帳シート!BQ:BQ)</f>
        <v>0</v>
      </c>
      <c r="F10" s="201">
        <f t="shared" ref="F10:F17" si="3">C10+D10-E10</f>
        <v>0</v>
      </c>
      <c r="G10" s="201">
        <f>F10-SUMIF(台帳シート!F:F,様式5!X10,台帳シート!BT:BT)</f>
        <v>0</v>
      </c>
      <c r="H10" s="201">
        <f>SUMIF(台帳シート!F:F,様式5!X10,台帳シート!BR:BR)</f>
        <v>0</v>
      </c>
      <c r="I10" s="201">
        <f t="shared" ref="I10:I17" si="4">F10-G10</f>
        <v>0</v>
      </c>
      <c r="J10" s="24"/>
      <c r="K10" s="24"/>
      <c r="L10" s="24"/>
      <c r="M10" s="137" t="s">
        <v>528</v>
      </c>
      <c r="N10" s="201">
        <f>SUMIFS(台帳シート!BN:BN,台帳シート!F:F,様式5!X10,台帳シート!AH:AH,様式5!$O$2)+SUMIFS(台帳シート!BO:BO,台帳シート!F:F,様式5!X10,台帳シート!AH:AH,様式5!$O$2)</f>
        <v>0</v>
      </c>
      <c r="O10" s="201">
        <f>SUMIFS(台帳シート!R:R,台帳シート!F:F,様式5!X10,台帳シート!AH:AH,様式5!$O$2)</f>
        <v>0</v>
      </c>
      <c r="P10" s="201">
        <f>-SUMIFS(台帳シート!BQ:BQ,台帳シート!F:F,様式5!X10,台帳シート!AH:AH,様式5!$O$2)</f>
        <v>0</v>
      </c>
      <c r="Q10" s="201">
        <f t="shared" ref="Q10:Q17" si="5">N10+O10-P10</f>
        <v>0</v>
      </c>
      <c r="R10" s="201">
        <f>Q10-SUMIFS(台帳シート!BT:BT,台帳シート!F:F,様式5!X10,台帳シート!AH:AH,様式5!$O$2)</f>
        <v>0</v>
      </c>
      <c r="S10" s="201">
        <f>SUMIFS(台帳シート!BR:BR,台帳シート!F:F,様式5!X10,台帳シート!AH:AH,様式5!$O$2)</f>
        <v>0</v>
      </c>
      <c r="T10" s="201">
        <f t="shared" si="2"/>
        <v>0</v>
      </c>
      <c r="U10" s="24"/>
      <c r="V10" s="24"/>
      <c r="W10" s="24"/>
      <c r="X10" s="216" t="s">
        <v>273</v>
      </c>
    </row>
    <row r="11" spans="1:24" ht="18" customHeight="1" x14ac:dyDescent="0.15">
      <c r="A11" s="24"/>
      <c r="B11" s="137" t="s">
        <v>529</v>
      </c>
      <c r="C11" s="201">
        <f>SUMIF(台帳シート!F:F,様式5!X11,台帳シート!BN:BN)+SUMIF(台帳シート!F:F,様式5!X11,台帳シート!BO:BO)</f>
        <v>10389841964</v>
      </c>
      <c r="D11" s="201">
        <f>SUMIF(台帳シート!F:F,様式5!X11,台帳シート!R:R)</f>
        <v>183995104</v>
      </c>
      <c r="E11" s="201">
        <f>-SUMIF(台帳シート!F:F,様式5!X11,台帳シート!BQ:BQ)</f>
        <v>0</v>
      </c>
      <c r="F11" s="201">
        <f t="shared" si="3"/>
        <v>10573837068</v>
      </c>
      <c r="G11" s="201">
        <f>F11-SUMIF(台帳シート!F:F,様式5!X11,台帳シート!BT:BT)</f>
        <v>5833535834</v>
      </c>
      <c r="H11" s="201">
        <f>SUMIF(台帳シート!F:F,様式5!X11,台帳シート!BR:BR)</f>
        <v>337815913</v>
      </c>
      <c r="I11" s="201">
        <f t="shared" si="4"/>
        <v>4740301234</v>
      </c>
      <c r="J11" s="24"/>
      <c r="K11" s="24"/>
      <c r="L11" s="24"/>
      <c r="M11" s="137" t="s">
        <v>529</v>
      </c>
      <c r="N11" s="201">
        <f>SUMIFS(台帳シート!BN:BN,台帳シート!F:F,様式5!X11,台帳シート!AH:AH,様式5!$O$2)+SUMIFS(台帳シート!BO:BO,台帳シート!F:F,様式5!X11,台帳シート!AH:AH,様式5!$O$2)</f>
        <v>10389841964</v>
      </c>
      <c r="O11" s="201">
        <f>SUMIFS(台帳シート!R:R,台帳シート!F:F,様式5!X11,台帳シート!AH:AH,様式5!$O$2)</f>
        <v>183995104</v>
      </c>
      <c r="P11" s="201">
        <f>-SUMIFS(台帳シート!BQ:BQ,台帳シート!F:F,様式5!X11,台帳シート!AH:AH,様式5!$O$2)</f>
        <v>0</v>
      </c>
      <c r="Q11" s="201">
        <f t="shared" si="5"/>
        <v>10573837068</v>
      </c>
      <c r="R11" s="201">
        <f>Q11-SUMIFS(台帳シート!BT:BT,台帳シート!F:F,様式5!X11,台帳シート!AH:AH,様式5!$O$2)</f>
        <v>5833535834</v>
      </c>
      <c r="S11" s="201">
        <f>SUMIFS(台帳シート!BR:BR,台帳シート!F:F,様式5!X11,台帳シート!AH:AH,様式5!$O$2)</f>
        <v>337815913</v>
      </c>
      <c r="T11" s="201">
        <f t="shared" si="2"/>
        <v>4740301234</v>
      </c>
      <c r="U11" s="24"/>
      <c r="V11" s="24"/>
      <c r="W11" s="24"/>
      <c r="X11" s="216" t="s">
        <v>274</v>
      </c>
    </row>
    <row r="12" spans="1:24" ht="18" customHeight="1" x14ac:dyDescent="0.15">
      <c r="A12" s="24"/>
      <c r="B12" s="137" t="s">
        <v>530</v>
      </c>
      <c r="C12" s="201">
        <f>SUMIF(台帳シート!F:F,様式5!X12,台帳シート!BN:BN)+SUMIF(台帳シート!F:F,様式5!X12,台帳シート!BO:BO)</f>
        <v>1051628282</v>
      </c>
      <c r="D12" s="201">
        <f>SUMIF(台帳シート!F:F,様式5!X12,台帳シート!R:R)</f>
        <v>31609499</v>
      </c>
      <c r="E12" s="201">
        <f>-SUMIF(台帳シート!F:F,様式5!X12,台帳シート!BQ:BQ)</f>
        <v>0</v>
      </c>
      <c r="F12" s="201">
        <f t="shared" si="3"/>
        <v>1083237781</v>
      </c>
      <c r="G12" s="201">
        <f>F12-SUMIF(台帳シート!F:F,様式5!X12,台帳シート!BT:BT)</f>
        <v>203571364</v>
      </c>
      <c r="H12" s="201">
        <f>SUMIF(台帳シート!F:F,様式5!X12,台帳シート!BR:BR)</f>
        <v>91389077</v>
      </c>
      <c r="I12" s="201">
        <f t="shared" si="4"/>
        <v>879666417</v>
      </c>
      <c r="J12" s="24"/>
      <c r="K12" s="24"/>
      <c r="L12" s="24"/>
      <c r="M12" s="137" t="s">
        <v>530</v>
      </c>
      <c r="N12" s="201">
        <f>SUMIFS(台帳シート!BN:BN,台帳シート!F:F,様式5!X12,台帳シート!AH:AH,様式5!$O$2)+SUMIFS(台帳シート!BO:BO,台帳シート!F:F,様式5!X12,台帳シート!AH:AH,様式5!$O$2)</f>
        <v>1051628282</v>
      </c>
      <c r="O12" s="201">
        <f>SUMIFS(台帳シート!R:R,台帳シート!F:F,様式5!X12,台帳シート!AH:AH,様式5!$O$2)</f>
        <v>31609499</v>
      </c>
      <c r="P12" s="201">
        <f>-SUMIFS(台帳シート!BQ:BQ,台帳シート!F:F,様式5!X12,台帳シート!AH:AH,様式5!$O$2)</f>
        <v>0</v>
      </c>
      <c r="Q12" s="201">
        <f t="shared" si="5"/>
        <v>1083237781</v>
      </c>
      <c r="R12" s="201">
        <f>Q12-SUMIFS(台帳シート!BT:BT,台帳シート!F:F,様式5!X12,台帳シート!AH:AH,様式5!$O$2)</f>
        <v>203571364</v>
      </c>
      <c r="S12" s="201">
        <f>SUMIFS(台帳シート!BR:BR,台帳シート!F:F,様式5!X12,台帳シート!AH:AH,様式5!$O$2)</f>
        <v>91389077</v>
      </c>
      <c r="T12" s="201">
        <f t="shared" si="2"/>
        <v>879666417</v>
      </c>
      <c r="U12" s="24"/>
      <c r="V12" s="24"/>
      <c r="W12" s="24"/>
      <c r="X12" s="216" t="s">
        <v>275</v>
      </c>
    </row>
    <row r="13" spans="1:24" ht="18" customHeight="1" x14ac:dyDescent="0.15">
      <c r="A13" s="24"/>
      <c r="B13" s="137" t="s">
        <v>531</v>
      </c>
      <c r="C13" s="201">
        <f>SUMIF(台帳シート!F:F,様式5!X13,台帳シート!BN:BN)+SUMIF(台帳シート!F:F,様式5!X13,台帳シート!BO:BO)</f>
        <v>0</v>
      </c>
      <c r="D13" s="201">
        <f>SUMIF(台帳シート!F:F,様式5!X13,台帳シート!R:R)</f>
        <v>0</v>
      </c>
      <c r="E13" s="201">
        <f>-SUMIF(台帳シート!F:F,様式5!X13,台帳シート!BQ:BQ)</f>
        <v>0</v>
      </c>
      <c r="F13" s="201">
        <f t="shared" si="3"/>
        <v>0</v>
      </c>
      <c r="G13" s="201">
        <f>F13-SUMIF(台帳シート!F:F,様式5!X13,台帳シート!BT:BT)</f>
        <v>0</v>
      </c>
      <c r="H13" s="201">
        <f>SUMIF(台帳シート!F:F,様式5!X13,台帳シート!BR:BR)</f>
        <v>0</v>
      </c>
      <c r="I13" s="201">
        <f t="shared" si="4"/>
        <v>0</v>
      </c>
      <c r="J13" s="24"/>
      <c r="K13" s="24"/>
      <c r="L13" s="24"/>
      <c r="M13" s="137" t="s">
        <v>531</v>
      </c>
      <c r="N13" s="201">
        <f>SUMIFS(台帳シート!BN:BN,台帳シート!F:F,様式5!X13,台帳シート!AH:AH,様式5!$O$2)+SUMIFS(台帳シート!BO:BO,台帳シート!F:F,様式5!X13,台帳シート!AH:AH,様式5!$O$2)</f>
        <v>0</v>
      </c>
      <c r="O13" s="201">
        <f>SUMIFS(台帳シート!R:R,台帳シート!F:F,様式5!X13,台帳シート!AH:AH,様式5!$O$2)</f>
        <v>0</v>
      </c>
      <c r="P13" s="201">
        <f>-SUMIFS(台帳シート!BQ:BQ,台帳シート!F:F,様式5!X13,台帳シート!AH:AH,様式5!$O$2)</f>
        <v>0</v>
      </c>
      <c r="Q13" s="201">
        <f t="shared" si="5"/>
        <v>0</v>
      </c>
      <c r="R13" s="201">
        <f>Q13-SUMIFS(台帳シート!BT:BT,台帳シート!F:F,様式5!X13,台帳シート!AH:AH,様式5!$O$2)</f>
        <v>0</v>
      </c>
      <c r="S13" s="201">
        <f>SUMIFS(台帳シート!BR:BR,台帳シート!F:F,様式5!X13,台帳シート!AH:AH,様式5!$O$2)</f>
        <v>0</v>
      </c>
      <c r="T13" s="201">
        <f t="shared" si="2"/>
        <v>0</v>
      </c>
      <c r="U13" s="24"/>
      <c r="V13" s="24"/>
      <c r="W13" s="24"/>
      <c r="X13" s="216" t="s">
        <v>276</v>
      </c>
    </row>
    <row r="14" spans="1:24" ht="18" customHeight="1" x14ac:dyDescent="0.15">
      <c r="A14" s="24"/>
      <c r="B14" s="137" t="s">
        <v>532</v>
      </c>
      <c r="C14" s="201">
        <f>SUMIF(台帳シート!F:F,様式5!X14,台帳シート!BN:BN)+SUMIF(台帳シート!F:F,様式5!X14,台帳シート!BO:BO)</f>
        <v>0</v>
      </c>
      <c r="D14" s="201">
        <f>SUMIF(台帳シート!F:F,様式5!X14,台帳シート!R:R)</f>
        <v>0</v>
      </c>
      <c r="E14" s="201">
        <f>-SUMIF(台帳シート!F:F,様式5!X14,台帳シート!BQ:BQ)</f>
        <v>0</v>
      </c>
      <c r="F14" s="201">
        <f t="shared" si="3"/>
        <v>0</v>
      </c>
      <c r="G14" s="201">
        <f>F14-SUMIF(台帳シート!F:F,様式5!X14,台帳シート!BT:BT)</f>
        <v>0</v>
      </c>
      <c r="H14" s="201">
        <f>SUMIF(台帳シート!F:F,様式5!X14,台帳シート!BR:BR)</f>
        <v>0</v>
      </c>
      <c r="I14" s="201">
        <f t="shared" si="4"/>
        <v>0</v>
      </c>
      <c r="J14" s="24"/>
      <c r="K14" s="24"/>
      <c r="L14" s="24"/>
      <c r="M14" s="137" t="s">
        <v>532</v>
      </c>
      <c r="N14" s="201">
        <f>SUMIFS(台帳シート!BN:BN,台帳シート!F:F,様式5!X14,台帳シート!AH:AH,様式5!$O$2)+SUMIFS(台帳シート!BO:BO,台帳シート!F:F,様式5!X14,台帳シート!AH:AH,様式5!$O$2)</f>
        <v>0</v>
      </c>
      <c r="O14" s="201">
        <f>SUMIFS(台帳シート!R:R,台帳シート!F:F,様式5!X14,台帳シート!AH:AH,様式5!$O$2)</f>
        <v>0</v>
      </c>
      <c r="P14" s="201">
        <f>-SUMIFS(台帳シート!BQ:BQ,台帳シート!F:F,様式5!X14,台帳シート!AH:AH,様式5!$O$2)</f>
        <v>0</v>
      </c>
      <c r="Q14" s="201">
        <f t="shared" si="5"/>
        <v>0</v>
      </c>
      <c r="R14" s="201">
        <f>Q14-SUMIFS(台帳シート!BT:BT,台帳シート!F:F,様式5!X14,台帳シート!AH:AH,様式5!$O$2)</f>
        <v>0</v>
      </c>
      <c r="S14" s="201">
        <f>SUMIFS(台帳シート!BR:BR,台帳シート!F:F,様式5!X14,台帳シート!AH:AH,様式5!$O$2)</f>
        <v>0</v>
      </c>
      <c r="T14" s="201">
        <f t="shared" si="2"/>
        <v>0</v>
      </c>
      <c r="U14" s="24"/>
      <c r="V14" s="24"/>
      <c r="W14" s="24"/>
      <c r="X14" s="216" t="s">
        <v>277</v>
      </c>
    </row>
    <row r="15" spans="1:24" ht="18" customHeight="1" x14ac:dyDescent="0.15">
      <c r="A15" s="24"/>
      <c r="B15" s="137" t="s">
        <v>533</v>
      </c>
      <c r="C15" s="201">
        <f>SUMIF(台帳シート!F:F,様式5!X15,台帳シート!BN:BN)+SUMIF(台帳シート!F:F,様式5!X15,台帳シート!BO:BO)</f>
        <v>0</v>
      </c>
      <c r="D15" s="201">
        <f>SUMIF(台帳シート!F:F,様式5!X15,台帳シート!R:R)</f>
        <v>0</v>
      </c>
      <c r="E15" s="201">
        <f>-SUMIF(台帳シート!F:F,様式5!X15,台帳シート!BQ:BQ)</f>
        <v>0</v>
      </c>
      <c r="F15" s="201">
        <f t="shared" si="3"/>
        <v>0</v>
      </c>
      <c r="G15" s="201">
        <f>F15-SUMIF(台帳シート!F:F,様式5!X15,台帳シート!BT:BT)</f>
        <v>0</v>
      </c>
      <c r="H15" s="201">
        <f>SUMIF(台帳シート!F:F,様式5!X15,台帳シート!BR:BR)</f>
        <v>0</v>
      </c>
      <c r="I15" s="201">
        <f t="shared" si="4"/>
        <v>0</v>
      </c>
      <c r="J15" s="24"/>
      <c r="K15" s="24"/>
      <c r="L15" s="24"/>
      <c r="M15" s="137" t="s">
        <v>533</v>
      </c>
      <c r="N15" s="201">
        <f>SUMIFS(台帳シート!BN:BN,台帳シート!F:F,様式5!X15,台帳シート!AH:AH,様式5!$O$2)+SUMIFS(台帳シート!BO:BO,台帳シート!F:F,様式5!X15,台帳シート!AH:AH,様式5!$O$2)</f>
        <v>0</v>
      </c>
      <c r="O15" s="201">
        <f>SUMIFS(台帳シート!R:R,台帳シート!F:F,様式5!X15,台帳シート!AH:AH,様式5!$O$2)</f>
        <v>0</v>
      </c>
      <c r="P15" s="201">
        <f>-SUMIFS(台帳シート!BQ:BQ,台帳シート!F:F,様式5!X15,台帳シート!AH:AH,様式5!$O$2)</f>
        <v>0</v>
      </c>
      <c r="Q15" s="201">
        <f t="shared" si="5"/>
        <v>0</v>
      </c>
      <c r="R15" s="201">
        <f>Q15-SUMIFS(台帳シート!BT:BT,台帳シート!F:F,様式5!X15,台帳シート!AH:AH,様式5!$O$2)</f>
        <v>0</v>
      </c>
      <c r="S15" s="201">
        <f>SUMIFS(台帳シート!BR:BR,台帳シート!F:F,様式5!X15,台帳シート!AH:AH,様式5!$O$2)</f>
        <v>0</v>
      </c>
      <c r="T15" s="201">
        <f t="shared" si="2"/>
        <v>0</v>
      </c>
      <c r="U15" s="24"/>
      <c r="V15" s="24"/>
      <c r="W15" s="24"/>
      <c r="X15" s="216" t="s">
        <v>278</v>
      </c>
    </row>
    <row r="16" spans="1:24" ht="18" customHeight="1" x14ac:dyDescent="0.15">
      <c r="A16" s="24"/>
      <c r="B16" s="137" t="s">
        <v>534</v>
      </c>
      <c r="C16" s="201">
        <f>SUMIF(台帳シート!F:F,様式5!X16,台帳シート!BN:BN)+SUMIF(台帳シート!F:F,様式5!X16,台帳シート!BO:BO)</f>
        <v>0</v>
      </c>
      <c r="D16" s="201">
        <f>SUMIF(台帳シート!F:F,様式5!X16,台帳シート!R:R)</f>
        <v>0</v>
      </c>
      <c r="E16" s="201">
        <f>-SUMIF(台帳シート!F:F,様式5!X16,台帳シート!BQ:BQ)</f>
        <v>0</v>
      </c>
      <c r="F16" s="201">
        <f t="shared" si="3"/>
        <v>0</v>
      </c>
      <c r="G16" s="201">
        <f>F16-SUMIF(台帳シート!F:F,様式5!X16,台帳シート!BT:BT)</f>
        <v>0</v>
      </c>
      <c r="H16" s="201">
        <f>SUMIF(台帳シート!F:F,様式5!X16,台帳シート!BR:BR)</f>
        <v>0</v>
      </c>
      <c r="I16" s="201">
        <f t="shared" si="4"/>
        <v>0</v>
      </c>
      <c r="J16" s="24"/>
      <c r="K16" s="24"/>
      <c r="L16" s="24"/>
      <c r="M16" s="137" t="s">
        <v>534</v>
      </c>
      <c r="N16" s="201">
        <f>SUMIFS(台帳シート!BN:BN,台帳シート!F:F,様式5!X16,台帳シート!AH:AH,様式5!$O$2)+SUMIFS(台帳シート!BO:BO,台帳シート!F:F,様式5!X16,台帳シート!AH:AH,様式5!$O$2)</f>
        <v>0</v>
      </c>
      <c r="O16" s="201">
        <f>SUMIFS(台帳シート!R:R,台帳シート!F:F,様式5!X16,台帳シート!AH:AH,様式5!$O$2)</f>
        <v>0</v>
      </c>
      <c r="P16" s="201">
        <f>-SUMIFS(台帳シート!BQ:BQ,台帳シート!F:F,様式5!X16,台帳シート!AH:AH,様式5!$O$2)</f>
        <v>0</v>
      </c>
      <c r="Q16" s="201">
        <f t="shared" si="5"/>
        <v>0</v>
      </c>
      <c r="R16" s="201">
        <f>Q16-SUMIFS(台帳シート!BT:BT,台帳シート!F:F,様式5!X16,台帳シート!AH:AH,様式5!$O$2)</f>
        <v>0</v>
      </c>
      <c r="S16" s="201">
        <f>SUMIFS(台帳シート!BR:BR,台帳シート!F:F,様式5!X16,台帳シート!AH:AH,様式5!$O$2)</f>
        <v>0</v>
      </c>
      <c r="T16" s="201">
        <f t="shared" si="2"/>
        <v>0</v>
      </c>
      <c r="U16" s="24"/>
      <c r="V16" s="24"/>
      <c r="W16" s="24"/>
      <c r="X16" s="216" t="s">
        <v>279</v>
      </c>
    </row>
    <row r="17" spans="1:24" ht="18" customHeight="1" x14ac:dyDescent="0.15">
      <c r="A17" s="24"/>
      <c r="B17" s="137" t="s">
        <v>535</v>
      </c>
      <c r="C17" s="201">
        <f>SUMIF(台帳シート!F:F,様式5!X17,台帳シート!BN:BN)+SUMIF(台帳シート!F:F,様式5!X17,台帳シート!BO:BO)</f>
        <v>3866400</v>
      </c>
      <c r="D17" s="201">
        <f>SUMIF(台帳シート!F:F,様式5!X17,台帳シート!R:R)</f>
        <v>8802000</v>
      </c>
      <c r="E17" s="201">
        <f>-SUMIF(台帳シート!F:F,様式5!X17,台帳シート!BQ:BQ)</f>
        <v>3866400</v>
      </c>
      <c r="F17" s="201">
        <f t="shared" si="3"/>
        <v>8802000</v>
      </c>
      <c r="G17" s="201">
        <f>F17-SUMIF(台帳シート!F:F,様式5!X17,台帳シート!BT:BT)</f>
        <v>0</v>
      </c>
      <c r="H17" s="201">
        <f>SUMIF(台帳シート!F:F,様式5!X17,台帳シート!BR:BR)</f>
        <v>0</v>
      </c>
      <c r="I17" s="201">
        <f t="shared" si="4"/>
        <v>8802000</v>
      </c>
      <c r="J17" s="24"/>
      <c r="K17" s="24"/>
      <c r="L17" s="24"/>
      <c r="M17" s="137" t="s">
        <v>535</v>
      </c>
      <c r="N17" s="201">
        <f>SUMIFS(台帳シート!BN:BN,台帳シート!F:F,様式5!X17,台帳シート!AH:AH,様式5!$O$2)+SUMIFS(台帳シート!BO:BO,台帳シート!F:F,様式5!X17,台帳シート!AH:AH,様式5!$O$2)</f>
        <v>3866400</v>
      </c>
      <c r="O17" s="201">
        <f>SUMIFS(台帳シート!R:R,台帳シート!F:F,様式5!X17,台帳シート!AH:AH,様式5!$O$2)</f>
        <v>8802000</v>
      </c>
      <c r="P17" s="201">
        <f>-SUMIFS(台帳シート!BQ:BQ,台帳シート!F:F,様式5!X17,台帳シート!AH:AH,様式5!$O$2)</f>
        <v>3866400</v>
      </c>
      <c r="Q17" s="201">
        <f t="shared" si="5"/>
        <v>8802000</v>
      </c>
      <c r="R17" s="201">
        <f>Q17-SUMIFS(台帳シート!BT:BT,台帳シート!F:F,様式5!X17,台帳シート!AH:AH,様式5!$O$2)</f>
        <v>0</v>
      </c>
      <c r="S17" s="201">
        <f>SUMIFS(台帳シート!BR:BR,台帳シート!F:F,様式5!X17,台帳シート!AH:AH,様式5!$O$2)</f>
        <v>0</v>
      </c>
      <c r="T17" s="201">
        <f t="shared" si="2"/>
        <v>8802000</v>
      </c>
      <c r="U17" s="24"/>
      <c r="V17" s="24"/>
      <c r="W17" s="24"/>
      <c r="X17" s="216" t="s">
        <v>280</v>
      </c>
    </row>
    <row r="18" spans="1:24" ht="18" customHeight="1" x14ac:dyDescent="0.15">
      <c r="A18" s="24"/>
      <c r="B18" s="135" t="s">
        <v>481</v>
      </c>
      <c r="C18" s="200">
        <f>SUM(C19:C23)</f>
        <v>0</v>
      </c>
      <c r="D18" s="200">
        <f t="shared" ref="D18:I18" si="6">SUM(D19:D23)</f>
        <v>0</v>
      </c>
      <c r="E18" s="200">
        <f t="shared" si="6"/>
        <v>0</v>
      </c>
      <c r="F18" s="200">
        <f t="shared" si="6"/>
        <v>0</v>
      </c>
      <c r="G18" s="200">
        <f t="shared" si="6"/>
        <v>0</v>
      </c>
      <c r="H18" s="200">
        <f t="shared" si="6"/>
        <v>0</v>
      </c>
      <c r="I18" s="200">
        <f t="shared" si="6"/>
        <v>0</v>
      </c>
      <c r="J18" s="24"/>
      <c r="K18" s="24"/>
      <c r="L18" s="24"/>
      <c r="M18" s="135" t="s">
        <v>481</v>
      </c>
      <c r="N18" s="200">
        <f>SUM(N19:N23)</f>
        <v>0</v>
      </c>
      <c r="O18" s="200">
        <f t="shared" ref="O18:T18" si="7">SUM(O19:O23)</f>
        <v>0</v>
      </c>
      <c r="P18" s="200">
        <f t="shared" si="7"/>
        <v>0</v>
      </c>
      <c r="Q18" s="200">
        <f t="shared" si="7"/>
        <v>0</v>
      </c>
      <c r="R18" s="200">
        <f t="shared" si="7"/>
        <v>0</v>
      </c>
      <c r="S18" s="200">
        <f t="shared" si="7"/>
        <v>0</v>
      </c>
      <c r="T18" s="200">
        <f t="shared" si="7"/>
        <v>0</v>
      </c>
      <c r="U18" s="24"/>
      <c r="V18" s="24"/>
      <c r="W18" s="24"/>
      <c r="X18" s="216"/>
    </row>
    <row r="19" spans="1:24" ht="18" customHeight="1" x14ac:dyDescent="0.15">
      <c r="A19" s="24"/>
      <c r="B19" s="137" t="s">
        <v>536</v>
      </c>
      <c r="C19" s="201">
        <f>SUMIF(台帳シート!F:F,様式5!X19,台帳シート!BN:BN)+SUMIF(台帳シート!F:F,様式5!X19,台帳シート!BO:BO)</f>
        <v>0</v>
      </c>
      <c r="D19" s="201">
        <f>SUMIF(台帳シート!F:F,様式5!X19,台帳シート!R:R)</f>
        <v>0</v>
      </c>
      <c r="E19" s="201">
        <f>-SUMIF(台帳シート!F:F,様式5!X19,台帳シート!BQ:BQ)</f>
        <v>0</v>
      </c>
      <c r="F19" s="201">
        <f t="shared" ref="F19:F23" si="8">C19+D19-E19</f>
        <v>0</v>
      </c>
      <c r="G19" s="201">
        <f>F19-SUMIF(台帳シート!F:F,様式5!X19,台帳シート!BT:BT)</f>
        <v>0</v>
      </c>
      <c r="H19" s="201">
        <f>SUMIF(台帳シート!F:F,様式5!X19,台帳シート!BR:BR)</f>
        <v>0</v>
      </c>
      <c r="I19" s="201">
        <f t="shared" ref="I19:I24" si="9">F19-G19</f>
        <v>0</v>
      </c>
      <c r="J19" s="24"/>
      <c r="K19" s="24"/>
      <c r="L19" s="24"/>
      <c r="M19" s="137" t="s">
        <v>536</v>
      </c>
      <c r="N19" s="201">
        <f>SUMIFS(台帳シート!BN:BN,台帳シート!F:F,様式5!X19,台帳シート!AH:AH,様式5!$O$2)+SUMIFS(台帳シート!BO:BO,台帳シート!F:F,様式5!X19,台帳シート!AH:AH,様式5!$O$2)</f>
        <v>0</v>
      </c>
      <c r="O19" s="201">
        <f>SUMIFS(台帳シート!R:R,台帳シート!F:F,様式5!X19,台帳シート!AH:AH,様式5!$O$2)</f>
        <v>0</v>
      </c>
      <c r="P19" s="201">
        <f>-SUMIFS(台帳シート!BQ:BQ,台帳シート!F:F,様式5!X19,台帳シート!AH:AH,様式5!$O$2)</f>
        <v>0</v>
      </c>
      <c r="Q19" s="201">
        <f t="shared" ref="Q19:Q24" si="10">N19+O19-P19</f>
        <v>0</v>
      </c>
      <c r="R19" s="201">
        <f>Q19-SUMIFS(台帳シート!BT:BT,台帳シート!F:F,様式5!X19,台帳シート!AH:AH,様式5!$O$2)</f>
        <v>0</v>
      </c>
      <c r="S19" s="201">
        <f>SUMIFS(台帳シート!BR:BR,台帳シート!F:F,様式5!X19,台帳シート!AH:AH,様式5!$O$2)</f>
        <v>0</v>
      </c>
      <c r="T19" s="201">
        <f t="shared" ref="T19:T24" si="11">Q19-R19</f>
        <v>0</v>
      </c>
      <c r="U19" s="24"/>
      <c r="V19" s="24"/>
      <c r="W19" s="24"/>
      <c r="X19" s="216" t="s">
        <v>281</v>
      </c>
    </row>
    <row r="20" spans="1:24" ht="18" customHeight="1" x14ac:dyDescent="0.15">
      <c r="A20" s="24"/>
      <c r="B20" s="137" t="s">
        <v>529</v>
      </c>
      <c r="C20" s="201">
        <f>SUMIF(台帳シート!F:F,様式5!X20,台帳シート!BN:BN)+SUMIF(台帳シート!F:F,様式5!X20,台帳シート!BO:BO)</f>
        <v>0</v>
      </c>
      <c r="D20" s="201">
        <f>SUMIF(台帳シート!F:F,様式5!X20,台帳シート!R:R)</f>
        <v>0</v>
      </c>
      <c r="E20" s="201">
        <f>-SUMIF(台帳シート!F:F,様式5!X20,台帳シート!BQ:BQ)</f>
        <v>0</v>
      </c>
      <c r="F20" s="201">
        <f t="shared" si="8"/>
        <v>0</v>
      </c>
      <c r="G20" s="201">
        <f>F20-SUMIF(台帳シート!F:F,様式5!X20,台帳シート!BT:BT)</f>
        <v>0</v>
      </c>
      <c r="H20" s="201">
        <f>SUMIF(台帳シート!F:F,様式5!X20,台帳シート!BR:BR)</f>
        <v>0</v>
      </c>
      <c r="I20" s="201">
        <f t="shared" si="9"/>
        <v>0</v>
      </c>
      <c r="J20" s="24"/>
      <c r="K20" s="24"/>
      <c r="L20" s="24"/>
      <c r="M20" s="137" t="s">
        <v>529</v>
      </c>
      <c r="N20" s="201">
        <f>SUMIFS(台帳シート!BN:BN,台帳シート!F:F,様式5!X20,台帳シート!AH:AH,様式5!$O$2)+SUMIFS(台帳シート!BO:BO,台帳シート!F:F,様式5!X20,台帳シート!AH:AH,様式5!$O$2)</f>
        <v>0</v>
      </c>
      <c r="O20" s="201">
        <f>SUMIFS(台帳シート!R:R,台帳シート!F:F,様式5!X20,台帳シート!AH:AH,様式5!$O$2)</f>
        <v>0</v>
      </c>
      <c r="P20" s="201">
        <f>-SUMIFS(台帳シート!BQ:BQ,台帳シート!F:F,様式5!X20,台帳シート!AH:AH,様式5!$O$2)</f>
        <v>0</v>
      </c>
      <c r="Q20" s="201">
        <f t="shared" si="10"/>
        <v>0</v>
      </c>
      <c r="R20" s="201">
        <f>Q20-SUMIFS(台帳シート!BT:BT,台帳シート!F:F,様式5!X20,台帳シート!AH:AH,様式5!$O$2)</f>
        <v>0</v>
      </c>
      <c r="S20" s="201">
        <f>SUMIFS(台帳シート!BR:BR,台帳シート!F:F,様式5!X20,台帳シート!AH:AH,様式5!$O$2)</f>
        <v>0</v>
      </c>
      <c r="T20" s="201">
        <f t="shared" si="11"/>
        <v>0</v>
      </c>
      <c r="U20" s="24"/>
      <c r="V20" s="24"/>
      <c r="W20" s="24"/>
      <c r="X20" s="216" t="s">
        <v>282</v>
      </c>
    </row>
    <row r="21" spans="1:24" ht="18" customHeight="1" x14ac:dyDescent="0.15">
      <c r="A21" s="24"/>
      <c r="B21" s="137" t="s">
        <v>530</v>
      </c>
      <c r="C21" s="201">
        <f>SUMIF(台帳シート!F:F,様式5!X21,台帳シート!BN:BN)+SUMIF(台帳シート!F:F,様式5!X21,台帳シート!BO:BO)</f>
        <v>0</v>
      </c>
      <c r="D21" s="201">
        <f>SUMIF(台帳シート!F:F,様式5!X21,台帳シート!R:R)</f>
        <v>0</v>
      </c>
      <c r="E21" s="201">
        <f>-SUMIF(台帳シート!F:F,様式5!X21,台帳シート!BQ:BQ)</f>
        <v>0</v>
      </c>
      <c r="F21" s="201">
        <f t="shared" si="8"/>
        <v>0</v>
      </c>
      <c r="G21" s="201">
        <f>F21-SUMIF(台帳シート!F:F,様式5!X21,台帳シート!BT:BT)</f>
        <v>0</v>
      </c>
      <c r="H21" s="201">
        <f>SUMIF(台帳シート!F:F,様式5!X21,台帳シート!BR:BR)</f>
        <v>0</v>
      </c>
      <c r="I21" s="201">
        <f t="shared" si="9"/>
        <v>0</v>
      </c>
      <c r="J21" s="24"/>
      <c r="K21" s="24"/>
      <c r="L21" s="24"/>
      <c r="M21" s="137" t="s">
        <v>530</v>
      </c>
      <c r="N21" s="201">
        <f>SUMIFS(台帳シート!BN:BN,台帳シート!F:F,様式5!X21,台帳シート!AH:AH,様式5!$O$2)+SUMIFS(台帳シート!BO:BO,台帳シート!F:F,様式5!X21,台帳シート!AH:AH,様式5!$O$2)</f>
        <v>0</v>
      </c>
      <c r="O21" s="201">
        <f>SUMIFS(台帳シート!R:R,台帳シート!F:F,様式5!X21,台帳シート!AH:AH,様式5!$O$2)</f>
        <v>0</v>
      </c>
      <c r="P21" s="201">
        <f>-SUMIFS(台帳シート!BQ:BQ,台帳シート!F:F,様式5!X21,台帳シート!AH:AH,様式5!$O$2)</f>
        <v>0</v>
      </c>
      <c r="Q21" s="201">
        <f t="shared" si="10"/>
        <v>0</v>
      </c>
      <c r="R21" s="201">
        <f>Q21-SUMIFS(台帳シート!BT:BT,台帳シート!F:F,様式5!X21,台帳シート!AH:AH,様式5!$O$2)</f>
        <v>0</v>
      </c>
      <c r="S21" s="201">
        <f>SUMIFS(台帳シート!BR:BR,台帳シート!F:F,様式5!X21,台帳シート!AH:AH,様式5!$O$2)</f>
        <v>0</v>
      </c>
      <c r="T21" s="201">
        <f t="shared" si="11"/>
        <v>0</v>
      </c>
      <c r="U21" s="24"/>
      <c r="V21" s="24"/>
      <c r="W21" s="24"/>
      <c r="X21" s="216" t="s">
        <v>283</v>
      </c>
    </row>
    <row r="22" spans="1:24" ht="18" customHeight="1" x14ac:dyDescent="0.15">
      <c r="A22" s="24"/>
      <c r="B22" s="137" t="s">
        <v>534</v>
      </c>
      <c r="C22" s="201">
        <f>SUMIF(台帳シート!F:F,様式5!X22,台帳シート!BN:BN)+SUMIF(台帳シート!F:F,様式5!X22,台帳シート!BO:BO)</f>
        <v>0</v>
      </c>
      <c r="D22" s="201">
        <f>SUMIF(台帳シート!F:F,様式5!X22,台帳シート!R:R)</f>
        <v>0</v>
      </c>
      <c r="E22" s="201">
        <f>-SUMIF(台帳シート!F:F,様式5!X22,台帳シート!BQ:BQ)</f>
        <v>0</v>
      </c>
      <c r="F22" s="201">
        <f t="shared" si="8"/>
        <v>0</v>
      </c>
      <c r="G22" s="201">
        <f>F22-SUMIF(台帳シート!F:F,様式5!X22,台帳シート!BT:BT)</f>
        <v>0</v>
      </c>
      <c r="H22" s="201">
        <f>SUMIF(台帳シート!F:F,様式5!X22,台帳シート!BR:BR)</f>
        <v>0</v>
      </c>
      <c r="I22" s="201">
        <f t="shared" si="9"/>
        <v>0</v>
      </c>
      <c r="J22" s="24"/>
      <c r="K22" s="24"/>
      <c r="L22" s="24"/>
      <c r="M22" s="137" t="s">
        <v>534</v>
      </c>
      <c r="N22" s="201">
        <f>SUMIFS(台帳シート!BN:BN,台帳シート!F:F,様式5!X22,台帳シート!AH:AH,様式5!$O$2)+SUMIFS(台帳シート!BO:BO,台帳シート!F:F,様式5!X22,台帳シート!AH:AH,様式5!$O$2)</f>
        <v>0</v>
      </c>
      <c r="O22" s="201">
        <f>SUMIFS(台帳シート!R:R,台帳シート!F:F,様式5!X22,台帳シート!AH:AH,様式5!$O$2)</f>
        <v>0</v>
      </c>
      <c r="P22" s="201">
        <f>-SUMIFS(台帳シート!BQ:BQ,台帳シート!F:F,様式5!X22,台帳シート!AH:AH,様式5!$O$2)</f>
        <v>0</v>
      </c>
      <c r="Q22" s="201">
        <f t="shared" si="10"/>
        <v>0</v>
      </c>
      <c r="R22" s="201">
        <f>Q22-SUMIFS(台帳シート!BT:BT,台帳シート!F:F,様式5!X22,台帳シート!AH:AH,様式5!$O$2)</f>
        <v>0</v>
      </c>
      <c r="S22" s="201">
        <f>SUMIFS(台帳シート!BR:BR,台帳シート!F:F,様式5!X22,台帳シート!AH:AH,様式5!$O$2)</f>
        <v>0</v>
      </c>
      <c r="T22" s="201">
        <f t="shared" si="11"/>
        <v>0</v>
      </c>
      <c r="U22" s="24"/>
      <c r="V22" s="24"/>
      <c r="W22" s="24"/>
      <c r="X22" s="216" t="s">
        <v>284</v>
      </c>
    </row>
    <row r="23" spans="1:24" ht="18" customHeight="1" x14ac:dyDescent="0.15">
      <c r="A23" s="24"/>
      <c r="B23" s="137" t="s">
        <v>535</v>
      </c>
      <c r="C23" s="201">
        <f>SUMIF(台帳シート!F:F,様式5!X23,台帳シート!BN:BN)+SUMIF(台帳シート!F:F,様式5!X23,台帳シート!BO:BO)</f>
        <v>0</v>
      </c>
      <c r="D23" s="201">
        <f>SUMIF(台帳シート!F:F,様式5!X23,台帳シート!R:R)</f>
        <v>0</v>
      </c>
      <c r="E23" s="201">
        <f>-SUMIF(台帳シート!F:F,様式5!X23,台帳シート!BQ:BQ)</f>
        <v>0</v>
      </c>
      <c r="F23" s="201">
        <f t="shared" si="8"/>
        <v>0</v>
      </c>
      <c r="G23" s="201">
        <f>F23-SUMIF(台帳シート!F:F,様式5!X23,台帳シート!BT:BT)</f>
        <v>0</v>
      </c>
      <c r="H23" s="201">
        <f>SUMIF(台帳シート!F:F,様式5!X23,台帳シート!BR:BR)</f>
        <v>0</v>
      </c>
      <c r="I23" s="201">
        <f t="shared" si="9"/>
        <v>0</v>
      </c>
      <c r="J23" s="24"/>
      <c r="K23" s="24"/>
      <c r="L23" s="24"/>
      <c r="M23" s="137" t="s">
        <v>535</v>
      </c>
      <c r="N23" s="201">
        <f>SUMIFS(台帳シート!BN:BN,台帳シート!F:F,様式5!X23,台帳シート!AH:AH,様式5!$O$2)+SUMIFS(台帳シート!BO:BO,台帳シート!F:F,様式5!X23,台帳シート!AH:AH,様式5!$O$2)</f>
        <v>0</v>
      </c>
      <c r="O23" s="201">
        <f>SUMIFS(台帳シート!R:R,台帳シート!F:F,様式5!X23,台帳シート!AH:AH,様式5!$O$2)</f>
        <v>0</v>
      </c>
      <c r="P23" s="201">
        <f>-SUMIFS(台帳シート!BQ:BQ,台帳シート!F:F,様式5!X23,台帳シート!AH:AH,様式5!$O$2)</f>
        <v>0</v>
      </c>
      <c r="Q23" s="201">
        <f t="shared" si="10"/>
        <v>0</v>
      </c>
      <c r="R23" s="201">
        <f>Q23-SUMIFS(台帳シート!BT:BT,台帳シート!F:F,様式5!X23,台帳シート!AH:AH,様式5!$O$2)</f>
        <v>0</v>
      </c>
      <c r="S23" s="201">
        <f>SUMIFS(台帳シート!BR:BR,台帳シート!F:F,様式5!X23,台帳シート!AH:AH,様式5!$O$2)</f>
        <v>0</v>
      </c>
      <c r="T23" s="201">
        <f t="shared" si="11"/>
        <v>0</v>
      </c>
      <c r="U23" s="24"/>
      <c r="V23" s="24"/>
      <c r="W23" s="24"/>
      <c r="X23" s="216" t="s">
        <v>285</v>
      </c>
    </row>
    <row r="24" spans="1:24" ht="18" customHeight="1" thickBot="1" x14ac:dyDescent="0.2">
      <c r="A24" s="24"/>
      <c r="B24" s="136" t="s">
        <v>286</v>
      </c>
      <c r="C24" s="202">
        <f>SUMIF(台帳シート!F:F,様式5!X24,台帳シート!BN:BN)+SUMIF(台帳シート!F:F,様式5!X24,台帳シート!BO:BO)</f>
        <v>1369804846</v>
      </c>
      <c r="D24" s="202">
        <f>SUMIF(台帳シート!F:F,様式5!X24,台帳シート!R:R)</f>
        <v>159833088</v>
      </c>
      <c r="E24" s="202">
        <f>-SUMIF(台帳シート!F:F,様式5!X24,台帳シート!BQ:BQ)</f>
        <v>5302105</v>
      </c>
      <c r="F24" s="202">
        <f>C24+D24-E24</f>
        <v>1524335829</v>
      </c>
      <c r="G24" s="202">
        <f>F24-SUMIF(台帳シート!F:F,様式5!X24,台帳シート!BT:BT)</f>
        <v>1169717963</v>
      </c>
      <c r="H24" s="202">
        <f>SUMIF(台帳シート!F:F,様式5!X24,台帳シート!BR:BR)</f>
        <v>82870978</v>
      </c>
      <c r="I24" s="202">
        <f t="shared" si="9"/>
        <v>354617866</v>
      </c>
      <c r="J24" s="24"/>
      <c r="K24" s="24"/>
      <c r="L24" s="24"/>
      <c r="M24" s="136" t="s">
        <v>286</v>
      </c>
      <c r="N24" s="202">
        <f>SUMIFS(台帳シート!BN:BN,台帳シート!F:F,様式5!X24,台帳シート!AH:AH,様式5!$O$2)+SUMIFS(台帳シート!BO:BO,台帳シート!F:F,様式5!X24,台帳シート!AH:AH,様式5!$O$2)</f>
        <v>1369804846</v>
      </c>
      <c r="O24" s="202">
        <f>SUMIFS(台帳シート!R:R,台帳シート!F:F,様式5!X24,台帳シート!AH:AH,様式5!$O$2)</f>
        <v>159833088</v>
      </c>
      <c r="P24" s="202">
        <f>-SUMIFS(台帳シート!BQ:BQ,台帳シート!F:F,様式5!X24,台帳シート!AH:AH,様式5!$O$2)</f>
        <v>5302105</v>
      </c>
      <c r="Q24" s="202">
        <f t="shared" si="10"/>
        <v>1524335829</v>
      </c>
      <c r="R24" s="202">
        <f>Q24-SUMIFS(台帳シート!BT:BT,台帳シート!F:F,様式5!X24,台帳シート!AH:AH,様式5!$O$2)</f>
        <v>1169717963</v>
      </c>
      <c r="S24" s="202">
        <f>SUMIFS(台帳シート!BR:BR,台帳シート!F:F,様式5!X24,台帳シート!AH:AH,様式5!$O$2)</f>
        <v>82870978</v>
      </c>
      <c r="T24" s="202">
        <f t="shared" si="11"/>
        <v>354617866</v>
      </c>
      <c r="U24" s="24"/>
      <c r="V24" s="24"/>
      <c r="W24" s="24"/>
      <c r="X24" s="216" t="s">
        <v>286</v>
      </c>
    </row>
    <row r="25" spans="1:24" ht="18" customHeight="1" thickTop="1" x14ac:dyDescent="0.15">
      <c r="A25" s="24"/>
      <c r="B25" s="132" t="s">
        <v>537</v>
      </c>
      <c r="C25" s="203">
        <f>SUM(C24,C18,C8)</f>
        <v>13240803778</v>
      </c>
      <c r="D25" s="203">
        <f t="shared" ref="D25:I25" si="12">SUM(D24,D18,D8)</f>
        <v>414587691</v>
      </c>
      <c r="E25" s="203">
        <f t="shared" si="12"/>
        <v>9168505</v>
      </c>
      <c r="F25" s="203">
        <f t="shared" si="12"/>
        <v>13646222964</v>
      </c>
      <c r="G25" s="203">
        <f t="shared" si="12"/>
        <v>7206825161</v>
      </c>
      <c r="H25" s="203">
        <f t="shared" si="12"/>
        <v>512075968</v>
      </c>
      <c r="I25" s="203">
        <f t="shared" si="12"/>
        <v>6439397803</v>
      </c>
      <c r="J25" s="24"/>
      <c r="K25" s="24"/>
      <c r="L25" s="24"/>
      <c r="M25" s="238" t="s">
        <v>537</v>
      </c>
      <c r="N25" s="203">
        <f>SUM(N24,N18,N8)</f>
        <v>13240803778</v>
      </c>
      <c r="O25" s="203">
        <f t="shared" ref="O25:T25" si="13">SUM(O24,O18,O8)</f>
        <v>414587691</v>
      </c>
      <c r="P25" s="203">
        <f t="shared" si="13"/>
        <v>9168505</v>
      </c>
      <c r="Q25" s="203">
        <f t="shared" si="13"/>
        <v>13646222964</v>
      </c>
      <c r="R25" s="203">
        <f t="shared" si="13"/>
        <v>7206825161</v>
      </c>
      <c r="S25" s="203">
        <f t="shared" si="13"/>
        <v>512075968</v>
      </c>
      <c r="T25" s="203">
        <f t="shared" si="13"/>
        <v>6439397803</v>
      </c>
      <c r="U25" s="24"/>
      <c r="V25" s="24"/>
      <c r="W25" s="24"/>
      <c r="X25" s="216"/>
    </row>
    <row r="26" spans="1:24" ht="18" customHeight="1" outlineLevel="1" x14ac:dyDescent="0.15">
      <c r="A26" s="24"/>
      <c r="B26" s="231"/>
      <c r="C26" s="232"/>
      <c r="D26" s="232"/>
      <c r="E26" s="232"/>
      <c r="F26" s="232"/>
      <c r="G26" s="232"/>
      <c r="H26" s="232"/>
      <c r="I26" s="232"/>
      <c r="J26" s="24"/>
      <c r="K26" s="24"/>
      <c r="L26" s="24"/>
      <c r="M26" s="231"/>
      <c r="N26" s="232"/>
      <c r="O26" s="232"/>
      <c r="P26" s="232"/>
      <c r="Q26" s="232"/>
      <c r="R26" s="232"/>
      <c r="S26" s="232"/>
      <c r="T26" s="232"/>
      <c r="U26" s="24"/>
      <c r="V26" s="24"/>
      <c r="W26" s="24"/>
      <c r="X26" s="216"/>
    </row>
    <row r="27" spans="1:24" ht="18" hidden="1" customHeight="1" outlineLevel="1" x14ac:dyDescent="0.15">
      <c r="A27" s="24"/>
      <c r="B27" s="233" t="s">
        <v>287</v>
      </c>
      <c r="C27" s="234">
        <f>SUMIF(台帳シート!F:F,様式5!X27,台帳シート!BN:BN)+SUMIF(台帳シート!F:F,様式5!X27,台帳シート!BO:BO)</f>
        <v>521250450</v>
      </c>
      <c r="D27" s="234">
        <f>SUMIF(台帳シート!F:F,様式5!X27,台帳シート!R:R)</f>
        <v>0</v>
      </c>
      <c r="E27" s="234">
        <f>-SUMIF(台帳シート!F:F,様式5!X27,台帳シート!BQ:BQ)</f>
        <v>0</v>
      </c>
      <c r="F27" s="234">
        <f t="shared" ref="F27:F28" si="14">C27+D27-E27</f>
        <v>521250450</v>
      </c>
      <c r="G27" s="234">
        <f>F27-SUMIF(台帳シート!F:F,様式5!X27,台帳シート!BT:BT)</f>
        <v>452643450</v>
      </c>
      <c r="H27" s="234">
        <f>SUMIF(台帳シート!F:F,様式5!X27,台帳シート!BR:BR)</f>
        <v>104250090</v>
      </c>
      <c r="I27" s="234">
        <f t="shared" ref="I27:I28" si="15">F27-G27</f>
        <v>68607000</v>
      </c>
      <c r="J27" s="24"/>
      <c r="K27" s="24"/>
      <c r="L27" s="24"/>
      <c r="M27" s="233" t="s">
        <v>287</v>
      </c>
      <c r="N27" s="234">
        <f>SUMIFS(台帳シート!BN:BN,台帳シート!F:F,様式5!X27,台帳シート!AH:AH,様式5!$O$2)+SUMIFS(台帳シート!BO:BO,台帳シート!F:F,様式5!X27,台帳シート!AH:AH,様式5!$O$2)</f>
        <v>521250450</v>
      </c>
      <c r="O27" s="234">
        <f>SUMIFS(台帳シート!R:R,台帳シート!F:F,様式5!X27,台帳シート!AH:AH,様式5!$O$2)</f>
        <v>0</v>
      </c>
      <c r="P27" s="234">
        <f>-SUMIFS(台帳シート!BQ:BQ,台帳シート!F:F,様式5!X27,台帳シート!AH:AH,様式5!$O$2)</f>
        <v>0</v>
      </c>
      <c r="Q27" s="234">
        <f t="shared" ref="Q27:Q28" si="16">N27+O27-P27</f>
        <v>521250450</v>
      </c>
      <c r="R27" s="234">
        <f>Q27-SUMIFS(台帳シート!BT:BT,台帳シート!F:F,様式5!X27,台帳シート!AH:AH,様式5!$O$2)</f>
        <v>452643450</v>
      </c>
      <c r="S27" s="234">
        <f>SUMIFS(台帳シート!BR:BR,台帳シート!F:F,様式5!X27,台帳シート!AH:AH,様式5!$O$2)</f>
        <v>104250090</v>
      </c>
      <c r="T27" s="234">
        <f t="shared" ref="T27:T28" si="17">Q27-R27</f>
        <v>68607000</v>
      </c>
      <c r="U27" s="24"/>
      <c r="V27" s="24"/>
      <c r="W27" s="24"/>
      <c r="X27" s="216" t="s">
        <v>539</v>
      </c>
    </row>
    <row r="28" spans="1:24" ht="18" hidden="1" customHeight="1" outlineLevel="1" x14ac:dyDescent="0.15">
      <c r="A28" s="24"/>
      <c r="B28" s="233" t="s">
        <v>288</v>
      </c>
      <c r="C28" s="234">
        <f>SUMIF(台帳シート!F:F,様式5!X28,台帳シート!BN:BN)+SUMIF(台帳シート!F:F,様式5!X28,台帳シート!BO:BO)</f>
        <v>0</v>
      </c>
      <c r="D28" s="234">
        <f>SUMIF(台帳シート!F:F,様式5!X28,台帳シート!R:R)</f>
        <v>0</v>
      </c>
      <c r="E28" s="234">
        <f>-SUMIF(台帳シート!F:F,様式5!X28,台帳シート!BQ:BQ)</f>
        <v>0</v>
      </c>
      <c r="F28" s="234">
        <f t="shared" si="14"/>
        <v>0</v>
      </c>
      <c r="G28" s="234">
        <f>F28-SUMIF(台帳シート!F:F,様式5!X28,台帳シート!BT:BT)</f>
        <v>0</v>
      </c>
      <c r="H28" s="234">
        <f>SUMIF(台帳シート!F:F,様式5!X28,台帳シート!BR:BR)</f>
        <v>0</v>
      </c>
      <c r="I28" s="234">
        <f t="shared" si="15"/>
        <v>0</v>
      </c>
      <c r="J28" s="24"/>
      <c r="K28" s="24"/>
      <c r="L28" s="24"/>
      <c r="M28" s="233" t="s">
        <v>288</v>
      </c>
      <c r="N28" s="234">
        <f>SUMIFS(台帳シート!BN:BN,台帳シート!F:F,様式5!X28,台帳シート!AH:AH,様式5!$O$2)+SUMIFS(台帳シート!BO:BO,台帳シート!F:F,様式5!X28,台帳シート!AH:AH,様式5!$O$2)</f>
        <v>0</v>
      </c>
      <c r="O28" s="234">
        <f>SUMIFS(台帳シート!R:R,台帳シート!F:F,様式5!X28,台帳シート!AH:AH,様式5!$O$2)</f>
        <v>0</v>
      </c>
      <c r="P28" s="234">
        <f>-SUMIFS(台帳シート!BQ:BQ,台帳シート!F:F,様式5!X28,台帳シート!AH:AH,様式5!$O$2)</f>
        <v>0</v>
      </c>
      <c r="Q28" s="234">
        <f t="shared" si="16"/>
        <v>0</v>
      </c>
      <c r="R28" s="234">
        <f>Q28-SUMIFS(台帳シート!BT:BT,台帳シート!F:F,様式5!X28,台帳シート!AH:AH,様式5!$O$2)</f>
        <v>0</v>
      </c>
      <c r="S28" s="234">
        <f>SUMIFS(台帳シート!BR:BR,台帳シート!F:F,様式5!X28,台帳シート!AH:AH,様式5!$O$2)</f>
        <v>0</v>
      </c>
      <c r="T28" s="234">
        <f t="shared" si="17"/>
        <v>0</v>
      </c>
      <c r="U28" s="24"/>
      <c r="V28" s="24"/>
      <c r="W28" s="24"/>
      <c r="X28" s="216" t="s">
        <v>562</v>
      </c>
    </row>
    <row r="29" spans="1:24" ht="18" customHeight="1" collapsed="1" x14ac:dyDescent="0.15">
      <c r="A29" s="24"/>
      <c r="B29" s="24"/>
      <c r="C29" s="24"/>
      <c r="D29" s="24"/>
      <c r="E29" s="24"/>
      <c r="F29" s="24"/>
      <c r="G29" s="24"/>
      <c r="H29" s="24"/>
      <c r="I29" s="227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27"/>
      <c r="U29" s="24"/>
      <c r="V29" s="24"/>
      <c r="W29" s="24"/>
      <c r="X29" s="216"/>
    </row>
    <row r="30" spans="1:24" ht="18" customHeight="1" x14ac:dyDescent="0.15">
      <c r="B30" s="24" t="s">
        <v>538</v>
      </c>
      <c r="C30" s="24"/>
      <c r="D30" s="133" t="str">
        <f>"平成"&amp;基礎データ・作成手順!C3+1&amp;"年 3月31日現在"</f>
        <v>平成30年 3月31日現在</v>
      </c>
      <c r="E30" s="24"/>
      <c r="F30" s="24"/>
      <c r="G30" s="24"/>
      <c r="H30" s="24"/>
      <c r="I30" s="24"/>
      <c r="J30" s="25" t="s">
        <v>547</v>
      </c>
      <c r="K30" s="25"/>
      <c r="M30" s="24" t="s">
        <v>538</v>
      </c>
      <c r="N30" s="24"/>
      <c r="O30" s="133" t="str">
        <f>"平成"&amp;基礎データ・作成手順!C3+1&amp;"年 3月31日現在"</f>
        <v>平成30年 3月31日現在</v>
      </c>
      <c r="P30" s="24"/>
      <c r="Q30" s="24"/>
      <c r="R30" s="24"/>
      <c r="S30" s="24"/>
      <c r="T30" s="24"/>
      <c r="U30" s="25" t="s">
        <v>547</v>
      </c>
      <c r="V30" s="25"/>
      <c r="X30" s="216"/>
    </row>
    <row r="31" spans="1:24" ht="18" customHeight="1" x14ac:dyDescent="0.15">
      <c r="B31" s="355" t="s">
        <v>509</v>
      </c>
      <c r="C31" s="361" t="s">
        <v>186</v>
      </c>
      <c r="D31" s="355" t="s">
        <v>187</v>
      </c>
      <c r="E31" s="355" t="s">
        <v>188</v>
      </c>
      <c r="F31" s="355" t="s">
        <v>189</v>
      </c>
      <c r="G31" s="355" t="s">
        <v>190</v>
      </c>
      <c r="H31" s="355" t="s">
        <v>191</v>
      </c>
      <c r="I31" s="357" t="s">
        <v>192</v>
      </c>
      <c r="J31" s="359" t="s">
        <v>537</v>
      </c>
      <c r="K31" s="231"/>
      <c r="M31" s="355" t="s">
        <v>509</v>
      </c>
      <c r="N31" s="361" t="s">
        <v>186</v>
      </c>
      <c r="O31" s="355" t="s">
        <v>187</v>
      </c>
      <c r="P31" s="355" t="s">
        <v>188</v>
      </c>
      <c r="Q31" s="355" t="s">
        <v>189</v>
      </c>
      <c r="R31" s="355" t="s">
        <v>190</v>
      </c>
      <c r="S31" s="355" t="s">
        <v>191</v>
      </c>
      <c r="T31" s="357" t="s">
        <v>192</v>
      </c>
      <c r="U31" s="359" t="s">
        <v>537</v>
      </c>
      <c r="V31" s="231"/>
      <c r="X31" s="216"/>
    </row>
    <row r="32" spans="1:24" ht="18" customHeight="1" x14ac:dyDescent="0.15">
      <c r="B32" s="356"/>
      <c r="C32" s="362"/>
      <c r="D32" s="356"/>
      <c r="E32" s="356"/>
      <c r="F32" s="356"/>
      <c r="G32" s="356"/>
      <c r="H32" s="356"/>
      <c r="I32" s="358"/>
      <c r="J32" s="360"/>
      <c r="K32" s="231"/>
      <c r="M32" s="356"/>
      <c r="N32" s="362"/>
      <c r="O32" s="356"/>
      <c r="P32" s="356"/>
      <c r="Q32" s="356"/>
      <c r="R32" s="356"/>
      <c r="S32" s="356"/>
      <c r="T32" s="358"/>
      <c r="U32" s="360"/>
      <c r="V32" s="231"/>
      <c r="X32" s="216"/>
    </row>
    <row r="33" spans="2:24" ht="18" customHeight="1" x14ac:dyDescent="0.15">
      <c r="B33" s="135" t="s">
        <v>451</v>
      </c>
      <c r="C33" s="200">
        <f>SUM(C34:C42)</f>
        <v>0</v>
      </c>
      <c r="D33" s="200">
        <f t="shared" ref="D33:I33" si="18">SUM(D34:D42)</f>
        <v>0</v>
      </c>
      <c r="E33" s="200">
        <f t="shared" si="18"/>
        <v>0</v>
      </c>
      <c r="F33" s="200">
        <f t="shared" si="18"/>
        <v>3492849799</v>
      </c>
      <c r="G33" s="200">
        <f t="shared" si="18"/>
        <v>0</v>
      </c>
      <c r="H33" s="200">
        <f t="shared" si="18"/>
        <v>2548818639</v>
      </c>
      <c r="I33" s="205">
        <f t="shared" si="18"/>
        <v>43111499</v>
      </c>
      <c r="J33" s="206">
        <f>SUM(C33:I33)</f>
        <v>6084779937</v>
      </c>
      <c r="K33" s="235"/>
      <c r="M33" s="135" t="s">
        <v>451</v>
      </c>
      <c r="N33" s="200">
        <f>SUM(N34:N42)</f>
        <v>0</v>
      </c>
      <c r="O33" s="200">
        <f t="shared" ref="O33:T33" si="19">SUM(O34:O42)</f>
        <v>0</v>
      </c>
      <c r="P33" s="200">
        <f t="shared" si="19"/>
        <v>0</v>
      </c>
      <c r="Q33" s="200">
        <f t="shared" si="19"/>
        <v>3492849799</v>
      </c>
      <c r="R33" s="200">
        <f t="shared" si="19"/>
        <v>0</v>
      </c>
      <c r="S33" s="200">
        <f t="shared" si="19"/>
        <v>2548818639</v>
      </c>
      <c r="T33" s="205">
        <f t="shared" si="19"/>
        <v>43111499</v>
      </c>
      <c r="U33" s="206">
        <f>SUM(N33:T33)</f>
        <v>6084779937</v>
      </c>
      <c r="V33" s="235"/>
      <c r="X33" s="216"/>
    </row>
    <row r="34" spans="2:24" ht="18" customHeight="1" x14ac:dyDescent="0.15">
      <c r="B34" s="137" t="s">
        <v>527</v>
      </c>
      <c r="C34" s="201">
        <f>SUMIFS(台帳シート!$BT:$BT,台帳シート!$F:$F,様式5!$X34,台帳シート!$AV:$AV,様式5!C$31)</f>
        <v>0</v>
      </c>
      <c r="D34" s="201">
        <f>+SUMIFS(台帳シート!$BT:$BT,台帳シート!$F:$F,様式5!$X34,台帳シート!$AV:$AV,様式5!D$31)</f>
        <v>0</v>
      </c>
      <c r="E34" s="201">
        <f>+SUMIFS(台帳シート!$BT:$BT,台帳シート!$F:$F,様式5!$X34,台帳シート!$AV:$AV,様式5!E$31)</f>
        <v>0</v>
      </c>
      <c r="F34" s="201">
        <f>+SUMIFS(台帳シート!$BT:$BT,台帳シート!$F:$F,様式5!$X34,台帳シート!$AV:$AV,様式5!F$31)</f>
        <v>189930411</v>
      </c>
      <c r="G34" s="201">
        <f>+SUMIFS(台帳シート!$BT:$BT,台帳シート!$F:$F,様式5!$X34,台帳シート!$AV:$AV,様式5!G$31)</f>
        <v>0</v>
      </c>
      <c r="H34" s="201">
        <f>+SUMIFS(台帳シート!$BT:$BT,台帳シート!$F:$F,様式5!$X34,台帳シート!$AV:$AV,様式5!H$31)</f>
        <v>235731875</v>
      </c>
      <c r="I34" s="207">
        <f>+SUMIFS(台帳シート!$BT:$BT,台帳シート!$F:$F,様式5!$X34,台帳シート!$AV:$AV,様式5!I$31)</f>
        <v>30348000</v>
      </c>
      <c r="J34" s="208">
        <f t="shared" ref="J34:J49" si="20">SUM(C34:I34)</f>
        <v>456010286</v>
      </c>
      <c r="K34" s="225"/>
      <c r="M34" s="137" t="s">
        <v>527</v>
      </c>
      <c r="N34" s="201">
        <f>SUMIFS(台帳シート!$BT:$BT,台帳シート!$F:$F,様式5!$X34,台帳シート!$AV:$AV,様式5!N$31,台帳シート!AH:AH,様式5!$O$2)</f>
        <v>0</v>
      </c>
      <c r="O34" s="201">
        <f>SUMIFS(台帳シート!$BT:$BT,台帳シート!$F:$F,様式5!$X34,台帳シート!$AV:$AV,様式5!O$31,台帳シート!AH:AH,様式5!$O$2)</f>
        <v>0</v>
      </c>
      <c r="P34" s="201">
        <f>+SUMIFS(台帳シート!$BT:$BT,台帳シート!$F:$F,様式5!$X34,台帳シート!$AV:$AV,様式5!P$31,台帳シート!AH:AH,様式5!$O$2)</f>
        <v>0</v>
      </c>
      <c r="Q34" s="201">
        <f>+SUMIFS(台帳シート!$BT:$BT,台帳シート!$F:$F,様式5!$X34,台帳シート!$AV:$AV,様式5!Q$31,台帳シート!AH:AH,様式5!$O$2)</f>
        <v>189930411</v>
      </c>
      <c r="R34" s="201">
        <f>+SUMIFS(台帳シート!$BT:$BT,台帳シート!$F:$F,様式5!$X34,台帳シート!$AV:$AV,様式5!R$31,台帳シート!AH:AH,様式5!$O$2)</f>
        <v>0</v>
      </c>
      <c r="S34" s="201">
        <f>+SUMIFS(台帳シート!$BT:$BT,台帳シート!$F:$F,様式5!$X34,台帳シート!$AV:$AV,様式5!S$31,台帳シート!AH:AH,様式5!$O$2)</f>
        <v>235731875</v>
      </c>
      <c r="T34" s="207">
        <f>+SUMIFS(台帳シート!$BT:$BT,台帳シート!$F:$F,様式5!$X34,台帳シート!$AV:$AV,様式5!T$31,台帳シート!AH:AH,様式5!$O$2)</f>
        <v>30348000</v>
      </c>
      <c r="U34" s="208">
        <f t="shared" ref="U34:U49" si="21">SUM(N34:T34)</f>
        <v>456010286</v>
      </c>
      <c r="V34" s="225"/>
      <c r="X34" s="216" t="s">
        <v>272</v>
      </c>
    </row>
    <row r="35" spans="2:24" ht="18" customHeight="1" x14ac:dyDescent="0.15">
      <c r="B35" s="137" t="s">
        <v>528</v>
      </c>
      <c r="C35" s="201">
        <f>+SUMIFS(台帳シート!$BT:$BT,台帳シート!$F:$F,様式5!$X35,台帳シート!$AV:$AV,様式5!C$31)</f>
        <v>0</v>
      </c>
      <c r="D35" s="201">
        <f>+SUMIFS(台帳シート!$BT:$BT,台帳シート!$F:$F,様式5!$X35,台帳シート!$AV:$AV,様式5!D$31)</f>
        <v>0</v>
      </c>
      <c r="E35" s="201">
        <f>+SUMIFS(台帳シート!$BT:$BT,台帳シート!$F:$F,様式5!$X35,台帳シート!$AV:$AV,様式5!E$31)</f>
        <v>0</v>
      </c>
      <c r="F35" s="201">
        <f>+SUMIFS(台帳シート!$BT:$BT,台帳シート!$F:$F,様式5!$X35,台帳シート!$AV:$AV,様式5!F$31)</f>
        <v>0</v>
      </c>
      <c r="G35" s="201">
        <f>+SUMIFS(台帳シート!$BT:$BT,台帳シート!$F:$F,様式5!$X35,台帳シート!$AV:$AV,様式5!G$31)</f>
        <v>0</v>
      </c>
      <c r="H35" s="201">
        <f>+SUMIFS(台帳シート!$BT:$BT,台帳シート!$F:$F,様式5!$X35,台帳シート!$AV:$AV,様式5!H$31)</f>
        <v>0</v>
      </c>
      <c r="I35" s="207">
        <f>+SUMIFS(台帳シート!$BT:$BT,台帳シート!$F:$F,様式5!$X35,台帳シート!$AV:$AV,様式5!I$31)</f>
        <v>0</v>
      </c>
      <c r="J35" s="208">
        <f t="shared" si="20"/>
        <v>0</v>
      </c>
      <c r="K35" s="225"/>
      <c r="M35" s="137" t="s">
        <v>528</v>
      </c>
      <c r="N35" s="201">
        <f>SUMIFS(台帳シート!$BT:$BT,台帳シート!$F:$F,様式5!$X35,台帳シート!$AV:$AV,様式5!N$31,台帳シート!AH:AH,様式5!$O$2)</f>
        <v>0</v>
      </c>
      <c r="O35" s="201">
        <f>SUMIFS(台帳シート!$BT:$BT,台帳シート!$F:$F,様式5!$X35,台帳シート!$AV:$AV,様式5!O$31,台帳シート!AH:AH,様式5!$O$2)</f>
        <v>0</v>
      </c>
      <c r="P35" s="201">
        <f>+SUMIFS(台帳シート!$BT:$BT,台帳シート!$F:$F,様式5!$X35,台帳シート!$AV:$AV,様式5!P$31,台帳シート!AH:AH,様式5!$O$2)</f>
        <v>0</v>
      </c>
      <c r="Q35" s="201">
        <f>+SUMIFS(台帳シート!$BT:$BT,台帳シート!$F:$F,様式5!$X35,台帳シート!$AV:$AV,様式5!Q$31,台帳シート!AH:AH,様式5!$O$2)</f>
        <v>0</v>
      </c>
      <c r="R35" s="201">
        <f>+SUMIFS(台帳シート!$BT:$BT,台帳シート!$F:$F,様式5!$X35,台帳シート!$AV:$AV,様式5!R$31,台帳シート!AH:AH,様式5!$O$2)</f>
        <v>0</v>
      </c>
      <c r="S35" s="201">
        <f>+SUMIFS(台帳シート!$BT:$BT,台帳シート!$F:$F,様式5!$X35,台帳シート!$AV:$AV,様式5!S$31,台帳シート!AH:AH,様式5!$O$2)</f>
        <v>0</v>
      </c>
      <c r="T35" s="207">
        <f>+SUMIFS(台帳シート!$BT:$BT,台帳シート!$F:$F,様式5!$X35,台帳シート!$AV:$AV,様式5!T$31,台帳シート!AH:AH,様式5!$O$2)</f>
        <v>0</v>
      </c>
      <c r="U35" s="208">
        <f t="shared" si="21"/>
        <v>0</v>
      </c>
      <c r="V35" s="225"/>
      <c r="X35" s="216" t="s">
        <v>273</v>
      </c>
    </row>
    <row r="36" spans="2:24" ht="18" customHeight="1" x14ac:dyDescent="0.15">
      <c r="B36" s="137" t="s">
        <v>529</v>
      </c>
      <c r="C36" s="201">
        <f>+SUMIFS(台帳シート!$BT:$BT,台帳シート!$F:$F,様式5!$X36,台帳シート!$AV:$AV,様式5!C$31)</f>
        <v>0</v>
      </c>
      <c r="D36" s="201">
        <f>+SUMIFS(台帳シート!$BT:$BT,台帳シート!$F:$F,様式5!$X36,台帳シート!$AV:$AV,様式5!D$31)</f>
        <v>0</v>
      </c>
      <c r="E36" s="201">
        <f>+SUMIFS(台帳シート!$BT:$BT,台帳シート!$F:$F,様式5!$X36,台帳シート!$AV:$AV,様式5!E$31)</f>
        <v>0</v>
      </c>
      <c r="F36" s="201">
        <f>+SUMIFS(台帳シート!$BT:$BT,台帳シート!$F:$F,様式5!$X36,台帳シート!$AV:$AV,様式5!F$31)</f>
        <v>3272182367</v>
      </c>
      <c r="G36" s="201">
        <f>+SUMIFS(台帳シート!$BT:$BT,台帳シート!$F:$F,様式5!$X36,台帳シート!$AV:$AV,様式5!G$31)</f>
        <v>0</v>
      </c>
      <c r="H36" s="201">
        <f>+SUMIFS(台帳シート!$BT:$BT,台帳シート!$F:$F,様式5!$X36,台帳シート!$AV:$AV,様式5!H$31)</f>
        <v>1468118867</v>
      </c>
      <c r="I36" s="207">
        <f>+SUMIFS(台帳シート!$BT:$BT,台帳シート!$F:$F,様式5!$X36,台帳シート!$AV:$AV,様式5!I$31)</f>
        <v>0</v>
      </c>
      <c r="J36" s="208">
        <f t="shared" si="20"/>
        <v>4740301234</v>
      </c>
      <c r="K36" s="225"/>
      <c r="M36" s="137" t="s">
        <v>529</v>
      </c>
      <c r="N36" s="201">
        <f>SUMIFS(台帳シート!$BT:$BT,台帳シート!$F:$F,様式5!$X36,台帳シート!$AV:$AV,様式5!N$31,台帳シート!AH:AH,様式5!$O$2)</f>
        <v>0</v>
      </c>
      <c r="O36" s="201">
        <f>SUMIFS(台帳シート!$BT:$BT,台帳シート!$F:$F,様式5!$X36,台帳シート!$AV:$AV,様式5!O$31,台帳シート!AH:AH,様式5!$O$2)</f>
        <v>0</v>
      </c>
      <c r="P36" s="201">
        <f>+SUMIFS(台帳シート!$BT:$BT,台帳シート!$F:$F,様式5!$X36,台帳シート!$AV:$AV,様式5!P$31,台帳シート!AH:AH,様式5!$O$2)</f>
        <v>0</v>
      </c>
      <c r="Q36" s="201">
        <f>+SUMIFS(台帳シート!$BT:$BT,台帳シート!$F:$F,様式5!$X36,台帳シート!$AV:$AV,様式5!Q$31,台帳シート!AH:AH,様式5!$O$2)</f>
        <v>3272182367</v>
      </c>
      <c r="R36" s="201">
        <f>+SUMIFS(台帳シート!$BT:$BT,台帳シート!$F:$F,様式5!$X36,台帳シート!$AV:$AV,様式5!R$31,台帳シート!AH:AH,様式5!$O$2)</f>
        <v>0</v>
      </c>
      <c r="S36" s="201">
        <f>+SUMIFS(台帳シート!$BT:$BT,台帳シート!$F:$F,様式5!$X36,台帳シート!$AV:$AV,様式5!S$31,台帳シート!AH:AH,様式5!$O$2)</f>
        <v>1468118867</v>
      </c>
      <c r="T36" s="207">
        <f>+SUMIFS(台帳シート!$BT:$BT,台帳シート!$F:$F,様式5!$X36,台帳シート!$AV:$AV,様式5!T$31,台帳シート!AH:AH,様式5!$O$2)</f>
        <v>0</v>
      </c>
      <c r="U36" s="208">
        <f t="shared" si="21"/>
        <v>4740301234</v>
      </c>
      <c r="V36" s="225"/>
      <c r="X36" s="216" t="s">
        <v>274</v>
      </c>
    </row>
    <row r="37" spans="2:24" ht="18" customHeight="1" x14ac:dyDescent="0.15">
      <c r="B37" s="137" t="s">
        <v>530</v>
      </c>
      <c r="C37" s="201">
        <f>+SUMIFS(台帳シート!$BT:$BT,台帳シート!$F:$F,様式5!$X37,台帳シート!$AV:$AV,様式5!C$31)</f>
        <v>0</v>
      </c>
      <c r="D37" s="201">
        <f>+SUMIFS(台帳シート!$BT:$BT,台帳シート!$F:$F,様式5!$X37,台帳シート!$AV:$AV,様式5!D$31)</f>
        <v>0</v>
      </c>
      <c r="E37" s="201">
        <f>+SUMIFS(台帳シート!$BT:$BT,台帳シート!$F:$F,様式5!$X37,台帳シート!$AV:$AV,様式5!E$31)</f>
        <v>0</v>
      </c>
      <c r="F37" s="201">
        <f>+SUMIFS(台帳シート!$BT:$BT,台帳シート!$F:$F,様式5!$X37,台帳シート!$AV:$AV,様式5!F$31)</f>
        <v>21935021</v>
      </c>
      <c r="G37" s="201">
        <f>+SUMIFS(台帳シート!$BT:$BT,台帳シート!$F:$F,様式5!$X37,台帳シート!$AV:$AV,様式5!G$31)</f>
        <v>0</v>
      </c>
      <c r="H37" s="201">
        <f>+SUMIFS(台帳シート!$BT:$BT,台帳シート!$F:$F,様式5!$X37,台帳シート!$AV:$AV,様式5!H$31)</f>
        <v>844967897</v>
      </c>
      <c r="I37" s="207">
        <f>+SUMIFS(台帳シート!$BT:$BT,台帳シート!$F:$F,様式5!$X37,台帳シート!$AV:$AV,様式5!I$31)</f>
        <v>12763499</v>
      </c>
      <c r="J37" s="208">
        <f t="shared" si="20"/>
        <v>879666417</v>
      </c>
      <c r="K37" s="225"/>
      <c r="M37" s="137" t="s">
        <v>530</v>
      </c>
      <c r="N37" s="201">
        <f>SUMIFS(台帳シート!$BT:$BT,台帳シート!$F:$F,様式5!$X37,台帳シート!$AV:$AV,様式5!N$31,台帳シート!AH:AH,様式5!$O$2)</f>
        <v>0</v>
      </c>
      <c r="O37" s="201">
        <f>SUMIFS(台帳シート!$BT:$BT,台帳シート!$F:$F,様式5!$X37,台帳シート!$AV:$AV,様式5!O$31,台帳シート!AH:AH,様式5!$O$2)</f>
        <v>0</v>
      </c>
      <c r="P37" s="201">
        <f>+SUMIFS(台帳シート!$BT:$BT,台帳シート!$F:$F,様式5!$X37,台帳シート!$AV:$AV,様式5!P$31,台帳シート!AH:AH,様式5!$O$2)</f>
        <v>0</v>
      </c>
      <c r="Q37" s="201">
        <f>+SUMIFS(台帳シート!$BT:$BT,台帳シート!$F:$F,様式5!$X37,台帳シート!$AV:$AV,様式5!Q$31,台帳シート!AH:AH,様式5!$O$2)</f>
        <v>21935021</v>
      </c>
      <c r="R37" s="201">
        <f>+SUMIFS(台帳シート!$BT:$BT,台帳シート!$F:$F,様式5!$X37,台帳シート!$AV:$AV,様式5!R$31,台帳シート!AH:AH,様式5!$O$2)</f>
        <v>0</v>
      </c>
      <c r="S37" s="201">
        <f>+SUMIFS(台帳シート!$BT:$BT,台帳シート!$F:$F,様式5!$X37,台帳シート!$AV:$AV,様式5!S$31,台帳シート!AH:AH,様式5!$O$2)</f>
        <v>844967897</v>
      </c>
      <c r="T37" s="207">
        <f>+SUMIFS(台帳シート!$BT:$BT,台帳シート!$F:$F,様式5!$X37,台帳シート!$AV:$AV,様式5!T$31,台帳シート!AH:AH,様式5!$O$2)</f>
        <v>12763499</v>
      </c>
      <c r="U37" s="208">
        <f t="shared" si="21"/>
        <v>879666417</v>
      </c>
      <c r="V37" s="225"/>
      <c r="X37" s="216" t="s">
        <v>275</v>
      </c>
    </row>
    <row r="38" spans="2:24" ht="18" customHeight="1" x14ac:dyDescent="0.15">
      <c r="B38" s="137" t="s">
        <v>531</v>
      </c>
      <c r="C38" s="201">
        <f>+SUMIFS(台帳シート!$BT:$BT,台帳シート!$F:$F,様式5!$X38,台帳シート!$AV:$AV,様式5!C$31)</f>
        <v>0</v>
      </c>
      <c r="D38" s="201">
        <f>+SUMIFS(台帳シート!$BT:$BT,台帳シート!$F:$F,様式5!$X38,台帳シート!$AV:$AV,様式5!D$31)</f>
        <v>0</v>
      </c>
      <c r="E38" s="201">
        <f>+SUMIFS(台帳シート!$BT:$BT,台帳シート!$F:$F,様式5!$X38,台帳シート!$AV:$AV,様式5!E$31)</f>
        <v>0</v>
      </c>
      <c r="F38" s="201">
        <f>+SUMIFS(台帳シート!$BT:$BT,台帳シート!$F:$F,様式5!$X38,台帳シート!$AV:$AV,様式5!F$31)</f>
        <v>0</v>
      </c>
      <c r="G38" s="201">
        <f>+SUMIFS(台帳シート!$BT:$BT,台帳シート!$F:$F,様式5!$X38,台帳シート!$AV:$AV,様式5!G$31)</f>
        <v>0</v>
      </c>
      <c r="H38" s="201">
        <f>+SUMIFS(台帳シート!$BT:$BT,台帳シート!$F:$F,様式5!$X38,台帳シート!$AV:$AV,様式5!H$31)</f>
        <v>0</v>
      </c>
      <c r="I38" s="207">
        <f>+SUMIFS(台帳シート!$BT:$BT,台帳シート!$F:$F,様式5!$X38,台帳シート!$AV:$AV,様式5!I$31)</f>
        <v>0</v>
      </c>
      <c r="J38" s="208">
        <f t="shared" si="20"/>
        <v>0</v>
      </c>
      <c r="K38" s="225"/>
      <c r="M38" s="137" t="s">
        <v>531</v>
      </c>
      <c r="N38" s="201">
        <f>SUMIFS(台帳シート!$BT:$BT,台帳シート!$F:$F,様式5!$X38,台帳シート!$AV:$AV,様式5!N$31,台帳シート!AH:AH,様式5!$O$2)</f>
        <v>0</v>
      </c>
      <c r="O38" s="201">
        <f>SUMIFS(台帳シート!$BT:$BT,台帳シート!$F:$F,様式5!$X38,台帳シート!$AV:$AV,様式5!O$31,台帳シート!AH:AH,様式5!$O$2)</f>
        <v>0</v>
      </c>
      <c r="P38" s="201">
        <f>+SUMIFS(台帳シート!$BT:$BT,台帳シート!$F:$F,様式5!$X38,台帳シート!$AV:$AV,様式5!P$31,台帳シート!AH:AH,様式5!$O$2)</f>
        <v>0</v>
      </c>
      <c r="Q38" s="201">
        <f>+SUMIFS(台帳シート!$BT:$BT,台帳シート!$F:$F,様式5!$X38,台帳シート!$AV:$AV,様式5!Q$31,台帳シート!AH:AH,様式5!$O$2)</f>
        <v>0</v>
      </c>
      <c r="R38" s="201">
        <f>+SUMIFS(台帳シート!$BT:$BT,台帳シート!$F:$F,様式5!$X38,台帳シート!$AV:$AV,様式5!R$31,台帳シート!AH:AH,様式5!$O$2)</f>
        <v>0</v>
      </c>
      <c r="S38" s="201">
        <f>+SUMIFS(台帳シート!$BT:$BT,台帳シート!$F:$F,様式5!$X38,台帳シート!$AV:$AV,様式5!S$31,台帳シート!AH:AH,様式5!$O$2)</f>
        <v>0</v>
      </c>
      <c r="T38" s="207">
        <f>+SUMIFS(台帳シート!$BT:$BT,台帳シート!$F:$F,様式5!$X38,台帳シート!$AV:$AV,様式5!T$31,台帳シート!AH:AH,様式5!$O$2)</f>
        <v>0</v>
      </c>
      <c r="U38" s="208">
        <f t="shared" si="21"/>
        <v>0</v>
      </c>
      <c r="V38" s="225"/>
      <c r="X38" s="216" t="s">
        <v>276</v>
      </c>
    </row>
    <row r="39" spans="2:24" ht="18" customHeight="1" x14ac:dyDescent="0.15">
      <c r="B39" s="137" t="s">
        <v>532</v>
      </c>
      <c r="C39" s="201">
        <f>+SUMIFS(台帳シート!$BT:$BT,台帳シート!$F:$F,様式5!$X39,台帳シート!$AV:$AV,様式5!C$31)</f>
        <v>0</v>
      </c>
      <c r="D39" s="201">
        <f>+SUMIFS(台帳シート!$BT:$BT,台帳シート!$F:$F,様式5!$X39,台帳シート!$AV:$AV,様式5!D$31)</f>
        <v>0</v>
      </c>
      <c r="E39" s="201">
        <f>+SUMIFS(台帳シート!$BT:$BT,台帳シート!$F:$F,様式5!$X39,台帳シート!$AV:$AV,様式5!E$31)</f>
        <v>0</v>
      </c>
      <c r="F39" s="201">
        <f>+SUMIFS(台帳シート!$BT:$BT,台帳シート!$F:$F,様式5!$X39,台帳シート!$AV:$AV,様式5!F$31)</f>
        <v>0</v>
      </c>
      <c r="G39" s="201">
        <f>+SUMIFS(台帳シート!$BT:$BT,台帳シート!$F:$F,様式5!$X39,台帳シート!$AV:$AV,様式5!G$31)</f>
        <v>0</v>
      </c>
      <c r="H39" s="201">
        <f>+SUMIFS(台帳シート!$BT:$BT,台帳シート!$F:$F,様式5!$X39,台帳シート!$AV:$AV,様式5!H$31)</f>
        <v>0</v>
      </c>
      <c r="I39" s="207">
        <f>+SUMIFS(台帳シート!$BT:$BT,台帳シート!$F:$F,様式5!$X39,台帳シート!$AV:$AV,様式5!I$31)</f>
        <v>0</v>
      </c>
      <c r="J39" s="208">
        <f t="shared" si="20"/>
        <v>0</v>
      </c>
      <c r="K39" s="225"/>
      <c r="M39" s="137" t="s">
        <v>532</v>
      </c>
      <c r="N39" s="201">
        <f>SUMIFS(台帳シート!$BT:$BT,台帳シート!$F:$F,様式5!$X39,台帳シート!$AV:$AV,様式5!N$31,台帳シート!AH:AH,様式5!$O$2)</f>
        <v>0</v>
      </c>
      <c r="O39" s="201">
        <f>SUMIFS(台帳シート!$BT:$BT,台帳シート!$F:$F,様式5!$X39,台帳シート!$AV:$AV,様式5!O$31,台帳シート!AH:AH,様式5!$O$2)</f>
        <v>0</v>
      </c>
      <c r="P39" s="201">
        <f>+SUMIFS(台帳シート!$BT:$BT,台帳シート!$F:$F,様式5!$X39,台帳シート!$AV:$AV,様式5!P$31,台帳シート!AH:AH,様式5!$O$2)</f>
        <v>0</v>
      </c>
      <c r="Q39" s="201">
        <f>+SUMIFS(台帳シート!$BT:$BT,台帳シート!$F:$F,様式5!$X39,台帳シート!$AV:$AV,様式5!Q$31,台帳シート!AH:AH,様式5!$O$2)</f>
        <v>0</v>
      </c>
      <c r="R39" s="201">
        <f>+SUMIFS(台帳シート!$BT:$BT,台帳シート!$F:$F,様式5!$X39,台帳シート!$AV:$AV,様式5!R$31,台帳シート!AH:AH,様式5!$O$2)</f>
        <v>0</v>
      </c>
      <c r="S39" s="201">
        <f>+SUMIFS(台帳シート!$BT:$BT,台帳シート!$F:$F,様式5!$X39,台帳シート!$AV:$AV,様式5!S$31,台帳シート!AH:AH,様式5!$O$2)</f>
        <v>0</v>
      </c>
      <c r="T39" s="207">
        <f>+SUMIFS(台帳シート!$BT:$BT,台帳シート!$F:$F,様式5!$X39,台帳シート!$AV:$AV,様式5!T$31,台帳シート!AH:AH,様式5!$O$2)</f>
        <v>0</v>
      </c>
      <c r="U39" s="208">
        <f t="shared" si="21"/>
        <v>0</v>
      </c>
      <c r="V39" s="225"/>
      <c r="X39" s="216" t="s">
        <v>277</v>
      </c>
    </row>
    <row r="40" spans="2:24" ht="18" customHeight="1" x14ac:dyDescent="0.15">
      <c r="B40" s="137" t="s">
        <v>533</v>
      </c>
      <c r="C40" s="201">
        <f>+SUMIFS(台帳シート!$BT:$BT,台帳シート!$F:$F,様式5!$X40,台帳シート!$AV:$AV,様式5!C$31)</f>
        <v>0</v>
      </c>
      <c r="D40" s="201">
        <f>+SUMIFS(台帳シート!$BT:$BT,台帳シート!$F:$F,様式5!$X40,台帳シート!$AV:$AV,様式5!D$31)</f>
        <v>0</v>
      </c>
      <c r="E40" s="201">
        <f>+SUMIFS(台帳シート!$BT:$BT,台帳シート!$F:$F,様式5!$X40,台帳シート!$AV:$AV,様式5!E$31)</f>
        <v>0</v>
      </c>
      <c r="F40" s="201">
        <f>+SUMIFS(台帳シート!$BT:$BT,台帳シート!$F:$F,様式5!$X40,台帳シート!$AV:$AV,様式5!F$31)</f>
        <v>0</v>
      </c>
      <c r="G40" s="201">
        <f>+SUMIFS(台帳シート!$BT:$BT,台帳シート!$F:$F,様式5!$X40,台帳シート!$AV:$AV,様式5!G$31)</f>
        <v>0</v>
      </c>
      <c r="H40" s="201">
        <f>+SUMIFS(台帳シート!$BT:$BT,台帳シート!$F:$F,様式5!$X40,台帳シート!$AV:$AV,様式5!H$31)</f>
        <v>0</v>
      </c>
      <c r="I40" s="207">
        <f>+SUMIFS(台帳シート!$BT:$BT,台帳シート!$F:$F,様式5!$X40,台帳シート!$AV:$AV,様式5!I$31)</f>
        <v>0</v>
      </c>
      <c r="J40" s="208">
        <f t="shared" si="20"/>
        <v>0</v>
      </c>
      <c r="K40" s="225"/>
      <c r="M40" s="137" t="s">
        <v>533</v>
      </c>
      <c r="N40" s="201">
        <f>SUMIFS(台帳シート!$BT:$BT,台帳シート!$F:$F,様式5!$X40,台帳シート!$AV:$AV,様式5!N$31,台帳シート!AH:AH,様式5!$O$2)</f>
        <v>0</v>
      </c>
      <c r="O40" s="201">
        <f>SUMIFS(台帳シート!$BT:$BT,台帳シート!$F:$F,様式5!$X40,台帳シート!$AV:$AV,様式5!O$31,台帳シート!AH:AH,様式5!$O$2)</f>
        <v>0</v>
      </c>
      <c r="P40" s="201">
        <f>+SUMIFS(台帳シート!$BT:$BT,台帳シート!$F:$F,様式5!$X40,台帳シート!$AV:$AV,様式5!P$31,台帳シート!AH:AH,様式5!$O$2)</f>
        <v>0</v>
      </c>
      <c r="Q40" s="201">
        <f>+SUMIFS(台帳シート!$BT:$BT,台帳シート!$F:$F,様式5!$X40,台帳シート!$AV:$AV,様式5!Q$31,台帳シート!AH:AH,様式5!$O$2)</f>
        <v>0</v>
      </c>
      <c r="R40" s="201">
        <f>+SUMIFS(台帳シート!$BT:$BT,台帳シート!$F:$F,様式5!$X40,台帳シート!$AV:$AV,様式5!R$31,台帳シート!AH:AH,様式5!$O$2)</f>
        <v>0</v>
      </c>
      <c r="S40" s="201">
        <f>+SUMIFS(台帳シート!$BT:$BT,台帳シート!$F:$F,様式5!$X40,台帳シート!$AV:$AV,様式5!S$31,台帳シート!AH:AH,様式5!$O$2)</f>
        <v>0</v>
      </c>
      <c r="T40" s="207">
        <f>+SUMIFS(台帳シート!$BT:$BT,台帳シート!$F:$F,様式5!$X40,台帳シート!$AV:$AV,様式5!T$31,台帳シート!AH:AH,様式5!$O$2)</f>
        <v>0</v>
      </c>
      <c r="U40" s="208">
        <f t="shared" si="21"/>
        <v>0</v>
      </c>
      <c r="V40" s="225"/>
      <c r="X40" s="216" t="s">
        <v>278</v>
      </c>
    </row>
    <row r="41" spans="2:24" ht="18" customHeight="1" x14ac:dyDescent="0.15">
      <c r="B41" s="137" t="s">
        <v>534</v>
      </c>
      <c r="C41" s="201">
        <f>+SUMIFS(台帳シート!$BT:$BT,台帳シート!$F:$F,様式5!$X41,台帳シート!$AV:$AV,様式5!C$31)</f>
        <v>0</v>
      </c>
      <c r="D41" s="201">
        <f>+SUMIFS(台帳シート!$BT:$BT,台帳シート!$F:$F,様式5!$X41,台帳シート!$AV:$AV,様式5!D$31)</f>
        <v>0</v>
      </c>
      <c r="E41" s="201">
        <f>+SUMIFS(台帳シート!$BT:$BT,台帳シート!$F:$F,様式5!$X41,台帳シート!$AV:$AV,様式5!E$31)</f>
        <v>0</v>
      </c>
      <c r="F41" s="201">
        <f>+SUMIFS(台帳シート!$BT:$BT,台帳シート!$F:$F,様式5!$X41,台帳シート!$AV:$AV,様式5!F$31)</f>
        <v>0</v>
      </c>
      <c r="G41" s="201">
        <f>+SUMIFS(台帳シート!$BT:$BT,台帳シート!$F:$F,様式5!$X41,台帳シート!$AV:$AV,様式5!G$31)</f>
        <v>0</v>
      </c>
      <c r="H41" s="201">
        <f>+SUMIFS(台帳シート!$BT:$BT,台帳シート!$F:$F,様式5!$X41,台帳シート!$AV:$AV,様式5!H$31)</f>
        <v>0</v>
      </c>
      <c r="I41" s="207">
        <f>+SUMIFS(台帳シート!$BT:$BT,台帳シート!$F:$F,様式5!$X41,台帳シート!$AV:$AV,様式5!I$31)</f>
        <v>0</v>
      </c>
      <c r="J41" s="208">
        <f t="shared" si="20"/>
        <v>0</v>
      </c>
      <c r="K41" s="225"/>
      <c r="M41" s="137" t="s">
        <v>534</v>
      </c>
      <c r="N41" s="201">
        <f>SUMIFS(台帳シート!$BT:$BT,台帳シート!$F:$F,様式5!$X41,台帳シート!$AV:$AV,様式5!N$31,台帳シート!AH:AH,様式5!$O$2)</f>
        <v>0</v>
      </c>
      <c r="O41" s="201">
        <f>SUMIFS(台帳シート!$BT:$BT,台帳シート!$F:$F,様式5!$X41,台帳シート!$AV:$AV,様式5!O$31,台帳シート!AH:AH,様式5!$O$2)</f>
        <v>0</v>
      </c>
      <c r="P41" s="201">
        <f>+SUMIFS(台帳シート!$BT:$BT,台帳シート!$F:$F,様式5!$X41,台帳シート!$AV:$AV,様式5!P$31,台帳シート!AH:AH,様式5!$O$2)</f>
        <v>0</v>
      </c>
      <c r="Q41" s="201">
        <f>+SUMIFS(台帳シート!$BT:$BT,台帳シート!$F:$F,様式5!$X41,台帳シート!$AV:$AV,様式5!Q$31,台帳シート!AH:AH,様式5!$O$2)</f>
        <v>0</v>
      </c>
      <c r="R41" s="201">
        <f>+SUMIFS(台帳シート!$BT:$BT,台帳シート!$F:$F,様式5!$X41,台帳シート!$AV:$AV,様式5!R$31,台帳シート!AH:AH,様式5!$O$2)</f>
        <v>0</v>
      </c>
      <c r="S41" s="201">
        <f>+SUMIFS(台帳シート!$BT:$BT,台帳シート!$F:$F,様式5!$X41,台帳シート!$AV:$AV,様式5!S$31,台帳シート!AH:AH,様式5!$O$2)</f>
        <v>0</v>
      </c>
      <c r="T41" s="207">
        <f>+SUMIFS(台帳シート!$BT:$BT,台帳シート!$F:$F,様式5!$X41,台帳シート!$AV:$AV,様式5!T$31,台帳シート!AH:AH,様式5!$O$2)</f>
        <v>0</v>
      </c>
      <c r="U41" s="208">
        <f t="shared" si="21"/>
        <v>0</v>
      </c>
      <c r="V41" s="225"/>
      <c r="X41" s="216" t="s">
        <v>279</v>
      </c>
    </row>
    <row r="42" spans="2:24" ht="18" customHeight="1" x14ac:dyDescent="0.15">
      <c r="B42" s="137" t="s">
        <v>535</v>
      </c>
      <c r="C42" s="201">
        <f>+SUMIFS(台帳シート!$BT:$BT,台帳シート!$F:$F,様式5!$X42,台帳シート!$AV:$AV,様式5!C$31)</f>
        <v>0</v>
      </c>
      <c r="D42" s="201">
        <f>+SUMIFS(台帳シート!$BT:$BT,台帳シート!$F:$F,様式5!$X42,台帳シート!$AV:$AV,様式5!D$31)</f>
        <v>0</v>
      </c>
      <c r="E42" s="201">
        <f>+SUMIFS(台帳シート!$BT:$BT,台帳シート!$F:$F,様式5!$X42,台帳シート!$AV:$AV,様式5!E$31)</f>
        <v>0</v>
      </c>
      <c r="F42" s="201">
        <f>+SUMIFS(台帳シート!$BT:$BT,台帳シート!$F:$F,様式5!$X42,台帳シート!$AV:$AV,様式5!F$31)</f>
        <v>8802000</v>
      </c>
      <c r="G42" s="201">
        <f>+SUMIFS(台帳シート!$BT:$BT,台帳シート!$F:$F,様式5!$X42,台帳シート!$AV:$AV,様式5!G$31)</f>
        <v>0</v>
      </c>
      <c r="H42" s="201">
        <f>+SUMIFS(台帳シート!$BT:$BT,台帳シート!$F:$F,様式5!$X42,台帳シート!$AV:$AV,様式5!H$31)</f>
        <v>0</v>
      </c>
      <c r="I42" s="207">
        <f>+SUMIFS(台帳シート!$BT:$BT,台帳シート!$F:$F,様式5!$X42,台帳シート!$AV:$AV,様式5!I$31)</f>
        <v>0</v>
      </c>
      <c r="J42" s="208">
        <f t="shared" si="20"/>
        <v>8802000</v>
      </c>
      <c r="K42" s="232"/>
      <c r="M42" s="137" t="s">
        <v>535</v>
      </c>
      <c r="N42" s="201">
        <f>SUMIFS(台帳シート!$BT:$BT,台帳シート!$F:$F,様式5!$X42,台帳シート!$AV:$AV,様式5!N$31,台帳シート!AH:AH,様式5!$O$2)</f>
        <v>0</v>
      </c>
      <c r="O42" s="201">
        <f>SUMIFS(台帳シート!$BT:$BT,台帳シート!$F:$F,様式5!$X42,台帳シート!$AV:$AV,様式5!O$31,台帳シート!AH:AH,様式5!$O$2)</f>
        <v>0</v>
      </c>
      <c r="P42" s="201">
        <f>+SUMIFS(台帳シート!$BT:$BT,台帳シート!$F:$F,様式5!$X42,台帳シート!$AV:$AV,様式5!P$31,台帳シート!AH:AH,様式5!$O$2)</f>
        <v>0</v>
      </c>
      <c r="Q42" s="201">
        <f>+SUMIFS(台帳シート!$BT:$BT,台帳シート!$F:$F,様式5!$X42,台帳シート!$AV:$AV,様式5!Q$31,台帳シート!AH:AH,様式5!$O$2)</f>
        <v>8802000</v>
      </c>
      <c r="R42" s="201">
        <f>+SUMIFS(台帳シート!$BT:$BT,台帳シート!$F:$F,様式5!$X42,台帳シート!$AV:$AV,様式5!R$31,台帳シート!AH:AH,様式5!$O$2)</f>
        <v>0</v>
      </c>
      <c r="S42" s="201">
        <f>+SUMIFS(台帳シート!$BT:$BT,台帳シート!$F:$F,様式5!$X42,台帳シート!$AV:$AV,様式5!S$31,台帳シート!AH:AH,様式5!$O$2)</f>
        <v>0</v>
      </c>
      <c r="T42" s="207">
        <f>+SUMIFS(台帳シート!$BT:$BT,台帳シート!$F:$F,様式5!$X42,台帳シート!$AV:$AV,様式5!T$31,台帳シート!AH:AH,様式5!$O$2)</f>
        <v>0</v>
      </c>
      <c r="U42" s="208">
        <f t="shared" si="21"/>
        <v>8802000</v>
      </c>
      <c r="V42" s="232"/>
      <c r="X42" s="216" t="s">
        <v>280</v>
      </c>
    </row>
    <row r="43" spans="2:24" ht="18" customHeight="1" x14ac:dyDescent="0.15">
      <c r="B43" s="135" t="s">
        <v>481</v>
      </c>
      <c r="C43" s="200">
        <f>SUM(C44:C48)</f>
        <v>0</v>
      </c>
      <c r="D43" s="200">
        <f t="shared" ref="D43:I43" si="22">SUM(D44:D48)</f>
        <v>0</v>
      </c>
      <c r="E43" s="200">
        <f t="shared" si="22"/>
        <v>0</v>
      </c>
      <c r="F43" s="200">
        <f t="shared" si="22"/>
        <v>0</v>
      </c>
      <c r="G43" s="200">
        <f t="shared" si="22"/>
        <v>0</v>
      </c>
      <c r="H43" s="200">
        <f t="shared" si="22"/>
        <v>0</v>
      </c>
      <c r="I43" s="205">
        <f t="shared" si="22"/>
        <v>0</v>
      </c>
      <c r="J43" s="209">
        <f t="shared" si="20"/>
        <v>0</v>
      </c>
      <c r="K43" s="232"/>
      <c r="M43" s="135" t="s">
        <v>481</v>
      </c>
      <c r="N43" s="200">
        <f>SUM(N44:N48)</f>
        <v>0</v>
      </c>
      <c r="O43" s="200">
        <f t="shared" ref="O43:T43" si="23">SUM(O44:O48)</f>
        <v>0</v>
      </c>
      <c r="P43" s="200">
        <f t="shared" si="23"/>
        <v>0</v>
      </c>
      <c r="Q43" s="200">
        <f t="shared" si="23"/>
        <v>0</v>
      </c>
      <c r="R43" s="200">
        <f t="shared" si="23"/>
        <v>0</v>
      </c>
      <c r="S43" s="200">
        <f t="shared" si="23"/>
        <v>0</v>
      </c>
      <c r="T43" s="205">
        <f t="shared" si="23"/>
        <v>0</v>
      </c>
      <c r="U43" s="209">
        <f t="shared" si="21"/>
        <v>0</v>
      </c>
      <c r="V43" s="232"/>
      <c r="X43" s="216"/>
    </row>
    <row r="44" spans="2:24" ht="18" customHeight="1" x14ac:dyDescent="0.15">
      <c r="B44" s="137" t="s">
        <v>536</v>
      </c>
      <c r="C44" s="201">
        <f>+SUMIFS(台帳シート!$BT:$BT,台帳シート!$F:$F,様式5!$X44,台帳シート!$AV:$AV,様式5!C$31)</f>
        <v>0</v>
      </c>
      <c r="D44" s="201">
        <f>+SUMIFS(台帳シート!$BT:$BT,台帳シート!$F:$F,様式5!$X44,台帳シート!$AV:$AV,様式5!D$31)</f>
        <v>0</v>
      </c>
      <c r="E44" s="201">
        <f>+SUMIFS(台帳シート!$BT:$BT,台帳シート!$F:$F,様式5!$X44,台帳シート!$AV:$AV,様式5!E$31)</f>
        <v>0</v>
      </c>
      <c r="F44" s="201">
        <f>+SUMIFS(台帳シート!$BT:$BT,台帳シート!$F:$F,様式5!$X44,台帳シート!$AV:$AV,様式5!F$31)</f>
        <v>0</v>
      </c>
      <c r="G44" s="201">
        <f>+SUMIFS(台帳シート!$BT:$BT,台帳シート!$F:$F,様式5!$X44,台帳シート!$AV:$AV,様式5!G$31)</f>
        <v>0</v>
      </c>
      <c r="H44" s="201">
        <f>+SUMIFS(台帳シート!$BT:$BT,台帳シート!$F:$F,様式5!$X44,台帳シート!$AV:$AV,様式5!H$31)</f>
        <v>0</v>
      </c>
      <c r="I44" s="207">
        <f>+SUMIFS(台帳シート!$BT:$BT,台帳シート!$F:$F,様式5!$X44,台帳シート!$AV:$AV,様式5!I$31)</f>
        <v>0</v>
      </c>
      <c r="J44" s="208">
        <f t="shared" si="20"/>
        <v>0</v>
      </c>
      <c r="K44" s="232"/>
      <c r="M44" s="137" t="s">
        <v>536</v>
      </c>
      <c r="N44" s="201">
        <f>SUMIFS(台帳シート!$BT:$BT,台帳シート!$F:$F,様式5!$X44,台帳シート!$AV:$AV,様式5!N$31,台帳シート!AH:AH,様式5!$O$2)</f>
        <v>0</v>
      </c>
      <c r="O44" s="201">
        <f>SUMIFS(台帳シート!$BT:$BT,台帳シート!$F:$F,様式5!$X44,台帳シート!$AV:$AV,様式5!O$31,台帳シート!AH:AH,様式5!$O$2)</f>
        <v>0</v>
      </c>
      <c r="P44" s="201">
        <f>+SUMIFS(台帳シート!$BT:$BT,台帳シート!$F:$F,様式5!$X44,台帳シート!$AV:$AV,様式5!P$31,台帳シート!AH:AH,様式5!$O$2)</f>
        <v>0</v>
      </c>
      <c r="Q44" s="201">
        <f>+SUMIFS(台帳シート!$BT:$BT,台帳シート!$F:$F,様式5!$X44,台帳シート!$AV:$AV,様式5!Q$31,台帳シート!AH:AH,様式5!$O$2)</f>
        <v>0</v>
      </c>
      <c r="R44" s="201">
        <f>+SUMIFS(台帳シート!$BT:$BT,台帳シート!$F:$F,様式5!$X44,台帳シート!$AV:$AV,様式5!R$31,台帳シート!AH:AH,様式5!$O$2)</f>
        <v>0</v>
      </c>
      <c r="S44" s="201">
        <f>+SUMIFS(台帳シート!$BT:$BT,台帳シート!$F:$F,様式5!$X44,台帳シート!$AV:$AV,様式5!S$31,台帳シート!AH:AH,様式5!$O$2)</f>
        <v>0</v>
      </c>
      <c r="T44" s="207">
        <f>+SUMIFS(台帳シート!$BT:$BT,台帳シート!$F:$F,様式5!$X44,台帳シート!$AV:$AV,様式5!T$31,台帳シート!AH:AH,様式5!$O$2)</f>
        <v>0</v>
      </c>
      <c r="U44" s="208">
        <f t="shared" si="21"/>
        <v>0</v>
      </c>
      <c r="V44" s="232"/>
      <c r="X44" s="216" t="s">
        <v>281</v>
      </c>
    </row>
    <row r="45" spans="2:24" ht="18" customHeight="1" x14ac:dyDescent="0.15">
      <c r="B45" s="137" t="s">
        <v>529</v>
      </c>
      <c r="C45" s="201">
        <f>+SUMIFS(台帳シート!$BT:$BT,台帳シート!$F:$F,様式5!$X45,台帳シート!$AV:$AV,様式5!C$31)</f>
        <v>0</v>
      </c>
      <c r="D45" s="201">
        <f>+SUMIFS(台帳シート!$BT:$BT,台帳シート!$F:$F,様式5!$X45,台帳シート!$AV:$AV,様式5!D$31)</f>
        <v>0</v>
      </c>
      <c r="E45" s="201">
        <f>+SUMIFS(台帳シート!$BT:$BT,台帳シート!$F:$F,様式5!$X45,台帳シート!$AV:$AV,様式5!E$31)</f>
        <v>0</v>
      </c>
      <c r="F45" s="201">
        <f>+SUMIFS(台帳シート!$BT:$BT,台帳シート!$F:$F,様式5!$X45,台帳シート!$AV:$AV,様式5!F$31)</f>
        <v>0</v>
      </c>
      <c r="G45" s="201">
        <f>+SUMIFS(台帳シート!$BT:$BT,台帳シート!$F:$F,様式5!$X45,台帳シート!$AV:$AV,様式5!G$31)</f>
        <v>0</v>
      </c>
      <c r="H45" s="201">
        <f>+SUMIFS(台帳シート!$BT:$BT,台帳シート!$F:$F,様式5!$X45,台帳シート!$AV:$AV,様式5!H$31)</f>
        <v>0</v>
      </c>
      <c r="I45" s="207">
        <f>+SUMIFS(台帳シート!$BT:$BT,台帳シート!$F:$F,様式5!$X45,台帳シート!$AV:$AV,様式5!I$31)</f>
        <v>0</v>
      </c>
      <c r="J45" s="208">
        <f t="shared" si="20"/>
        <v>0</v>
      </c>
      <c r="K45" s="232"/>
      <c r="M45" s="137" t="s">
        <v>529</v>
      </c>
      <c r="N45" s="201">
        <f>SUMIFS(台帳シート!$BT:$BT,台帳シート!$F:$F,様式5!$X45,台帳シート!$AV:$AV,様式5!N$31,台帳シート!AH:AH,様式5!$O$2)</f>
        <v>0</v>
      </c>
      <c r="O45" s="201">
        <f>SUMIFS(台帳シート!$BT:$BT,台帳シート!$F:$F,様式5!$X45,台帳シート!$AV:$AV,様式5!O$31,台帳シート!AH:AH,様式5!$O$2)</f>
        <v>0</v>
      </c>
      <c r="P45" s="201">
        <f>+SUMIFS(台帳シート!$BT:$BT,台帳シート!$F:$F,様式5!$X45,台帳シート!$AV:$AV,様式5!P$31,台帳シート!AH:AH,様式5!$O$2)</f>
        <v>0</v>
      </c>
      <c r="Q45" s="201">
        <f>+SUMIFS(台帳シート!$BT:$BT,台帳シート!$F:$F,様式5!$X45,台帳シート!$AV:$AV,様式5!Q$31,台帳シート!AH:AH,様式5!$O$2)</f>
        <v>0</v>
      </c>
      <c r="R45" s="201">
        <f>+SUMIFS(台帳シート!$BT:$BT,台帳シート!$F:$F,様式5!$X45,台帳シート!$AV:$AV,様式5!R$31,台帳シート!AH:AH,様式5!$O$2)</f>
        <v>0</v>
      </c>
      <c r="S45" s="201">
        <f>+SUMIFS(台帳シート!$BT:$BT,台帳シート!$F:$F,様式5!$X45,台帳シート!$AV:$AV,様式5!S$31,台帳シート!AH:AH,様式5!$O$2)</f>
        <v>0</v>
      </c>
      <c r="T45" s="207">
        <f>+SUMIFS(台帳シート!$BT:$BT,台帳シート!$F:$F,様式5!$X45,台帳シート!$AV:$AV,様式5!T$31,台帳シート!AH:AH,様式5!$O$2)</f>
        <v>0</v>
      </c>
      <c r="U45" s="208">
        <f t="shared" si="21"/>
        <v>0</v>
      </c>
      <c r="V45" s="232"/>
      <c r="X45" s="216" t="s">
        <v>282</v>
      </c>
    </row>
    <row r="46" spans="2:24" ht="18" customHeight="1" x14ac:dyDescent="0.15">
      <c r="B46" s="137" t="s">
        <v>530</v>
      </c>
      <c r="C46" s="201">
        <f>+SUMIFS(台帳シート!$BT:$BT,台帳シート!$F:$F,様式5!$X46,台帳シート!$AV:$AV,様式5!C$31)</f>
        <v>0</v>
      </c>
      <c r="D46" s="201">
        <f>+SUMIFS(台帳シート!$BT:$BT,台帳シート!$F:$F,様式5!$X46,台帳シート!$AV:$AV,様式5!D$31)</f>
        <v>0</v>
      </c>
      <c r="E46" s="201">
        <f>+SUMIFS(台帳シート!$BT:$BT,台帳シート!$F:$F,様式5!$X46,台帳シート!$AV:$AV,様式5!E$31)</f>
        <v>0</v>
      </c>
      <c r="F46" s="201">
        <f>+SUMIFS(台帳シート!$BT:$BT,台帳シート!$F:$F,様式5!$X46,台帳シート!$AV:$AV,様式5!F$31)</f>
        <v>0</v>
      </c>
      <c r="G46" s="201">
        <f>+SUMIFS(台帳シート!$BT:$BT,台帳シート!$F:$F,様式5!$X46,台帳シート!$AV:$AV,様式5!G$31)</f>
        <v>0</v>
      </c>
      <c r="H46" s="201">
        <f>+SUMIFS(台帳シート!$BT:$BT,台帳シート!$F:$F,様式5!$X46,台帳シート!$AV:$AV,様式5!H$31)</f>
        <v>0</v>
      </c>
      <c r="I46" s="207">
        <f>+SUMIFS(台帳シート!$BT:$BT,台帳シート!$F:$F,様式5!$X46,台帳シート!$AV:$AV,様式5!I$31)</f>
        <v>0</v>
      </c>
      <c r="J46" s="208">
        <f t="shared" si="20"/>
        <v>0</v>
      </c>
      <c r="K46" s="232"/>
      <c r="M46" s="137" t="s">
        <v>530</v>
      </c>
      <c r="N46" s="201">
        <f>SUMIFS(台帳シート!$BT:$BT,台帳シート!$F:$F,様式5!$X46,台帳シート!$AV:$AV,様式5!N$31,台帳シート!AH:AH,様式5!$O$2)</f>
        <v>0</v>
      </c>
      <c r="O46" s="201">
        <f>SUMIFS(台帳シート!$BT:$BT,台帳シート!$F:$F,様式5!$X46,台帳シート!$AV:$AV,様式5!O$31,台帳シート!AH:AH,様式5!$O$2)</f>
        <v>0</v>
      </c>
      <c r="P46" s="201">
        <f>+SUMIFS(台帳シート!$BT:$BT,台帳シート!$F:$F,様式5!$X46,台帳シート!$AV:$AV,様式5!P$31,台帳シート!AH:AH,様式5!$O$2)</f>
        <v>0</v>
      </c>
      <c r="Q46" s="201">
        <f>+SUMIFS(台帳シート!$BT:$BT,台帳シート!$F:$F,様式5!$X46,台帳シート!$AV:$AV,様式5!Q$31,台帳シート!AH:AH,様式5!$O$2)</f>
        <v>0</v>
      </c>
      <c r="R46" s="201">
        <f>+SUMIFS(台帳シート!$BT:$BT,台帳シート!$F:$F,様式5!$X46,台帳シート!$AV:$AV,様式5!R$31,台帳シート!AH:AH,様式5!$O$2)</f>
        <v>0</v>
      </c>
      <c r="S46" s="201">
        <f>+SUMIFS(台帳シート!$BT:$BT,台帳シート!$F:$F,様式5!$X46,台帳シート!$AV:$AV,様式5!S$31,台帳シート!AH:AH,様式5!$O$2)</f>
        <v>0</v>
      </c>
      <c r="T46" s="207">
        <f>+SUMIFS(台帳シート!$BT:$BT,台帳シート!$F:$F,様式5!$X46,台帳シート!$AV:$AV,様式5!T$31,台帳シート!AH:AH,様式5!$O$2)</f>
        <v>0</v>
      </c>
      <c r="U46" s="208">
        <f t="shared" si="21"/>
        <v>0</v>
      </c>
      <c r="V46" s="232"/>
      <c r="X46" s="216" t="s">
        <v>283</v>
      </c>
    </row>
    <row r="47" spans="2:24" ht="18" customHeight="1" x14ac:dyDescent="0.15">
      <c r="B47" s="137" t="s">
        <v>534</v>
      </c>
      <c r="C47" s="201">
        <f>+SUMIFS(台帳シート!$BT:$BT,台帳シート!$F:$F,様式5!$X47,台帳シート!$AV:$AV,様式5!C$31)</f>
        <v>0</v>
      </c>
      <c r="D47" s="201">
        <f>+SUMIFS(台帳シート!$BT:$BT,台帳シート!$F:$F,様式5!$X47,台帳シート!$AV:$AV,様式5!D$31)</f>
        <v>0</v>
      </c>
      <c r="E47" s="201">
        <f>+SUMIFS(台帳シート!$BT:$BT,台帳シート!$F:$F,様式5!$X47,台帳シート!$AV:$AV,様式5!E$31)</f>
        <v>0</v>
      </c>
      <c r="F47" s="201">
        <f>+SUMIFS(台帳シート!$BT:$BT,台帳シート!$F:$F,様式5!$X47,台帳シート!$AV:$AV,様式5!F$31)</f>
        <v>0</v>
      </c>
      <c r="G47" s="201">
        <f>+SUMIFS(台帳シート!$BT:$BT,台帳シート!$F:$F,様式5!$X47,台帳シート!$AV:$AV,様式5!G$31)</f>
        <v>0</v>
      </c>
      <c r="H47" s="201">
        <f>+SUMIFS(台帳シート!$BT:$BT,台帳シート!$F:$F,様式5!$X47,台帳シート!$AV:$AV,様式5!H$31)</f>
        <v>0</v>
      </c>
      <c r="I47" s="207">
        <f>+SUMIFS(台帳シート!$BT:$BT,台帳シート!$F:$F,様式5!$X47,台帳シート!$AV:$AV,様式5!I$31)</f>
        <v>0</v>
      </c>
      <c r="J47" s="208">
        <f t="shared" si="20"/>
        <v>0</v>
      </c>
      <c r="K47" s="232"/>
      <c r="M47" s="137" t="s">
        <v>534</v>
      </c>
      <c r="N47" s="201">
        <f>SUMIFS(台帳シート!$BT:$BT,台帳シート!$F:$F,様式5!$X47,台帳シート!$AV:$AV,様式5!N$31,台帳シート!AH:AH,様式5!$O$2)</f>
        <v>0</v>
      </c>
      <c r="O47" s="201">
        <f>SUMIFS(台帳シート!$BT:$BT,台帳シート!$F:$F,様式5!$X47,台帳シート!$AV:$AV,様式5!O$31,台帳シート!AH:AH,様式5!$O$2)</f>
        <v>0</v>
      </c>
      <c r="P47" s="201">
        <f>+SUMIFS(台帳シート!$BT:$BT,台帳シート!$F:$F,様式5!$X47,台帳シート!$AV:$AV,様式5!P$31,台帳シート!AH:AH,様式5!$O$2)</f>
        <v>0</v>
      </c>
      <c r="Q47" s="201">
        <f>+SUMIFS(台帳シート!$BT:$BT,台帳シート!$F:$F,様式5!$X47,台帳シート!$AV:$AV,様式5!Q$31,台帳シート!AH:AH,様式5!$O$2)</f>
        <v>0</v>
      </c>
      <c r="R47" s="201">
        <f>+SUMIFS(台帳シート!$BT:$BT,台帳シート!$F:$F,様式5!$X47,台帳シート!$AV:$AV,様式5!R$31,台帳シート!AH:AH,様式5!$O$2)</f>
        <v>0</v>
      </c>
      <c r="S47" s="201">
        <f>+SUMIFS(台帳シート!$BT:$BT,台帳シート!$F:$F,様式5!$X47,台帳シート!$AV:$AV,様式5!S$31,台帳シート!AH:AH,様式5!$O$2)</f>
        <v>0</v>
      </c>
      <c r="T47" s="207">
        <f>+SUMIFS(台帳シート!$BT:$BT,台帳シート!$F:$F,様式5!$X47,台帳シート!$AV:$AV,様式5!T$31,台帳シート!AH:AH,様式5!$O$2)</f>
        <v>0</v>
      </c>
      <c r="U47" s="208">
        <f t="shared" si="21"/>
        <v>0</v>
      </c>
      <c r="V47" s="232"/>
      <c r="X47" s="216" t="s">
        <v>284</v>
      </c>
    </row>
    <row r="48" spans="2:24" ht="18" customHeight="1" x14ac:dyDescent="0.15">
      <c r="B48" s="137" t="s">
        <v>535</v>
      </c>
      <c r="C48" s="201">
        <f>+SUMIFS(台帳シート!$BT:$BT,台帳シート!$F:$F,様式5!$X48,台帳シート!$AV:$AV,様式5!C$31)</f>
        <v>0</v>
      </c>
      <c r="D48" s="201">
        <f>+SUMIFS(台帳シート!$BT:$BT,台帳シート!$F:$F,様式5!$X48,台帳シート!$AV:$AV,様式5!D$31)</f>
        <v>0</v>
      </c>
      <c r="E48" s="201">
        <f>+SUMIFS(台帳シート!$BT:$BT,台帳シート!$F:$F,様式5!$X48,台帳シート!$AV:$AV,様式5!E$31)</f>
        <v>0</v>
      </c>
      <c r="F48" s="201">
        <f>+SUMIFS(台帳シート!$BT:$BT,台帳シート!$F:$F,様式5!$X48,台帳シート!$AV:$AV,様式5!F$31)</f>
        <v>0</v>
      </c>
      <c r="G48" s="201">
        <f>+SUMIFS(台帳シート!$BT:$BT,台帳シート!$F:$F,様式5!$X48,台帳シート!$AV:$AV,様式5!G$31)</f>
        <v>0</v>
      </c>
      <c r="H48" s="201">
        <f>+SUMIFS(台帳シート!$BT:$BT,台帳シート!$F:$F,様式5!$X48,台帳シート!$AV:$AV,様式5!H$31)</f>
        <v>0</v>
      </c>
      <c r="I48" s="207">
        <f>+SUMIFS(台帳シート!$BT:$BT,台帳シート!$F:$F,様式5!$X48,台帳シート!$AV:$AV,様式5!I$31)</f>
        <v>0</v>
      </c>
      <c r="J48" s="208">
        <f t="shared" si="20"/>
        <v>0</v>
      </c>
      <c r="K48" s="232"/>
      <c r="M48" s="137" t="s">
        <v>535</v>
      </c>
      <c r="N48" s="201">
        <f>SUMIFS(台帳シート!$BT:$BT,台帳シート!$F:$F,様式5!$X48,台帳シート!$AV:$AV,様式5!N$31,台帳シート!AH:AH,様式5!$O$2)</f>
        <v>0</v>
      </c>
      <c r="O48" s="201">
        <f>SUMIFS(台帳シート!$BT:$BT,台帳シート!$F:$F,様式5!$X48,台帳シート!$AV:$AV,様式5!O$31,台帳シート!AH:AH,様式5!$O$2)</f>
        <v>0</v>
      </c>
      <c r="P48" s="201">
        <f>+SUMIFS(台帳シート!$BT:$BT,台帳シート!$F:$F,様式5!$X48,台帳シート!$AV:$AV,様式5!P$31,台帳シート!AH:AH,様式5!$O$2)</f>
        <v>0</v>
      </c>
      <c r="Q48" s="201">
        <f>+SUMIFS(台帳シート!$BT:$BT,台帳シート!$F:$F,様式5!$X48,台帳シート!$AV:$AV,様式5!Q$31,台帳シート!AH:AH,様式5!$O$2)</f>
        <v>0</v>
      </c>
      <c r="R48" s="201">
        <f>+SUMIFS(台帳シート!$BT:$BT,台帳シート!$F:$F,様式5!$X48,台帳シート!$AV:$AV,様式5!R$31,台帳シート!AH:AH,様式5!$O$2)</f>
        <v>0</v>
      </c>
      <c r="S48" s="201">
        <f>+SUMIFS(台帳シート!$BT:$BT,台帳シート!$F:$F,様式5!$X48,台帳シート!$AV:$AV,様式5!S$31,台帳シート!AH:AH,様式5!$O$2)</f>
        <v>0</v>
      </c>
      <c r="T48" s="207">
        <f>+SUMIFS(台帳シート!$BT:$BT,台帳シート!$F:$F,様式5!$X48,台帳シート!$AV:$AV,様式5!T$31,台帳シート!AH:AH,様式5!$O$2)</f>
        <v>0</v>
      </c>
      <c r="U48" s="208">
        <f t="shared" si="21"/>
        <v>0</v>
      </c>
      <c r="V48" s="232"/>
      <c r="X48" s="216" t="s">
        <v>285</v>
      </c>
    </row>
    <row r="49" spans="2:24" ht="18" customHeight="1" thickBot="1" x14ac:dyDescent="0.2">
      <c r="B49" s="136" t="s">
        <v>286</v>
      </c>
      <c r="C49" s="202">
        <f>+SUMIFS(台帳シート!$BT:$BT,台帳シート!$F:$F,様式5!$X49,台帳シート!$AV:$AV,様式5!C$31)</f>
        <v>0</v>
      </c>
      <c r="D49" s="202">
        <f>+SUMIFS(台帳シート!$BT:$BT,台帳シート!$F:$F,様式5!$X49,台帳シート!$AV:$AV,様式5!D$31)</f>
        <v>0</v>
      </c>
      <c r="E49" s="202">
        <f>+SUMIFS(台帳シート!$BT:$BT,台帳シート!$F:$F,様式5!$X49,台帳シート!$AV:$AV,様式5!E$31)</f>
        <v>0</v>
      </c>
      <c r="F49" s="202">
        <f>+SUMIFS(台帳シート!$BT:$BT,台帳シート!$F:$F,様式5!$X49,台帳シート!$AV:$AV,様式5!F$31)</f>
        <v>529210</v>
      </c>
      <c r="G49" s="202">
        <f>+SUMIFS(台帳シート!$BT:$BT,台帳シート!$F:$F,様式5!$X49,台帳シート!$AV:$AV,様式5!G$31)</f>
        <v>0</v>
      </c>
      <c r="H49" s="202">
        <f>+SUMIFS(台帳シート!$BT:$BT,台帳シート!$F:$F,様式5!$X49,台帳シート!$AV:$AV,様式5!H$31)</f>
        <v>352407093</v>
      </c>
      <c r="I49" s="210">
        <f>+SUMIFS(台帳シート!$BT:$BT,台帳シート!$F:$F,様式5!$X49,台帳シート!$AV:$AV,様式5!I$31)</f>
        <v>1681563</v>
      </c>
      <c r="J49" s="211">
        <f t="shared" si="20"/>
        <v>354617866</v>
      </c>
      <c r="K49" s="232"/>
      <c r="M49" s="136" t="s">
        <v>286</v>
      </c>
      <c r="N49" s="202">
        <f>SUMIFS(台帳シート!$BT:$BT,台帳シート!$F:$F,様式5!$X49,台帳シート!$AV:$AV,様式5!N$31,台帳シート!AH:AH,様式5!$O$2)</f>
        <v>0</v>
      </c>
      <c r="O49" s="202">
        <f>SUMIFS(台帳シート!$BT:$BT,台帳シート!$F:$F,様式5!$X49,台帳シート!$AV:$AV,様式5!O$31,台帳シート!AH:AH,様式5!$O$2)</f>
        <v>0</v>
      </c>
      <c r="P49" s="202">
        <f>+SUMIFS(台帳シート!$BT:$BT,台帳シート!$F:$F,様式5!$X49,台帳シート!$AV:$AV,様式5!P$31,台帳シート!AH:AH,様式5!$O$2)</f>
        <v>0</v>
      </c>
      <c r="Q49" s="202">
        <f>+SUMIFS(台帳シート!$BT:$BT,台帳シート!$F:$F,様式5!$X49,台帳シート!$AV:$AV,様式5!Q$31,台帳シート!AH:AH,様式5!$O$2)</f>
        <v>529210</v>
      </c>
      <c r="R49" s="202">
        <f>+SUMIFS(台帳シート!$BT:$BT,台帳シート!$F:$F,様式5!$X49,台帳シート!$AV:$AV,様式5!R$31,台帳シート!AH:AH,様式5!$O$2)</f>
        <v>0</v>
      </c>
      <c r="S49" s="202">
        <f>+SUMIFS(台帳シート!$BT:$BT,台帳シート!$F:$F,様式5!$X49,台帳シート!$AV:$AV,様式5!S$31,台帳シート!AH:AH,様式5!$O$2)</f>
        <v>352407093</v>
      </c>
      <c r="T49" s="210">
        <f>+SUMIFS(台帳シート!$BT:$BT,台帳シート!$F:$F,様式5!$X49,台帳シート!$AV:$AV,様式5!T$31,台帳シート!AH:AH,様式5!$O$2)</f>
        <v>1681563</v>
      </c>
      <c r="U49" s="211">
        <f t="shared" si="21"/>
        <v>354617866</v>
      </c>
      <c r="V49" s="232"/>
      <c r="X49" s="216" t="s">
        <v>286</v>
      </c>
    </row>
    <row r="50" spans="2:24" ht="18" customHeight="1" thickTop="1" x14ac:dyDescent="0.15">
      <c r="B50" s="132" t="s">
        <v>537</v>
      </c>
      <c r="C50" s="212">
        <f>SUM(C33,C43,C49)</f>
        <v>0</v>
      </c>
      <c r="D50" s="203">
        <f t="shared" ref="D50:I50" si="24">SUM(D33,D43,D49)</f>
        <v>0</v>
      </c>
      <c r="E50" s="203">
        <f t="shared" si="24"/>
        <v>0</v>
      </c>
      <c r="F50" s="203">
        <f t="shared" si="24"/>
        <v>3493379009</v>
      </c>
      <c r="G50" s="203">
        <f t="shared" si="24"/>
        <v>0</v>
      </c>
      <c r="H50" s="203">
        <f t="shared" si="24"/>
        <v>2901225732</v>
      </c>
      <c r="I50" s="213">
        <f t="shared" si="24"/>
        <v>44793062</v>
      </c>
      <c r="J50" s="214">
        <f>SUM(J33,J43,J49)</f>
        <v>6439397803</v>
      </c>
      <c r="K50" s="235"/>
      <c r="M50" s="238" t="s">
        <v>537</v>
      </c>
      <c r="N50" s="212">
        <f>SUM(N33,N43,N49)</f>
        <v>0</v>
      </c>
      <c r="O50" s="203">
        <f t="shared" ref="O50:T50" si="25">SUM(O33,O43,O49)</f>
        <v>0</v>
      </c>
      <c r="P50" s="203">
        <f t="shared" si="25"/>
        <v>0</v>
      </c>
      <c r="Q50" s="203">
        <f t="shared" si="25"/>
        <v>3493379009</v>
      </c>
      <c r="R50" s="203">
        <f t="shared" si="25"/>
        <v>0</v>
      </c>
      <c r="S50" s="203">
        <f t="shared" si="25"/>
        <v>2901225732</v>
      </c>
      <c r="T50" s="213">
        <f t="shared" si="25"/>
        <v>44793062</v>
      </c>
      <c r="U50" s="214">
        <f>SUM(U33,U43,U49)</f>
        <v>6439397803</v>
      </c>
      <c r="V50" s="235"/>
      <c r="X50" s="217"/>
    </row>
    <row r="51" spans="2:24" ht="18" customHeight="1" x14ac:dyDescent="0.15">
      <c r="J51" s="134">
        <f>+J50-SUM(C50:I50)</f>
        <v>0</v>
      </c>
      <c r="K51" s="134"/>
      <c r="U51" s="134">
        <f>+U50-SUM(N50:T50)</f>
        <v>0</v>
      </c>
      <c r="V51" s="134"/>
    </row>
  </sheetData>
  <mergeCells count="20">
    <mergeCell ref="Q31:Q32"/>
    <mergeCell ref="R31:R32"/>
    <mergeCell ref="S31:S32"/>
    <mergeCell ref="T31:T32"/>
    <mergeCell ref="U31:U32"/>
    <mergeCell ref="M5:M7"/>
    <mergeCell ref="M31:M32"/>
    <mergeCell ref="N31:N32"/>
    <mergeCell ref="O31:O32"/>
    <mergeCell ref="P31:P32"/>
    <mergeCell ref="H31:H32"/>
    <mergeCell ref="I31:I32"/>
    <mergeCell ref="J31:J32"/>
    <mergeCell ref="C31:C32"/>
    <mergeCell ref="B5:B7"/>
    <mergeCell ref="B31:B32"/>
    <mergeCell ref="D31:D32"/>
    <mergeCell ref="E31:E32"/>
    <mergeCell ref="F31:F32"/>
    <mergeCell ref="G31:G32"/>
  </mergeCells>
  <phoneticPr fontId="1"/>
  <pageMargins left="0.9055118110236221" right="0.31496062992125984" top="0.74803149606299213" bottom="0.74803149606299213" header="0.31496062992125984" footer="0.31496062992125984"/>
  <pageSetup paperSize="9" scale="86" orientation="landscape" r:id="rId1"/>
  <rowBreaks count="1" manualBreakCount="1">
    <brk id="29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コード表!$F$3:$F$10</xm:f>
          </x14:formula1>
          <xm:sqref>O2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48"/>
  <sheetViews>
    <sheetView workbookViewId="0">
      <selection activeCell="J2" sqref="J2"/>
    </sheetView>
  </sheetViews>
  <sheetFormatPr defaultRowHeight="18" customHeight="1" x14ac:dyDescent="0.15"/>
  <cols>
    <col min="1" max="1" width="4.75" customWidth="1"/>
    <col min="2" max="2" width="23.75" bestFit="1" customWidth="1"/>
    <col min="3" max="5" width="16" customWidth="1"/>
    <col min="6" max="6" width="11.875" hidden="1" customWidth="1"/>
    <col min="7" max="7" width="12.875" customWidth="1"/>
    <col min="8" max="8" width="11.375" bestFit="1" customWidth="1"/>
    <col min="9" max="9" width="23.75" style="109" bestFit="1" customWidth="1"/>
    <col min="10" max="12" width="16" style="109" customWidth="1"/>
    <col min="13" max="13" width="11.875" style="109" hidden="1" customWidth="1"/>
    <col min="14" max="14" width="12.875" style="109" customWidth="1"/>
    <col min="15" max="15" width="10.25" bestFit="1" customWidth="1"/>
  </cols>
  <sheetData>
    <row r="1" spans="1:16" ht="18" customHeight="1" x14ac:dyDescent="0.15">
      <c r="A1" t="str">
        <f>基礎データ・作成手順!C2</f>
        <v>天草広域連合　一般会計等</v>
      </c>
      <c r="G1" s="177"/>
      <c r="I1" s="109" t="str">
        <f>基礎データ・作成手順!C2</f>
        <v>天草広域連合　一般会計等</v>
      </c>
      <c r="N1" s="177"/>
    </row>
    <row r="2" spans="1:16" ht="20.100000000000001" customHeight="1" x14ac:dyDescent="0.15">
      <c r="A2" s="158" t="str">
        <f>"平成"&amp;基礎データ・作成手順!C3&amp;"年度 期首固定資産評価額一覧"</f>
        <v>平成29年度 期首固定資産評価額一覧</v>
      </c>
      <c r="E2" s="159"/>
      <c r="G2" s="159" t="s">
        <v>557</v>
      </c>
      <c r="I2" s="51" t="s">
        <v>296</v>
      </c>
      <c r="L2" s="159"/>
      <c r="N2" s="159" t="s">
        <v>557</v>
      </c>
    </row>
    <row r="3" spans="1:16" ht="18" customHeight="1" x14ac:dyDescent="0.15">
      <c r="B3" s="162"/>
      <c r="C3" s="223" t="s">
        <v>540</v>
      </c>
      <c r="D3" s="223" t="s">
        <v>541</v>
      </c>
      <c r="E3" s="223" t="str">
        <f>"H"&amp;基礎データ・作成手順!C3&amp;"期首簿価"</f>
        <v>H29期首簿価</v>
      </c>
      <c r="F3" s="224"/>
      <c r="G3" s="223" t="s">
        <v>542</v>
      </c>
      <c r="I3" s="162"/>
      <c r="J3" s="223" t="s">
        <v>540</v>
      </c>
      <c r="K3" s="223" t="s">
        <v>541</v>
      </c>
      <c r="L3" s="223" t="str">
        <f>"H"&amp;基礎データ・作成手順!C3&amp;"期首簿価"</f>
        <v>H29期首簿価</v>
      </c>
      <c r="M3" s="224"/>
      <c r="N3" s="223" t="s">
        <v>542</v>
      </c>
      <c r="O3" s="240"/>
    </row>
    <row r="4" spans="1:16" ht="18" customHeight="1" x14ac:dyDescent="0.15">
      <c r="B4" s="154" t="s">
        <v>543</v>
      </c>
      <c r="C4" s="218">
        <f t="shared" ref="C4:D4" si="0">SUM(C5,C15,C21)</f>
        <v>13240803778</v>
      </c>
      <c r="D4" s="218">
        <f t="shared" si="0"/>
        <v>-6700051296</v>
      </c>
      <c r="E4" s="218">
        <f>SUM(E5,E15,E21)</f>
        <v>6540752482</v>
      </c>
      <c r="F4" s="160">
        <f>+C4+D4-E4</f>
        <v>0</v>
      </c>
      <c r="G4" s="155">
        <f>IF(ISERROR(-D4/(C4-C6-C14-C16-C20)),"",(-D4/(C4-C6-C14-C16-C20)))</f>
        <v>0.52298083117299121</v>
      </c>
      <c r="H4" s="175"/>
      <c r="I4" s="154" t="s">
        <v>543</v>
      </c>
      <c r="J4" s="218">
        <f t="shared" ref="J4:K4" si="1">SUM(J5,J15,J21)</f>
        <v>13240803778</v>
      </c>
      <c r="K4" s="218">
        <f t="shared" si="1"/>
        <v>-6700051296</v>
      </c>
      <c r="L4" s="218">
        <f>SUM(L5,L15,L21)</f>
        <v>6540752482</v>
      </c>
      <c r="M4" s="160">
        <f>+J4+K4-L4</f>
        <v>0</v>
      </c>
      <c r="N4" s="155">
        <f>IF(ISERROR(-K4/(J4-J6-J14-J16-J20)),"",(-K4/(J4-J6-J14-J16-J20)))</f>
        <v>0.52298083117299121</v>
      </c>
      <c r="O4" s="175"/>
    </row>
    <row r="5" spans="1:16" s="153" customFormat="1" ht="18" customHeight="1" x14ac:dyDescent="0.15">
      <c r="B5" s="163" t="s">
        <v>451</v>
      </c>
      <c r="C5" s="218">
        <f>+SUM(C6:C14)</f>
        <v>11870998932</v>
      </c>
      <c r="D5" s="218">
        <f t="shared" ref="D5:E5" si="2">+SUM(D6:D14)</f>
        <v>-5607902208</v>
      </c>
      <c r="E5" s="218">
        <f t="shared" si="2"/>
        <v>6263096724</v>
      </c>
      <c r="F5" s="164"/>
      <c r="G5" s="165">
        <f>IF(ISERROR(-D5/(C5-C6-C14)),"",(-D5/(C5-C6-C14)))</f>
        <v>0.49013825036695374</v>
      </c>
      <c r="H5" s="176"/>
      <c r="I5" s="163" t="s">
        <v>451</v>
      </c>
      <c r="J5" s="218">
        <f>+SUM(J6:J14)</f>
        <v>11870998932</v>
      </c>
      <c r="K5" s="218">
        <f t="shared" ref="K5:L5" si="3">+SUM(K6:K14)</f>
        <v>-5607902208</v>
      </c>
      <c r="L5" s="218">
        <f t="shared" si="3"/>
        <v>6263096724</v>
      </c>
      <c r="M5" s="164"/>
      <c r="N5" s="165">
        <f>IF(ISERROR(-K5/(J5-J6-J14)),"",(-K5/(J5-J6-J14)))</f>
        <v>0.49013825036695374</v>
      </c>
      <c r="O5" s="176"/>
      <c r="P5" s="109"/>
    </row>
    <row r="6" spans="1:16" ht="18" customHeight="1" x14ac:dyDescent="0.15">
      <c r="B6" s="166" t="s">
        <v>272</v>
      </c>
      <c r="C6" s="219">
        <f>SUMIF(台帳シート!F:F,期首期末集計!B6,台帳シート!BN:BN)+SUMIF(台帳シート!F:F,期首期末集計!B6,台帳シート!BO:BO)</f>
        <v>425662286</v>
      </c>
      <c r="D6" s="219">
        <f>-SUMIF(台帳シート!F:F,期首期末集計!B6,台帳シート!BN:BN)</f>
        <v>0</v>
      </c>
      <c r="E6" s="219">
        <f>SUMIF(台帳シート!F:F,期首期末集計!B6,台帳シート!BO:BO)</f>
        <v>425662286</v>
      </c>
      <c r="F6" s="167"/>
      <c r="G6" s="168"/>
      <c r="I6" s="166" t="s">
        <v>272</v>
      </c>
      <c r="J6" s="219">
        <f>SUMIFS(台帳シート!BN:BN,台帳シート!F:F,期首期末集計!I6,台帳シート!AH:AH,期首期末集計!$I$2)+SUMIFS(台帳シート!BO:BO,台帳シート!F:F,期首期末集計!I6,台帳シート!AH:AH,期首期末集計!$I$2)</f>
        <v>425662286</v>
      </c>
      <c r="K6" s="219">
        <f>-SUMIFS(台帳シート!BN:BN,台帳シート!F:F,期首期末集計!I6,台帳シート!AH:AH,期首期末集計!$I$2)</f>
        <v>0</v>
      </c>
      <c r="L6" s="219">
        <f>SUMIFS(台帳シート!BO:BO,台帳シート!F:F,期首期末集計!B6,台帳シート!AH:AH,期首期末集計!$I$2)</f>
        <v>425662286</v>
      </c>
      <c r="M6" s="167"/>
      <c r="N6" s="168"/>
    </row>
    <row r="7" spans="1:16" ht="18" customHeight="1" x14ac:dyDescent="0.15">
      <c r="B7" s="166" t="s">
        <v>273</v>
      </c>
      <c r="C7" s="219">
        <f>SUMIF(台帳シート!F:F,期首期末集計!B7,台帳シート!BN:BN)+SUMIF(台帳シート!F:F,期首期末集計!B7,台帳シート!BO:BO)</f>
        <v>0</v>
      </c>
      <c r="D7" s="219">
        <f>-SUMIF(台帳シート!F:F,期首期末集計!B7,台帳シート!BN:BN)</f>
        <v>0</v>
      </c>
      <c r="E7" s="219">
        <f>SUMIF(台帳シート!F:F,期首期末集計!B7,台帳シート!BO:BO)</f>
        <v>0</v>
      </c>
      <c r="F7" s="167"/>
      <c r="G7" s="168" t="str">
        <f t="shared" ref="G7:G9" si="4">IF(ISERROR(-D7/C7),"",(-D7/C7))</f>
        <v/>
      </c>
      <c r="I7" s="166" t="s">
        <v>273</v>
      </c>
      <c r="J7" s="219">
        <f>SUMIFS(台帳シート!BN:BN,台帳シート!F:F,期首期末集計!I7,台帳シート!AH:AH,期首期末集計!$I$2)+SUMIFS(台帳シート!BO:BO,台帳シート!F:F,期首期末集計!I7,台帳シート!AH:AH,期首期末集計!$I$2)</f>
        <v>0</v>
      </c>
      <c r="K7" s="219">
        <f>-SUMIFS(台帳シート!BN:BN,台帳シート!F:F,期首期末集計!I7,台帳シート!AH:AH,期首期末集計!$I$2)</f>
        <v>0</v>
      </c>
      <c r="L7" s="219">
        <f>SUMIFS(台帳シート!BO:BO,台帳シート!F:F,期首期末集計!B7,台帳シート!AH:AH,期首期末集計!$I$2)</f>
        <v>0</v>
      </c>
      <c r="M7" s="167"/>
      <c r="N7" s="168" t="str">
        <f t="shared" ref="N7:N9" si="5">IF(ISERROR(-K7/J7),"",(-K7/J7))</f>
        <v/>
      </c>
    </row>
    <row r="8" spans="1:16" ht="18" customHeight="1" x14ac:dyDescent="0.15">
      <c r="B8" s="166" t="s">
        <v>274</v>
      </c>
      <c r="C8" s="219">
        <f>SUMIF(台帳シート!F:F,期首期末集計!B8,台帳シート!BN:BN)+SUMIF(台帳シート!F:F,期首期末集計!B8,台帳シート!BO:BO)</f>
        <v>10389841964</v>
      </c>
      <c r="D8" s="219">
        <f>-SUMIF(台帳シート!F:F,期首期末集計!B8,台帳シート!BN:BN)</f>
        <v>-5495719921</v>
      </c>
      <c r="E8" s="219">
        <f>SUMIF(台帳シート!F:F,期首期末集計!B8,台帳シート!BO:BO)</f>
        <v>4894122043</v>
      </c>
      <c r="F8" s="167"/>
      <c r="G8" s="168">
        <f t="shared" si="4"/>
        <v>0.52895125258326792</v>
      </c>
      <c r="I8" s="166" t="s">
        <v>274</v>
      </c>
      <c r="J8" s="219">
        <f>SUMIFS(台帳シート!BN:BN,台帳シート!F:F,期首期末集計!I8,台帳シート!AH:AH,期首期末集計!$I$2)+SUMIFS(台帳シート!BO:BO,台帳シート!F:F,期首期末集計!I8,台帳シート!AH:AH,期首期末集計!$I$2)</f>
        <v>10389841964</v>
      </c>
      <c r="K8" s="219">
        <f>-SUMIFS(台帳シート!BN:BN,台帳シート!F:F,期首期末集計!I8,台帳シート!AH:AH,期首期末集計!$I$2)</f>
        <v>-5495719921</v>
      </c>
      <c r="L8" s="219">
        <f>SUMIFS(台帳シート!BO:BO,台帳シート!F:F,期首期末集計!B8,台帳シート!AH:AH,期首期末集計!$I$2)</f>
        <v>4894122043</v>
      </c>
      <c r="M8" s="167"/>
      <c r="N8" s="168">
        <f t="shared" si="5"/>
        <v>0.52895125258326792</v>
      </c>
    </row>
    <row r="9" spans="1:16" ht="18" customHeight="1" x14ac:dyDescent="0.15">
      <c r="B9" s="166" t="s">
        <v>275</v>
      </c>
      <c r="C9" s="219">
        <f>SUMIF(台帳シート!F:F,期首期末集計!B9,台帳シート!BN:BN)+SUMIF(台帳シート!F:F,期首期末集計!B9,台帳シート!BO:BO)</f>
        <v>1051628282</v>
      </c>
      <c r="D9" s="219">
        <f>-SUMIF(台帳シート!F:F,期首期末集計!B9,台帳シート!BN:BN)</f>
        <v>-112182287</v>
      </c>
      <c r="E9" s="219">
        <f>SUMIF(台帳シート!F:F,期首期末集計!B9,台帳シート!BO:BO)</f>
        <v>939445995</v>
      </c>
      <c r="F9" s="167"/>
      <c r="G9" s="168">
        <f t="shared" si="4"/>
        <v>0.1066748478717692</v>
      </c>
      <c r="I9" s="166" t="s">
        <v>275</v>
      </c>
      <c r="J9" s="219">
        <f>SUMIFS(台帳シート!BN:BN,台帳シート!F:F,期首期末集計!I9,台帳シート!AH:AH,期首期末集計!$I$2)+SUMIFS(台帳シート!BO:BO,台帳シート!F:F,期首期末集計!I9,台帳シート!AH:AH,期首期末集計!$I$2)</f>
        <v>1051628282</v>
      </c>
      <c r="K9" s="219">
        <f>-SUMIFS(台帳シート!BN:BN,台帳シート!F:F,期首期末集計!I9,台帳シート!AH:AH,期首期末集計!$I$2)</f>
        <v>-112182287</v>
      </c>
      <c r="L9" s="219">
        <f>SUMIFS(台帳シート!BO:BO,台帳シート!F:F,期首期末集計!B9,台帳シート!AH:AH,期首期末集計!$I$2)</f>
        <v>939445995</v>
      </c>
      <c r="M9" s="167"/>
      <c r="N9" s="168">
        <f t="shared" si="5"/>
        <v>0.1066748478717692</v>
      </c>
    </row>
    <row r="10" spans="1:16" ht="18" customHeight="1" x14ac:dyDescent="0.15">
      <c r="B10" s="166" t="s">
        <v>276</v>
      </c>
      <c r="C10" s="219">
        <f>SUMIF(台帳シート!F:F,期首期末集計!B10,台帳シート!BN:BN)+SUMIF(台帳シート!F:F,期首期末集計!B10,台帳シート!BO:BO)</f>
        <v>0</v>
      </c>
      <c r="D10" s="219">
        <f>-SUMIF(台帳シート!F:F,期首期末集計!B10,台帳シート!BN:BN)</f>
        <v>0</v>
      </c>
      <c r="E10" s="219">
        <f>SUMIF(台帳シート!F:F,期首期末集計!B10,台帳シート!BO:BO)</f>
        <v>0</v>
      </c>
      <c r="F10" s="167"/>
      <c r="G10" s="168" t="str">
        <f>IF(ISERROR(-D10/C10),"",(-D10/C10))</f>
        <v/>
      </c>
      <c r="I10" s="166" t="s">
        <v>276</v>
      </c>
      <c r="J10" s="219">
        <f>SUMIFS(台帳シート!BN:BN,台帳シート!F:F,期首期末集計!I10,台帳シート!AH:AH,期首期末集計!$I$2)+SUMIFS(台帳シート!BO:BO,台帳シート!F:F,期首期末集計!I10,台帳シート!AH:AH,期首期末集計!$I$2)</f>
        <v>0</v>
      </c>
      <c r="K10" s="219">
        <f>-SUMIFS(台帳シート!BN:BN,台帳シート!F:F,期首期末集計!I10,台帳シート!AH:AH,期首期末集計!$I$2)</f>
        <v>0</v>
      </c>
      <c r="L10" s="219">
        <f>SUMIFS(台帳シート!BO:BO,台帳シート!F:F,期首期末集計!B10,台帳シート!AH:AH,期首期末集計!$I$2)</f>
        <v>0</v>
      </c>
      <c r="M10" s="167"/>
      <c r="N10" s="168" t="str">
        <f>IF(ISERROR(-K10/J10),"",(-K10/J10))</f>
        <v/>
      </c>
    </row>
    <row r="11" spans="1:16" ht="18" customHeight="1" x14ac:dyDescent="0.15">
      <c r="B11" s="166" t="s">
        <v>277</v>
      </c>
      <c r="C11" s="219">
        <f>SUMIF(台帳シート!F:F,期首期末集計!B11,台帳シート!BN:BN)+SUMIF(台帳シート!F:F,期首期末集計!B11,台帳シート!BO:BO)</f>
        <v>0</v>
      </c>
      <c r="D11" s="219">
        <f>-SUMIF(台帳シート!F:F,期首期末集計!B11,台帳シート!BN:BN)</f>
        <v>0</v>
      </c>
      <c r="E11" s="219">
        <f>SUMIF(台帳シート!F:F,期首期末集計!B11,台帳シート!BO:BO)</f>
        <v>0</v>
      </c>
      <c r="F11" s="167"/>
      <c r="G11" s="168" t="str">
        <f t="shared" ref="G11:G14" si="6">IF(ISERROR(-D11/C11),"",(-D11/C11))</f>
        <v/>
      </c>
      <c r="I11" s="166" t="s">
        <v>277</v>
      </c>
      <c r="J11" s="219">
        <f>SUMIFS(台帳シート!BN:BN,台帳シート!F:F,期首期末集計!I11,台帳シート!AH:AH,期首期末集計!$I$2)+SUMIFS(台帳シート!BO:BO,台帳シート!F:F,期首期末集計!I11,台帳シート!AH:AH,期首期末集計!$I$2)</f>
        <v>0</v>
      </c>
      <c r="K11" s="219">
        <f>-SUMIFS(台帳シート!BN:BN,台帳シート!F:F,期首期末集計!I11,台帳シート!AH:AH,期首期末集計!$I$2)</f>
        <v>0</v>
      </c>
      <c r="L11" s="219">
        <f>SUMIFS(台帳シート!BO:BO,台帳シート!F:F,期首期末集計!B11,台帳シート!AH:AH,期首期末集計!$I$2)</f>
        <v>0</v>
      </c>
      <c r="M11" s="167"/>
      <c r="N11" s="168" t="str">
        <f t="shared" ref="N11:N14" si="7">IF(ISERROR(-K11/J11),"",(-K11/J11))</f>
        <v/>
      </c>
    </row>
    <row r="12" spans="1:16" ht="18" customHeight="1" x14ac:dyDescent="0.15">
      <c r="B12" s="166" t="s">
        <v>278</v>
      </c>
      <c r="C12" s="219">
        <f>SUMIF(台帳シート!F:F,期首期末集計!B12,台帳シート!BN:BN)+SUMIF(台帳シート!F:F,期首期末集計!B12,台帳シート!BO:BO)</f>
        <v>0</v>
      </c>
      <c r="D12" s="219">
        <f>-SUMIF(台帳シート!F:F,期首期末集計!B12,台帳シート!BN:BN)</f>
        <v>0</v>
      </c>
      <c r="E12" s="219">
        <f>SUMIF(台帳シート!F:F,期首期末集計!B12,台帳シート!BO:BO)</f>
        <v>0</v>
      </c>
      <c r="F12" s="167"/>
      <c r="G12" s="168" t="str">
        <f t="shared" si="6"/>
        <v/>
      </c>
      <c r="I12" s="166" t="s">
        <v>278</v>
      </c>
      <c r="J12" s="219">
        <f>SUMIFS(台帳シート!BN:BN,台帳シート!F:F,期首期末集計!I12,台帳シート!AH:AH,期首期末集計!$I$2)+SUMIFS(台帳シート!BO:BO,台帳シート!F:F,期首期末集計!I12,台帳シート!AH:AH,期首期末集計!$I$2)</f>
        <v>0</v>
      </c>
      <c r="K12" s="219">
        <f>-SUMIFS(台帳シート!BN:BN,台帳シート!F:F,期首期末集計!I12,台帳シート!AH:AH,期首期末集計!$I$2)</f>
        <v>0</v>
      </c>
      <c r="L12" s="219">
        <f>SUMIFS(台帳シート!BO:BO,台帳シート!F:F,期首期末集計!B12,台帳シート!AH:AH,期首期末集計!$I$2)</f>
        <v>0</v>
      </c>
      <c r="M12" s="167"/>
      <c r="N12" s="168" t="str">
        <f t="shared" si="7"/>
        <v/>
      </c>
    </row>
    <row r="13" spans="1:16" ht="18" customHeight="1" x14ac:dyDescent="0.15">
      <c r="B13" s="166" t="s">
        <v>279</v>
      </c>
      <c r="C13" s="219">
        <f>SUMIF(台帳シート!F:F,期首期末集計!B13,台帳シート!BN:BN)+SUMIF(台帳シート!F:F,期首期末集計!B13,台帳シート!BO:BO)</f>
        <v>0</v>
      </c>
      <c r="D13" s="219">
        <f>-SUMIF(台帳シート!F:F,期首期末集計!B13,台帳シート!BN:BN)</f>
        <v>0</v>
      </c>
      <c r="E13" s="219">
        <f>SUMIF(台帳シート!F:F,期首期末集計!B13,台帳シート!BO:BO)</f>
        <v>0</v>
      </c>
      <c r="F13" s="167"/>
      <c r="G13" s="168" t="str">
        <f t="shared" si="6"/>
        <v/>
      </c>
      <c r="I13" s="166" t="s">
        <v>279</v>
      </c>
      <c r="J13" s="219">
        <f>SUMIFS(台帳シート!BN:BN,台帳シート!F:F,期首期末集計!I13,台帳シート!AH:AH,期首期末集計!$I$2)+SUMIFS(台帳シート!BO:BO,台帳シート!F:F,期首期末集計!I13,台帳シート!AH:AH,期首期末集計!$I$2)</f>
        <v>0</v>
      </c>
      <c r="K13" s="219">
        <f>-SUMIFS(台帳シート!BN:BN,台帳シート!F:F,期首期末集計!I13,台帳シート!AH:AH,期首期末集計!$I$2)</f>
        <v>0</v>
      </c>
      <c r="L13" s="219">
        <f>SUMIFS(台帳シート!BO:BO,台帳シート!F:F,期首期末集計!B13,台帳シート!AH:AH,期首期末集計!$I$2)</f>
        <v>0</v>
      </c>
      <c r="M13" s="167"/>
      <c r="N13" s="168" t="str">
        <f t="shared" si="7"/>
        <v/>
      </c>
    </row>
    <row r="14" spans="1:16" ht="18" customHeight="1" x14ac:dyDescent="0.15">
      <c r="B14" s="169" t="s">
        <v>280</v>
      </c>
      <c r="C14" s="220">
        <f>SUMIF(台帳シート!F:F,期首期末集計!B14,台帳シート!BN:BN)+SUMIF(台帳シート!F:F,期首期末集計!B14,台帳シート!BO:BO)</f>
        <v>3866400</v>
      </c>
      <c r="D14" s="220">
        <f>-SUMIF(台帳シート!F:F,期首期末集計!B14,台帳シート!BN:BN)</f>
        <v>0</v>
      </c>
      <c r="E14" s="220">
        <f>+C14</f>
        <v>3866400</v>
      </c>
      <c r="F14" s="170"/>
      <c r="G14" s="171">
        <f t="shared" si="6"/>
        <v>0</v>
      </c>
      <c r="I14" s="169" t="s">
        <v>280</v>
      </c>
      <c r="J14" s="220">
        <f>SUMIFS(台帳シート!BN:BN,台帳シート!F:F,期首期末集計!I14,台帳シート!AH:AH,期首期末集計!$I$2)+SUMIFS(台帳シート!BO:BO,台帳シート!F:F,期首期末集計!I14,台帳シート!AH:AH,期首期末集計!$I$2)</f>
        <v>3866400</v>
      </c>
      <c r="K14" s="220">
        <f>-SUMIFS(台帳シート!BN:BN,台帳シート!F:F,期首期末集計!I14,台帳シート!AH:AH,期首期末集計!$I$2)</f>
        <v>0</v>
      </c>
      <c r="L14" s="220">
        <f>SUMIFS(台帳シート!BO:BO,台帳シート!F:F,期首期末集計!B14,台帳シート!AH:AH,期首期末集計!$I$2)</f>
        <v>3866400</v>
      </c>
      <c r="M14" s="170"/>
      <c r="N14" s="171">
        <f t="shared" si="7"/>
        <v>0</v>
      </c>
    </row>
    <row r="15" spans="1:16" ht="18" customHeight="1" x14ac:dyDescent="0.15">
      <c r="B15" s="161" t="s">
        <v>481</v>
      </c>
      <c r="C15" s="221">
        <f>SUM(C16:C20)</f>
        <v>0</v>
      </c>
      <c r="D15" s="221">
        <f t="shared" ref="D15:E15" si="8">SUM(D16:D20)</f>
        <v>0</v>
      </c>
      <c r="E15" s="221">
        <f t="shared" si="8"/>
        <v>0</v>
      </c>
      <c r="F15" s="156"/>
      <c r="G15" s="226" t="str">
        <f>IF(ISERROR(-D15/(C15-C16-C20)),"",(-D15/(C15-C16-C20)))</f>
        <v/>
      </c>
      <c r="I15" s="161" t="s">
        <v>481</v>
      </c>
      <c r="J15" s="221">
        <f>SUM(J16:J20)</f>
        <v>0</v>
      </c>
      <c r="K15" s="221">
        <f t="shared" ref="K15:L15" si="9">SUM(K16:K20)</f>
        <v>0</v>
      </c>
      <c r="L15" s="221">
        <f t="shared" si="9"/>
        <v>0</v>
      </c>
      <c r="M15" s="156"/>
      <c r="N15" s="226" t="str">
        <f>IF(ISERROR(-K15/(J15-J16-J20)),"",(-K15/(J15-J16-J20)))</f>
        <v/>
      </c>
    </row>
    <row r="16" spans="1:16" ht="18" customHeight="1" x14ac:dyDescent="0.15">
      <c r="B16" s="172" t="s">
        <v>281</v>
      </c>
      <c r="C16" s="222">
        <f>SUMIF(台帳シート!F:F,期首期末集計!B16,台帳シート!BN:BN)+SUMIF(台帳シート!F:F,期首期末集計!B16,台帳シート!BO:BO)</f>
        <v>0</v>
      </c>
      <c r="D16" s="222">
        <f>-SUMIF(台帳シート!F:F,期首期末集計!B16,台帳シート!BN:BN)</f>
        <v>0</v>
      </c>
      <c r="E16" s="222">
        <f>+C16</f>
        <v>0</v>
      </c>
      <c r="F16" s="173"/>
      <c r="G16" s="174" t="str">
        <f t="shared" ref="G16:G21" si="10">IF(ISERROR(-D16/C16),"",(-D16/C16))</f>
        <v/>
      </c>
      <c r="I16" s="172" t="s">
        <v>281</v>
      </c>
      <c r="J16" s="222">
        <f>SUMIFS(台帳シート!BN:BN,台帳シート!F:F,期首期末集計!I16,台帳シート!AH:AH,期首期末集計!$I$2)+SUMIFS(台帳シート!BO:BO,台帳シート!F:F,期首期末集計!I16,台帳シート!AH:AH,期首期末集計!$I$2)</f>
        <v>0</v>
      </c>
      <c r="K16" s="222">
        <f>-SUMIFS(台帳シート!BN:BN,台帳シート!F:F,期首期末集計!I16,台帳シート!AH:AH,期首期末集計!$I$2)</f>
        <v>0</v>
      </c>
      <c r="L16" s="222">
        <f>SUMIFS(台帳シート!BO:BO,台帳シート!F:F,期首期末集計!B16,台帳シート!AH:AH,期首期末集計!$I$2)</f>
        <v>0</v>
      </c>
      <c r="M16" s="173"/>
      <c r="N16" s="174" t="str">
        <f t="shared" ref="N16:N21" si="11">IF(ISERROR(-K16/J16),"",(-K16/J16))</f>
        <v/>
      </c>
    </row>
    <row r="17" spans="1:14" ht="18" customHeight="1" x14ac:dyDescent="0.15">
      <c r="B17" s="166" t="s">
        <v>282</v>
      </c>
      <c r="C17" s="219">
        <f>SUMIF(台帳シート!F:F,期首期末集計!B17,台帳シート!BN:BN)+SUMIF(台帳シート!F:F,期首期末集計!B17,台帳シート!BO:BO)</f>
        <v>0</v>
      </c>
      <c r="D17" s="219">
        <f>-SUMIF(台帳シート!F:F,期首期末集計!B17,台帳シート!BN:BN)</f>
        <v>0</v>
      </c>
      <c r="E17" s="219">
        <f>SUMIF(台帳シート!F:F,期首期末集計!B17,台帳シート!BO:BO)</f>
        <v>0</v>
      </c>
      <c r="F17" s="167"/>
      <c r="G17" s="168" t="str">
        <f t="shared" si="10"/>
        <v/>
      </c>
      <c r="I17" s="166" t="s">
        <v>282</v>
      </c>
      <c r="J17" s="219">
        <f>SUMIFS(台帳シート!BN:BN,台帳シート!F:F,期首期末集計!I17,台帳シート!AH:AH,期首期末集計!$I$2)+SUMIFS(台帳シート!BO:BO,台帳シート!F:F,期首期末集計!I17,台帳シート!AH:AH,期首期末集計!$I$2)</f>
        <v>0</v>
      </c>
      <c r="K17" s="219">
        <f>-SUMIFS(台帳シート!BN:BN,台帳シート!F:F,期首期末集計!I17,台帳シート!AH:AH,期首期末集計!$I$2)</f>
        <v>0</v>
      </c>
      <c r="L17" s="219">
        <f>SUMIFS(台帳シート!BO:BO,台帳シート!F:F,期首期末集計!B17,台帳シート!AH:AH,期首期末集計!$I$2)</f>
        <v>0</v>
      </c>
      <c r="M17" s="167"/>
      <c r="N17" s="168" t="str">
        <f t="shared" si="11"/>
        <v/>
      </c>
    </row>
    <row r="18" spans="1:14" ht="18" customHeight="1" x14ac:dyDescent="0.15">
      <c r="B18" s="166" t="s">
        <v>283</v>
      </c>
      <c r="C18" s="219">
        <f>SUMIF(台帳シート!F:F,期首期末集計!B18,台帳シート!BN:BN)+SUMIF(台帳シート!F:F,期首期末集計!B18,台帳シート!BO:BO)</f>
        <v>0</v>
      </c>
      <c r="D18" s="219">
        <f>-SUMIF(台帳シート!F:F,期首期末集計!B18,台帳シート!BN:BN)</f>
        <v>0</v>
      </c>
      <c r="E18" s="219">
        <f>SUMIF(台帳シート!F:F,期首期末集計!B18,台帳シート!BO:BO)</f>
        <v>0</v>
      </c>
      <c r="F18" s="167"/>
      <c r="G18" s="168" t="str">
        <f t="shared" si="10"/>
        <v/>
      </c>
      <c r="I18" s="166" t="s">
        <v>283</v>
      </c>
      <c r="J18" s="219">
        <f>SUMIFS(台帳シート!BN:BN,台帳シート!F:F,期首期末集計!I18,台帳シート!AH:AH,期首期末集計!$I$2)+SUMIFS(台帳シート!BO:BO,台帳シート!F:F,期首期末集計!I18,台帳シート!AH:AH,期首期末集計!$I$2)</f>
        <v>0</v>
      </c>
      <c r="K18" s="219">
        <f>-SUMIFS(台帳シート!BN:BN,台帳シート!F:F,期首期末集計!I18,台帳シート!AH:AH,期首期末集計!$I$2)</f>
        <v>0</v>
      </c>
      <c r="L18" s="219">
        <f>SUMIFS(台帳シート!BO:BO,台帳シート!F:F,期首期末集計!B18,台帳シート!AH:AH,期首期末集計!$I$2)</f>
        <v>0</v>
      </c>
      <c r="M18" s="167"/>
      <c r="N18" s="168" t="str">
        <f t="shared" si="11"/>
        <v/>
      </c>
    </row>
    <row r="19" spans="1:14" ht="18" customHeight="1" x14ac:dyDescent="0.15">
      <c r="B19" s="166" t="s">
        <v>284</v>
      </c>
      <c r="C19" s="219">
        <f>SUMIF(台帳シート!F:F,期首期末集計!B19,台帳シート!BN:BN)+SUMIF(台帳シート!F:F,期首期末集計!B19,台帳シート!BO:BO)</f>
        <v>0</v>
      </c>
      <c r="D19" s="219">
        <f>-SUMIF(台帳シート!F:F,期首期末集計!B19,台帳シート!BN:BN)</f>
        <v>0</v>
      </c>
      <c r="E19" s="219">
        <f>SUMIF(台帳シート!F:F,期首期末集計!B19,台帳シート!BO:BO)</f>
        <v>0</v>
      </c>
      <c r="F19" s="167"/>
      <c r="G19" s="168" t="str">
        <f t="shared" si="10"/>
        <v/>
      </c>
      <c r="I19" s="166" t="s">
        <v>284</v>
      </c>
      <c r="J19" s="219">
        <f>SUMIFS(台帳シート!BN:BN,台帳シート!F:F,期首期末集計!I19,台帳シート!AH:AH,期首期末集計!$I$2)+SUMIFS(台帳シート!BO:BO,台帳シート!F:F,期首期末集計!I19,台帳シート!AH:AH,期首期末集計!$I$2)</f>
        <v>0</v>
      </c>
      <c r="K19" s="219">
        <f>-SUMIFS(台帳シート!BN:BN,台帳シート!F:F,期首期末集計!I19,台帳シート!AH:AH,期首期末集計!$I$2)</f>
        <v>0</v>
      </c>
      <c r="L19" s="219">
        <f>SUMIFS(台帳シート!BO:BO,台帳シート!F:F,期首期末集計!B19,台帳シート!AH:AH,期首期末集計!$I$2)</f>
        <v>0</v>
      </c>
      <c r="M19" s="167"/>
      <c r="N19" s="168" t="str">
        <f t="shared" si="11"/>
        <v/>
      </c>
    </row>
    <row r="20" spans="1:14" ht="18" customHeight="1" x14ac:dyDescent="0.15">
      <c r="B20" s="169" t="s">
        <v>285</v>
      </c>
      <c r="C20" s="220">
        <f>SUMIF(台帳シート!F:F,期首期末集計!B20,台帳シート!BN:BN)+SUMIF(台帳シート!F:F,期首期末集計!B20,台帳シート!BO:BO)</f>
        <v>0</v>
      </c>
      <c r="D20" s="220">
        <f>-SUMIF(台帳シート!F:F,期首期末集計!B20,台帳シート!BN:BN)</f>
        <v>0</v>
      </c>
      <c r="E20" s="220">
        <f>+C20</f>
        <v>0</v>
      </c>
      <c r="F20" s="170"/>
      <c r="G20" s="171" t="str">
        <f t="shared" si="10"/>
        <v/>
      </c>
      <c r="I20" s="169" t="s">
        <v>285</v>
      </c>
      <c r="J20" s="220">
        <f>SUMIFS(台帳シート!BN:BN,台帳シート!F:F,期首期末集計!I20,台帳シート!AH:AH,期首期末集計!$I$2)+SUMIFS(台帳シート!BO:BO,台帳シート!F:F,期首期末集計!I20,台帳シート!AH:AH,期首期末集計!$I$2)</f>
        <v>0</v>
      </c>
      <c r="K20" s="220">
        <f>-SUMIFS(台帳シート!BN:BN,台帳シート!F:F,期首期末集計!I20,台帳シート!AH:AH,期首期末集計!$I$2)</f>
        <v>0</v>
      </c>
      <c r="L20" s="220">
        <f>SUMIFS(台帳シート!BO:BO,台帳シート!F:F,期首期末集計!B20,台帳シート!AH:AH,期首期末集計!$I$2)</f>
        <v>0</v>
      </c>
      <c r="M20" s="170"/>
      <c r="N20" s="171" t="str">
        <f t="shared" si="11"/>
        <v/>
      </c>
    </row>
    <row r="21" spans="1:14" ht="18" customHeight="1" x14ac:dyDescent="0.15">
      <c r="B21" s="161" t="s">
        <v>286</v>
      </c>
      <c r="C21" s="221">
        <f>SUMIF(台帳シート!F:F,期首期末集計!B21,台帳シート!BN:BN)+SUMIF(台帳シート!F:F,期首期末集計!B21,台帳シート!BO:BO)</f>
        <v>1369804846</v>
      </c>
      <c r="D21" s="221">
        <f>-SUMIF(台帳シート!F:F,期首期末集計!B21,台帳シート!BN:BN)</f>
        <v>-1092149088</v>
      </c>
      <c r="E21" s="221">
        <f>SUMIF(台帳シート!F:F,期首期末集計!B21,台帳シート!BO:BO)</f>
        <v>277655758</v>
      </c>
      <c r="F21" s="156"/>
      <c r="G21" s="157">
        <f t="shared" si="10"/>
        <v>0.79730268964167472</v>
      </c>
      <c r="I21" s="161" t="s">
        <v>286</v>
      </c>
      <c r="J21" s="221">
        <f>SUMIFS(台帳シート!BN:BN,台帳シート!F:F,期首期末集計!I21,台帳シート!AH:AH,期首期末集計!$I$2)+SUMIFS(台帳シート!BO:BO,台帳シート!F:F,期首期末集計!I21,台帳シート!AH:AH,期首期末集計!$I$2)</f>
        <v>1369804846</v>
      </c>
      <c r="K21" s="221">
        <f>-SUMIFS(台帳シート!BN:BN,台帳シート!F:F,期首期末集計!I21,台帳シート!AH:AH,期首期末集計!$I$2)</f>
        <v>-1092149088</v>
      </c>
      <c r="L21" s="221">
        <f>SUMIFS(台帳シート!BO:BO,台帳シート!F:F,期首期末集計!B21,台帳シート!AH:AH,期首期末集計!$I$2)</f>
        <v>277655758</v>
      </c>
      <c r="M21" s="156"/>
      <c r="N21" s="157">
        <f t="shared" si="11"/>
        <v>0.79730268964167472</v>
      </c>
    </row>
    <row r="22" spans="1:14" ht="18" customHeight="1" x14ac:dyDescent="0.15">
      <c r="B22" s="178" t="s">
        <v>484</v>
      </c>
      <c r="C22" s="221">
        <f>SUM(C23:C24)</f>
        <v>521250450</v>
      </c>
      <c r="D22" s="221">
        <f t="shared" ref="D22:E22" si="12">SUM(D23:D24)</f>
        <v>-348393360</v>
      </c>
      <c r="E22" s="221">
        <f t="shared" si="12"/>
        <v>172857090</v>
      </c>
      <c r="F22" s="156"/>
      <c r="G22" s="157"/>
      <c r="I22" s="178" t="s">
        <v>484</v>
      </c>
      <c r="J22" s="221">
        <f>SUM(J23:J24)</f>
        <v>521250450</v>
      </c>
      <c r="K22" s="221">
        <f t="shared" ref="K22:L22" si="13">SUM(K23:K24)</f>
        <v>-348393360</v>
      </c>
      <c r="L22" s="221">
        <f t="shared" si="13"/>
        <v>172857090</v>
      </c>
      <c r="M22" s="156"/>
      <c r="N22" s="157"/>
    </row>
    <row r="23" spans="1:14" ht="18" customHeight="1" x14ac:dyDescent="0.15">
      <c r="B23" s="179" t="s">
        <v>287</v>
      </c>
      <c r="C23" s="222">
        <f>SUMIF(台帳シート!F:F,期首期末集計!B23,台帳シート!BN:BN)+SUMIF(台帳シート!F:F,期首期末集計!B23,台帳シート!BO:BO)</f>
        <v>521250450</v>
      </c>
      <c r="D23" s="222">
        <f>-SUMIF(台帳シート!F:F,期首期末集計!B23,台帳シート!BN:BN)</f>
        <v>-348393360</v>
      </c>
      <c r="E23" s="222">
        <f>SUMIF(台帳シート!F:F,期首期末集計!B23,台帳シート!BO:BO)</f>
        <v>172857090</v>
      </c>
      <c r="F23" s="173"/>
      <c r="G23" s="174"/>
      <c r="I23" s="179" t="s">
        <v>287</v>
      </c>
      <c r="J23" s="222">
        <f>SUMIFS(台帳シート!BN:BN,台帳シート!F:F,期首期末集計!I23,台帳シート!AH:AH,期首期末集計!$I$2)+SUMIFS(台帳シート!BO:BO,台帳シート!F:F,期首期末集計!I23,台帳シート!AH:AH,期首期末集計!$I$2)</f>
        <v>521250450</v>
      </c>
      <c r="K23" s="222">
        <f>-SUMIFS(台帳シート!BN:BN,台帳シート!F:F,期首期末集計!I23,台帳シート!AH:AH,期首期末集計!$I$2)</f>
        <v>-348393360</v>
      </c>
      <c r="L23" s="222">
        <f>SUMIFS(台帳シート!BO:BO,台帳シート!F:F,期首期末集計!B23,台帳シート!AH:AH,期首期末集計!$I$2)</f>
        <v>172857090</v>
      </c>
      <c r="M23" s="173"/>
      <c r="N23" s="174"/>
    </row>
    <row r="24" spans="1:14" ht="18" customHeight="1" x14ac:dyDescent="0.15">
      <c r="B24" s="180" t="s">
        <v>288</v>
      </c>
      <c r="C24" s="220">
        <f>SUMIF(台帳シート!F:F,期首期末集計!B24,台帳シート!BN:BN)+SUMIF(台帳シート!F:F,期首期末集計!B24,台帳シート!BO:BO)</f>
        <v>0</v>
      </c>
      <c r="D24" s="220">
        <f>-SUMIF(台帳シート!F:F,期首期末集計!B24,台帳シート!BN:BN)</f>
        <v>0</v>
      </c>
      <c r="E24" s="220">
        <f>SUMIF(台帳シート!F:F,期首期末集計!B24,台帳シート!BO:BO)</f>
        <v>0</v>
      </c>
      <c r="F24" s="170"/>
      <c r="G24" s="171"/>
      <c r="I24" s="180" t="s">
        <v>288</v>
      </c>
      <c r="J24" s="220">
        <f>SUMIFS(台帳シート!BN:BN,台帳シート!F:F,期首期末集計!I24,台帳シート!AH:AH,期首期末集計!$I$2)+SUMIFS(台帳シート!BO:BO,台帳シート!F:F,期首期末集計!I24,台帳シート!AH:AH,期首期末集計!$I$2)</f>
        <v>0</v>
      </c>
      <c r="K24" s="220">
        <f>-SUMIFS(台帳シート!BN:BN,台帳シート!F:F,期首期末集計!I24,台帳シート!AH:AH,期首期末集計!$I$2)</f>
        <v>0</v>
      </c>
      <c r="L24" s="220">
        <f>SUMIFS(台帳シート!BO:BO,台帳シート!F:F,期首期末集計!B24,台帳シート!AH:AH,期首期末集計!$I$2)</f>
        <v>0</v>
      </c>
      <c r="M24" s="170"/>
      <c r="N24" s="171"/>
    </row>
    <row r="26" spans="1:14" ht="20.100000000000001" customHeight="1" x14ac:dyDescent="0.15">
      <c r="A26" s="158" t="str">
        <f>"平成"&amp;基礎データ・作成手順!C3&amp;"年度 期末固定資産評価額一覧"</f>
        <v>平成29年度 期末固定資産評価額一覧</v>
      </c>
      <c r="B26" s="109"/>
      <c r="C26" s="109"/>
      <c r="D26" s="109"/>
      <c r="E26" s="159"/>
      <c r="F26" s="109"/>
      <c r="G26" s="159" t="s">
        <v>557</v>
      </c>
      <c r="I26" s="109" t="str">
        <f>I2</f>
        <v>一般会計</v>
      </c>
      <c r="L26" s="159"/>
      <c r="N26" s="159" t="s">
        <v>557</v>
      </c>
    </row>
    <row r="27" spans="1:14" ht="18" customHeight="1" x14ac:dyDescent="0.15">
      <c r="A27" s="109"/>
      <c r="B27" s="162"/>
      <c r="C27" s="223" t="s">
        <v>540</v>
      </c>
      <c r="D27" s="223" t="s">
        <v>541</v>
      </c>
      <c r="E27" s="223" t="str">
        <f>"H"&amp;基礎データ・作成手順!C3&amp;"期末簿価"</f>
        <v>H29期末簿価</v>
      </c>
      <c r="F27" s="224"/>
      <c r="G27" s="223" t="s">
        <v>542</v>
      </c>
      <c r="I27" s="162"/>
      <c r="J27" s="223" t="s">
        <v>540</v>
      </c>
      <c r="K27" s="223" t="s">
        <v>541</v>
      </c>
      <c r="L27" s="223" t="str">
        <f>"H"&amp;基礎データ・作成手順!C3&amp;"期末簿価"</f>
        <v>H29期末簿価</v>
      </c>
      <c r="M27" s="224"/>
      <c r="N27" s="223" t="s">
        <v>542</v>
      </c>
    </row>
    <row r="28" spans="1:14" ht="18" customHeight="1" x14ac:dyDescent="0.15">
      <c r="A28" s="109"/>
      <c r="B28" s="154" t="s">
        <v>543</v>
      </c>
      <c r="C28" s="218">
        <f t="shared" ref="C28" si="14">SUM(C29,C39,C45)</f>
        <v>13646222964</v>
      </c>
      <c r="D28" s="218">
        <f t="shared" ref="D28" si="15">SUM(D29,D39,D45)</f>
        <v>-7206825161</v>
      </c>
      <c r="E28" s="218">
        <f>SUM(E29,E39,E45)</f>
        <v>6439397803</v>
      </c>
      <c r="F28" s="160">
        <f>+C28+D28-E28</f>
        <v>0</v>
      </c>
      <c r="G28" s="155">
        <f>IF(ISERROR(-D28/(C28-C30-C38-C40-C44)),"",(-D28/(C28-C30-C38-C40-C44)))</f>
        <v>0.54674156940033092</v>
      </c>
      <c r="I28" s="154" t="s">
        <v>543</v>
      </c>
      <c r="J28" s="218">
        <f t="shared" ref="J28:K28" si="16">SUM(J29,J39,J45)</f>
        <v>13646222964</v>
      </c>
      <c r="K28" s="218">
        <f t="shared" si="16"/>
        <v>-7206825161</v>
      </c>
      <c r="L28" s="218">
        <f>SUM(L29,L39,L45)</f>
        <v>6439397803</v>
      </c>
      <c r="M28" s="160">
        <f>+J28+K28-L28</f>
        <v>0</v>
      </c>
      <c r="N28" s="155">
        <f>IF(ISERROR(-K28/(J28-J30-J38-J40-J44)),"",(-K28/(J28-J30-J38-J40-J44)))</f>
        <v>0.54674156940033092</v>
      </c>
    </row>
    <row r="29" spans="1:14" ht="18" customHeight="1" x14ac:dyDescent="0.15">
      <c r="A29" s="153"/>
      <c r="B29" s="163" t="s">
        <v>451</v>
      </c>
      <c r="C29" s="218">
        <f>+SUM(C30:C38)</f>
        <v>12121887135</v>
      </c>
      <c r="D29" s="218">
        <f t="shared" ref="D29:E29" si="17">+SUM(D30:D38)</f>
        <v>-6037107198</v>
      </c>
      <c r="E29" s="218">
        <f t="shared" si="17"/>
        <v>6084779937</v>
      </c>
      <c r="F29" s="164"/>
      <c r="G29" s="165">
        <f>IF(ISERROR(-D29/(C29-C30-C38)),"",(-D29/(C29-C30-C38)))</f>
        <v>0.51789211926677237</v>
      </c>
      <c r="I29" s="163" t="s">
        <v>451</v>
      </c>
      <c r="J29" s="218">
        <f>+SUM(J30:J38)</f>
        <v>12121887135</v>
      </c>
      <c r="K29" s="218">
        <f t="shared" ref="K29:L29" si="18">+SUM(K30:K38)</f>
        <v>-6037107198</v>
      </c>
      <c r="L29" s="218">
        <f t="shared" si="18"/>
        <v>6084779937</v>
      </c>
      <c r="M29" s="164"/>
      <c r="N29" s="239">
        <f>IF(ISERROR(-K29/(J29-J30-J38)),"",(-K29/(J29-J30-J38)))</f>
        <v>0.51789211926677237</v>
      </c>
    </row>
    <row r="30" spans="1:14" ht="18" customHeight="1" x14ac:dyDescent="0.15">
      <c r="A30" s="109"/>
      <c r="B30" s="166" t="s">
        <v>272</v>
      </c>
      <c r="C30" s="219">
        <f>SUMIF(台帳シート!F:F,期首期末集計!B30,台帳シート!BN:BN)+SUMIF(台帳シート!F:F,期首期末集計!B30,台帳シート!BO:BO)+SUMIF(台帳シート!F:F,期首期末集計!B30,台帳シート!R:R)+SUMIF(台帳シート!F:F,期首期末集計!B30,台帳シート!BQ:BQ)</f>
        <v>456010286</v>
      </c>
      <c r="D30" s="219">
        <f t="shared" ref="D30:D31" si="19">-C30+E30</f>
        <v>0</v>
      </c>
      <c r="E30" s="219">
        <f>SUMIF(台帳シート!F:F,期首期末集計!B30,台帳シート!BT:BT)</f>
        <v>456010286</v>
      </c>
      <c r="F30" s="167"/>
      <c r="G30" s="168"/>
      <c r="I30" s="166" t="s">
        <v>272</v>
      </c>
      <c r="J30" s="219">
        <f>SUMIFS(台帳シート!BN:BN,台帳シート!F:F,期首期末集計!I30,台帳シート!AH:AH,期首期末集計!$I$2)+SUMIFS(台帳シート!BO:BO,台帳シート!F:F,期首期末集計!I30,台帳シート!AH:AH,期首期末集計!$I$2)+SUMIFS(台帳シート!R:R,台帳シート!F:F,期首期末集計!I30,台帳シート!AH:AH,期首期末集計!$I$2)+SUMIFS(台帳シート!BQ:BQ,台帳シート!F:F,期首期末集計!I30,台帳シート!AH:AH,期首期末集計!$I$2)</f>
        <v>456010286</v>
      </c>
      <c r="K30" s="219">
        <f t="shared" ref="K30" si="20">-J30+L30</f>
        <v>0</v>
      </c>
      <c r="L30" s="219">
        <f>SUMIFS(台帳シート!BT:BT,台帳シート!F:F,期首期末集計!I30,台帳シート!AH:AH,期首期末集計!$I$2)</f>
        <v>456010286</v>
      </c>
      <c r="M30" s="167"/>
      <c r="N30" s="168"/>
    </row>
    <row r="31" spans="1:14" ht="18" customHeight="1" x14ac:dyDescent="0.15">
      <c r="A31" s="109"/>
      <c r="B31" s="166" t="s">
        <v>273</v>
      </c>
      <c r="C31" s="219">
        <f>SUMIF(台帳シート!F:F,期首期末集計!B31,台帳シート!BN:BN)+SUMIF(台帳シート!F:F,期首期末集計!B31,台帳シート!BO:BO)+SUMIF(台帳シート!F:F,期首期末集計!B31,台帳シート!R:R)+SUMIF(台帳シート!F:F,期首期末集計!B31,台帳シート!BQ:BQ)</f>
        <v>0</v>
      </c>
      <c r="D31" s="219">
        <f t="shared" si="19"/>
        <v>0</v>
      </c>
      <c r="E31" s="219">
        <f>SUMIF(台帳シート!F:F,期首期末集計!B31,台帳シート!BT:BT)</f>
        <v>0</v>
      </c>
      <c r="F31" s="167"/>
      <c r="G31" s="168" t="str">
        <f t="shared" ref="G31:G33" si="21">IF(ISERROR(-D31/C31),"",(-D31/C31))</f>
        <v/>
      </c>
      <c r="I31" s="166" t="s">
        <v>273</v>
      </c>
      <c r="J31" s="219">
        <f>SUMIFS(台帳シート!BN:BN,台帳シート!F:F,期首期末集計!I31,台帳シート!AH:AH,期首期末集計!$I$2)+SUMIFS(台帳シート!BO:BO,台帳シート!F:F,期首期末集計!I31,台帳シート!AH:AH,期首期末集計!$I$2)+SUMIFS(台帳シート!R:R,台帳シート!F:F,期首期末集計!I31,台帳シート!AH:AH,期首期末集計!$I$2)+SUMIFS(台帳シート!BQ:BQ,台帳シート!F:F,期首期末集計!I31,台帳シート!AH:AH,期首期末集計!$I$2)</f>
        <v>0</v>
      </c>
      <c r="K31" s="219">
        <f t="shared" ref="K31:K38" si="22">-J31+L31</f>
        <v>0</v>
      </c>
      <c r="L31" s="219">
        <f>SUMIFS(台帳シート!BT:BT,台帳シート!F:F,期首期末集計!I31,台帳シート!AH:AH,期首期末集計!$I$2)</f>
        <v>0</v>
      </c>
      <c r="M31" s="167"/>
      <c r="N31" s="168" t="str">
        <f t="shared" ref="N31:N33" si="23">IF(ISERROR(-K31/J31),"",(-K31/J31))</f>
        <v/>
      </c>
    </row>
    <row r="32" spans="1:14" ht="18" customHeight="1" x14ac:dyDescent="0.15">
      <c r="A32" s="109"/>
      <c r="B32" s="166" t="s">
        <v>274</v>
      </c>
      <c r="C32" s="219">
        <f>SUMIF(台帳シート!F:F,期首期末集計!B32,台帳シート!BN:BN)+SUMIF(台帳シート!F:F,期首期末集計!B32,台帳シート!BO:BO)+SUMIF(台帳シート!F:F,期首期末集計!B32,台帳シート!R:R)+SUMIF(台帳シート!F:F,期首期末集計!B32,台帳シート!BQ:BQ)</f>
        <v>10573837068</v>
      </c>
      <c r="D32" s="219">
        <f>-C32+E32</f>
        <v>-5833535834</v>
      </c>
      <c r="E32" s="219">
        <f>SUMIF(台帳シート!F:F,期首期末集計!B32,台帳シート!BT:BT)</f>
        <v>4740301234</v>
      </c>
      <c r="F32" s="167"/>
      <c r="G32" s="168">
        <f t="shared" si="21"/>
        <v>0.55169526412074654</v>
      </c>
      <c r="I32" s="166" t="s">
        <v>274</v>
      </c>
      <c r="J32" s="219">
        <f>SUMIFS(台帳シート!BN:BN,台帳シート!F:F,期首期末集計!I32,台帳シート!AH:AH,期首期末集計!$I$2)+SUMIFS(台帳シート!BO:BO,台帳シート!F:F,期首期末集計!I32,台帳シート!AH:AH,期首期末集計!$I$2)+SUMIFS(台帳シート!R:R,台帳シート!F:F,期首期末集計!I32,台帳シート!AH:AH,期首期末集計!$I$2)+SUMIFS(台帳シート!BQ:BQ,台帳シート!F:F,期首期末集計!I32,台帳シート!AH:AH,期首期末集計!$I$2)</f>
        <v>10573837068</v>
      </c>
      <c r="K32" s="219">
        <f t="shared" si="22"/>
        <v>-5833535834</v>
      </c>
      <c r="L32" s="219">
        <f>SUMIFS(台帳シート!BT:BT,台帳シート!F:F,期首期末集計!I32,台帳シート!AH:AH,期首期末集計!$I$2)</f>
        <v>4740301234</v>
      </c>
      <c r="M32" s="167"/>
      <c r="N32" s="168">
        <f t="shared" si="23"/>
        <v>0.55169526412074654</v>
      </c>
    </row>
    <row r="33" spans="1:14" ht="18" customHeight="1" x14ac:dyDescent="0.15">
      <c r="A33" s="109"/>
      <c r="B33" s="166" t="s">
        <v>275</v>
      </c>
      <c r="C33" s="219">
        <f>SUMIF(台帳シート!F:F,期首期末集計!B33,台帳シート!BN:BN)+SUMIF(台帳シート!F:F,期首期末集計!B33,台帳シート!BO:BO)+SUMIF(台帳シート!F:F,期首期末集計!B33,台帳シート!R:R)+SUMIF(台帳シート!F:F,期首期末集計!B33,台帳シート!BQ:BQ)</f>
        <v>1083237781</v>
      </c>
      <c r="D33" s="219">
        <f t="shared" ref="D33:D38" si="24">-C33+E33</f>
        <v>-203571364</v>
      </c>
      <c r="E33" s="219">
        <f>SUMIF(台帳シート!F:F,期首期末集計!B33,台帳シート!BT:BT)</f>
        <v>879666417</v>
      </c>
      <c r="F33" s="167"/>
      <c r="G33" s="168">
        <f t="shared" si="21"/>
        <v>0.18792860401533576</v>
      </c>
      <c r="I33" s="166" t="s">
        <v>275</v>
      </c>
      <c r="J33" s="219">
        <f>SUMIFS(台帳シート!BN:BN,台帳シート!F:F,期首期末集計!I33,台帳シート!AH:AH,期首期末集計!$I$2)+SUMIFS(台帳シート!BO:BO,台帳シート!F:F,期首期末集計!I33,台帳シート!AH:AH,期首期末集計!$I$2)+SUMIFS(台帳シート!R:R,台帳シート!F:F,期首期末集計!I33,台帳シート!AH:AH,期首期末集計!$I$2)+SUMIFS(台帳シート!BQ:BQ,台帳シート!F:F,期首期末集計!I33,台帳シート!AH:AH,期首期末集計!$I$2)</f>
        <v>1083237781</v>
      </c>
      <c r="K33" s="219">
        <f t="shared" si="22"/>
        <v>-203571364</v>
      </c>
      <c r="L33" s="219">
        <f>SUMIFS(台帳シート!BT:BT,台帳シート!F:F,期首期末集計!I33,台帳シート!AH:AH,期首期末集計!$I$2)</f>
        <v>879666417</v>
      </c>
      <c r="M33" s="167"/>
      <c r="N33" s="168">
        <f t="shared" si="23"/>
        <v>0.18792860401533576</v>
      </c>
    </row>
    <row r="34" spans="1:14" ht="18" customHeight="1" x14ac:dyDescent="0.15">
      <c r="A34" s="109"/>
      <c r="B34" s="166" t="s">
        <v>276</v>
      </c>
      <c r="C34" s="219">
        <f>SUMIF(台帳シート!F:F,期首期末集計!B34,台帳シート!BN:BN)+SUMIF(台帳シート!F:F,期首期末集計!B34,台帳シート!BO:BO)+SUMIF(台帳シート!F:F,期首期末集計!B34,台帳シート!R:R)+SUMIF(台帳シート!F:F,期首期末集計!B34,台帳シート!BQ:BQ)</f>
        <v>0</v>
      </c>
      <c r="D34" s="219">
        <f t="shared" si="24"/>
        <v>0</v>
      </c>
      <c r="E34" s="219">
        <f>SUMIF(台帳シート!F:F,期首期末集計!B34,台帳シート!BT:BT)</f>
        <v>0</v>
      </c>
      <c r="F34" s="167"/>
      <c r="G34" s="168" t="str">
        <f>IF(ISERROR(-D34/C34),"",(-D34/C34))</f>
        <v/>
      </c>
      <c r="I34" s="166" t="s">
        <v>276</v>
      </c>
      <c r="J34" s="219">
        <f>SUMIFS(台帳シート!BN:BN,台帳シート!F:F,期首期末集計!I34,台帳シート!AH:AH,期首期末集計!$I$2)+SUMIFS(台帳シート!BO:BO,台帳シート!F:F,期首期末集計!I34,台帳シート!AH:AH,期首期末集計!$I$2)+SUMIFS(台帳シート!R:R,台帳シート!F:F,期首期末集計!I34,台帳シート!AH:AH,期首期末集計!$I$2)+SUMIFS(台帳シート!BQ:BQ,台帳シート!F:F,期首期末集計!I34,台帳シート!AH:AH,期首期末集計!$I$2)</f>
        <v>0</v>
      </c>
      <c r="K34" s="219">
        <f t="shared" si="22"/>
        <v>0</v>
      </c>
      <c r="L34" s="219">
        <f>SUMIFS(台帳シート!BT:BT,台帳シート!F:F,期首期末集計!I34,台帳シート!AH:AH,期首期末集計!$I$2)</f>
        <v>0</v>
      </c>
      <c r="M34" s="167"/>
      <c r="N34" s="168" t="str">
        <f>IF(ISERROR(-K34/J34),"",(-K34/J34))</f>
        <v/>
      </c>
    </row>
    <row r="35" spans="1:14" ht="18" customHeight="1" x14ac:dyDescent="0.15">
      <c r="A35" s="109"/>
      <c r="B35" s="166" t="s">
        <v>277</v>
      </c>
      <c r="C35" s="219">
        <f>SUMIF(台帳シート!F:F,期首期末集計!B35,台帳シート!BN:BN)+SUMIF(台帳シート!F:F,期首期末集計!B35,台帳シート!BO:BO)+SUMIF(台帳シート!F:F,期首期末集計!B35,台帳シート!R:R)+SUMIF(台帳シート!F:F,期首期末集計!B35,台帳シート!BQ:BQ)</f>
        <v>0</v>
      </c>
      <c r="D35" s="219">
        <f t="shared" si="24"/>
        <v>0</v>
      </c>
      <c r="E35" s="219">
        <f>SUMIF(台帳シート!F:F,期首期末集計!B35,台帳シート!BT:BT)</f>
        <v>0</v>
      </c>
      <c r="F35" s="167"/>
      <c r="G35" s="168" t="str">
        <f t="shared" ref="G35:G38" si="25">IF(ISERROR(-D35/C35),"",(-D35/C35))</f>
        <v/>
      </c>
      <c r="I35" s="166" t="s">
        <v>277</v>
      </c>
      <c r="J35" s="219">
        <f>SUMIFS(台帳シート!BN:BN,台帳シート!F:F,期首期末集計!I35,台帳シート!AH:AH,期首期末集計!$I$2)+SUMIFS(台帳シート!BO:BO,台帳シート!F:F,期首期末集計!I35,台帳シート!AH:AH,期首期末集計!$I$2)+SUMIFS(台帳シート!R:R,台帳シート!F:F,期首期末集計!I35,台帳シート!AH:AH,期首期末集計!$I$2)+SUMIFS(台帳シート!BQ:BQ,台帳シート!F:F,期首期末集計!I35,台帳シート!AH:AH,期首期末集計!$I$2)</f>
        <v>0</v>
      </c>
      <c r="K35" s="219">
        <f t="shared" si="22"/>
        <v>0</v>
      </c>
      <c r="L35" s="219">
        <f>SUMIFS(台帳シート!BT:BT,台帳シート!F:F,期首期末集計!I35,台帳シート!AH:AH,期首期末集計!$I$2)</f>
        <v>0</v>
      </c>
      <c r="M35" s="167"/>
      <c r="N35" s="168" t="str">
        <f t="shared" ref="N35:N38" si="26">IF(ISERROR(-K35/J35),"",(-K35/J35))</f>
        <v/>
      </c>
    </row>
    <row r="36" spans="1:14" ht="18" customHeight="1" x14ac:dyDescent="0.15">
      <c r="A36" s="109"/>
      <c r="B36" s="166" t="s">
        <v>278</v>
      </c>
      <c r="C36" s="219">
        <f>SUMIF(台帳シート!F:F,期首期末集計!B36,台帳シート!BN:BN)+SUMIF(台帳シート!F:F,期首期末集計!B36,台帳シート!BO:BO)+SUMIF(台帳シート!F:F,期首期末集計!B36,台帳シート!R:R)+SUMIF(台帳シート!F:F,期首期末集計!B36,台帳シート!BQ:BQ)</f>
        <v>0</v>
      </c>
      <c r="D36" s="219">
        <f t="shared" si="24"/>
        <v>0</v>
      </c>
      <c r="E36" s="219">
        <f>SUMIF(台帳シート!F:F,期首期末集計!B36,台帳シート!BT:BT)</f>
        <v>0</v>
      </c>
      <c r="F36" s="167"/>
      <c r="G36" s="168" t="str">
        <f t="shared" si="25"/>
        <v/>
      </c>
      <c r="I36" s="166" t="s">
        <v>278</v>
      </c>
      <c r="J36" s="219">
        <f>SUMIFS(台帳シート!BN:BN,台帳シート!F:F,期首期末集計!I36,台帳シート!AH:AH,期首期末集計!$I$2)+SUMIFS(台帳シート!BO:BO,台帳シート!F:F,期首期末集計!I36,台帳シート!AH:AH,期首期末集計!$I$2)+SUMIFS(台帳シート!R:R,台帳シート!F:F,期首期末集計!I36,台帳シート!AH:AH,期首期末集計!$I$2)+SUMIFS(台帳シート!BQ:BQ,台帳シート!F:F,期首期末集計!I36,台帳シート!AH:AH,期首期末集計!$I$2)</f>
        <v>0</v>
      </c>
      <c r="K36" s="219">
        <f t="shared" si="22"/>
        <v>0</v>
      </c>
      <c r="L36" s="219">
        <f>SUMIFS(台帳シート!BT:BT,台帳シート!F:F,期首期末集計!I36,台帳シート!AH:AH,期首期末集計!$I$2)</f>
        <v>0</v>
      </c>
      <c r="M36" s="167"/>
      <c r="N36" s="168" t="str">
        <f t="shared" si="26"/>
        <v/>
      </c>
    </row>
    <row r="37" spans="1:14" ht="18" customHeight="1" x14ac:dyDescent="0.15">
      <c r="A37" s="109"/>
      <c r="B37" s="166" t="s">
        <v>279</v>
      </c>
      <c r="C37" s="219">
        <f>SUMIF(台帳シート!F:F,期首期末集計!B37,台帳シート!BN:BN)+SUMIF(台帳シート!F:F,期首期末集計!B37,台帳シート!BO:BO)+SUMIF(台帳シート!F:F,期首期末集計!B37,台帳シート!R:R)+SUMIF(台帳シート!F:F,期首期末集計!B37,台帳シート!BQ:BQ)</f>
        <v>0</v>
      </c>
      <c r="D37" s="219">
        <f t="shared" si="24"/>
        <v>0</v>
      </c>
      <c r="E37" s="219">
        <f>SUMIF(台帳シート!F:F,期首期末集計!B37,台帳シート!BT:BT)</f>
        <v>0</v>
      </c>
      <c r="F37" s="167"/>
      <c r="G37" s="168" t="str">
        <f t="shared" si="25"/>
        <v/>
      </c>
      <c r="I37" s="166" t="s">
        <v>279</v>
      </c>
      <c r="J37" s="219">
        <f>SUMIFS(台帳シート!BN:BN,台帳シート!F:F,期首期末集計!I37,台帳シート!AH:AH,期首期末集計!$I$2)+SUMIFS(台帳シート!BO:BO,台帳シート!F:F,期首期末集計!I37,台帳シート!AH:AH,期首期末集計!$I$2)+SUMIFS(台帳シート!R:R,台帳シート!F:F,期首期末集計!I37,台帳シート!AH:AH,期首期末集計!$I$2)+SUMIFS(台帳シート!BQ:BQ,台帳シート!F:F,期首期末集計!I37,台帳シート!AH:AH,期首期末集計!$I$2)</f>
        <v>0</v>
      </c>
      <c r="K37" s="219">
        <f t="shared" si="22"/>
        <v>0</v>
      </c>
      <c r="L37" s="219">
        <f>SUMIFS(台帳シート!BT:BT,台帳シート!F:F,期首期末集計!I37,台帳シート!AH:AH,期首期末集計!$I$2)</f>
        <v>0</v>
      </c>
      <c r="M37" s="167"/>
      <c r="N37" s="168" t="str">
        <f t="shared" si="26"/>
        <v/>
      </c>
    </row>
    <row r="38" spans="1:14" ht="18" customHeight="1" x14ac:dyDescent="0.15">
      <c r="A38" s="109"/>
      <c r="B38" s="169" t="s">
        <v>280</v>
      </c>
      <c r="C38" s="220">
        <f>SUMIF(台帳シート!F:F,期首期末集計!B38,台帳シート!BN:BN)+SUMIF(台帳シート!F:F,期首期末集計!B38,台帳シート!BO:BO)+SUMIF(台帳シート!F:F,期首期末集計!B38,台帳シート!R:R)+SUMIF(台帳シート!F:F,期首期末集計!B38,台帳シート!BQ:BQ)</f>
        <v>8802000</v>
      </c>
      <c r="D38" s="220">
        <f t="shared" si="24"/>
        <v>0</v>
      </c>
      <c r="E38" s="220">
        <f>SUMIF(台帳シート!F:F,期首期末集計!B38,台帳シート!BT:BT)</f>
        <v>8802000</v>
      </c>
      <c r="F38" s="170"/>
      <c r="G38" s="171">
        <f t="shared" si="25"/>
        <v>0</v>
      </c>
      <c r="I38" s="169" t="s">
        <v>280</v>
      </c>
      <c r="J38" s="220">
        <f>SUMIFS(台帳シート!BN:BN,台帳シート!F:F,期首期末集計!I38,台帳シート!AH:AH,期首期末集計!$I$2)+SUMIFS(台帳シート!BO:BO,台帳シート!F:F,期首期末集計!I38,台帳シート!AH:AH,期首期末集計!$I$2)+SUMIFS(台帳シート!R:R,台帳シート!F:F,期首期末集計!I38,台帳シート!AH:AH,期首期末集計!$I$2)+SUMIFS(台帳シート!BQ:BQ,台帳シート!F:F,期首期末集計!I38,台帳シート!AH:AH,期首期末集計!$I$2)</f>
        <v>8802000</v>
      </c>
      <c r="K38" s="220">
        <f t="shared" si="22"/>
        <v>0</v>
      </c>
      <c r="L38" s="220">
        <f>SUMIFS(台帳シート!BT:BT,台帳シート!F:F,期首期末集計!I38,台帳シート!AH:AH,期首期末集計!$I$2)</f>
        <v>8802000</v>
      </c>
      <c r="M38" s="170"/>
      <c r="N38" s="171">
        <f t="shared" si="26"/>
        <v>0</v>
      </c>
    </row>
    <row r="39" spans="1:14" ht="18" customHeight="1" x14ac:dyDescent="0.15">
      <c r="A39" s="109"/>
      <c r="B39" s="161" t="s">
        <v>481</v>
      </c>
      <c r="C39" s="221">
        <f>SUM(C40:C44)</f>
        <v>0</v>
      </c>
      <c r="D39" s="221">
        <f t="shared" ref="D39:E39" si="27">SUM(D40:D44)</f>
        <v>0</v>
      </c>
      <c r="E39" s="221">
        <f t="shared" si="27"/>
        <v>0</v>
      </c>
      <c r="F39" s="156"/>
      <c r="G39" s="226" t="str">
        <f>IF(ISERROR(-D39/(C39-C40-C44)),"",(-D39/(C39-C40-C44)))</f>
        <v/>
      </c>
      <c r="I39" s="161" t="s">
        <v>481</v>
      </c>
      <c r="J39" s="221">
        <f>SUM(J40:J44)</f>
        <v>0</v>
      </c>
      <c r="K39" s="221">
        <f t="shared" ref="K39:L39" si="28">SUM(K40:K44)</f>
        <v>0</v>
      </c>
      <c r="L39" s="221">
        <f t="shared" si="28"/>
        <v>0</v>
      </c>
      <c r="M39" s="156"/>
      <c r="N39" s="226" t="str">
        <f>IF(ISERROR(-K39/(J39-J40-J44)),"",(-K39/(J39-J40-J44)))</f>
        <v/>
      </c>
    </row>
    <row r="40" spans="1:14" ht="18" customHeight="1" x14ac:dyDescent="0.15">
      <c r="A40" s="109"/>
      <c r="B40" s="172" t="s">
        <v>281</v>
      </c>
      <c r="C40" s="222">
        <f>SUMIF(台帳シート!F:F,期首期末集計!B40,台帳シート!BN:BN)+SUMIF(台帳シート!F:F,期首期末集計!B40,台帳シート!BO:BO)+SUMIF(台帳シート!F:F,期首期末集計!B40,台帳シート!R:R)+SUMIF(台帳シート!F:F,期首期末集計!B40,台帳シート!BQ:BQ)</f>
        <v>0</v>
      </c>
      <c r="D40" s="222">
        <f t="shared" ref="D40:D44" si="29">-C40+E40</f>
        <v>0</v>
      </c>
      <c r="E40" s="222">
        <f>SUMIF(台帳シート!F:F,期首期末集計!B40,台帳シート!BT:BT)</f>
        <v>0</v>
      </c>
      <c r="F40" s="173"/>
      <c r="G40" s="174" t="str">
        <f t="shared" ref="G40:G45" si="30">IF(ISERROR(-D40/C40),"",(-D40/C40))</f>
        <v/>
      </c>
      <c r="I40" s="172" t="s">
        <v>281</v>
      </c>
      <c r="J40" s="222">
        <f>SUMIFS(台帳シート!BN:BN,台帳シート!F:F,期首期末集計!I40,台帳シート!AH:AH,期首期末集計!$I$2)+SUMIFS(台帳シート!BO:BO,台帳シート!F:F,期首期末集計!I40,台帳シート!AH:AH,期首期末集計!$I$2)+SUMIFS(台帳シート!R:R,台帳シート!F:F,期首期末集計!I40,台帳シート!AH:AH,期首期末集計!$I$2)+SUMIFS(台帳シート!BQ:BQ,台帳シート!F:F,期首期末集計!I40,台帳シート!AH:AH,期首期末集計!$I$2)</f>
        <v>0</v>
      </c>
      <c r="K40" s="222">
        <f t="shared" ref="K40:K45" si="31">-J40+L40</f>
        <v>0</v>
      </c>
      <c r="L40" s="222">
        <f>SUMIFS(台帳シート!BT:BT,台帳シート!F:F,期首期末集計!I40,台帳シート!AH:AH,期首期末集計!$I$2)</f>
        <v>0</v>
      </c>
      <c r="M40" s="173"/>
      <c r="N40" s="174" t="str">
        <f t="shared" ref="N40:N45" si="32">IF(ISERROR(-K40/J40),"",(-K40/J40))</f>
        <v/>
      </c>
    </row>
    <row r="41" spans="1:14" ht="18" customHeight="1" x14ac:dyDescent="0.15">
      <c r="A41" s="109"/>
      <c r="B41" s="166" t="s">
        <v>282</v>
      </c>
      <c r="C41" s="219">
        <f>SUMIF(台帳シート!F:F,期首期末集計!B41,台帳シート!BN:BN)+SUMIF(台帳シート!F:F,期首期末集計!B41,台帳シート!BO:BO)+SUMIF(台帳シート!F:F,期首期末集計!B41,台帳シート!R:R)+SUMIF(台帳シート!F:F,期首期末集計!B41,台帳シート!BQ:BQ)</f>
        <v>0</v>
      </c>
      <c r="D41" s="219">
        <f t="shared" si="29"/>
        <v>0</v>
      </c>
      <c r="E41" s="219">
        <f>SUMIF(台帳シート!F:F,期首期末集計!B41,台帳シート!BT:BT)</f>
        <v>0</v>
      </c>
      <c r="F41" s="167"/>
      <c r="G41" s="168" t="str">
        <f t="shared" si="30"/>
        <v/>
      </c>
      <c r="I41" s="166" t="s">
        <v>282</v>
      </c>
      <c r="J41" s="219">
        <f>SUMIFS(台帳シート!BN:BN,台帳シート!F:F,期首期末集計!I41,台帳シート!AH:AH,期首期末集計!$I$2)+SUMIFS(台帳シート!BO:BO,台帳シート!F:F,期首期末集計!I41,台帳シート!AH:AH,期首期末集計!$I$2)+SUMIFS(台帳シート!R:R,台帳シート!F:F,期首期末集計!I41,台帳シート!AH:AH,期首期末集計!$I$2)+SUMIFS(台帳シート!BQ:BQ,台帳シート!F:F,期首期末集計!I41,台帳シート!AH:AH,期首期末集計!$I$2)</f>
        <v>0</v>
      </c>
      <c r="K41" s="219">
        <f t="shared" si="31"/>
        <v>0</v>
      </c>
      <c r="L41" s="219">
        <f>SUMIFS(台帳シート!BT:BT,台帳シート!F:F,期首期末集計!I41,台帳シート!AH:AH,期首期末集計!$I$2)</f>
        <v>0</v>
      </c>
      <c r="M41" s="167"/>
      <c r="N41" s="168" t="str">
        <f t="shared" si="32"/>
        <v/>
      </c>
    </row>
    <row r="42" spans="1:14" ht="18" customHeight="1" x14ac:dyDescent="0.15">
      <c r="A42" s="109"/>
      <c r="B42" s="166" t="s">
        <v>283</v>
      </c>
      <c r="C42" s="219">
        <f>SUMIF(台帳シート!F:F,期首期末集計!B42,台帳シート!BN:BN)+SUMIF(台帳シート!F:F,期首期末集計!B42,台帳シート!BO:BO)+SUMIF(台帳シート!F:F,期首期末集計!B42,台帳シート!R:R)+SUMIF(台帳シート!F:F,期首期末集計!B42,台帳シート!BQ:BQ)</f>
        <v>0</v>
      </c>
      <c r="D42" s="219">
        <f t="shared" si="29"/>
        <v>0</v>
      </c>
      <c r="E42" s="219">
        <f>SUMIF(台帳シート!F:F,期首期末集計!B42,台帳シート!BT:BT)</f>
        <v>0</v>
      </c>
      <c r="F42" s="167"/>
      <c r="G42" s="168" t="str">
        <f t="shared" si="30"/>
        <v/>
      </c>
      <c r="I42" s="166" t="s">
        <v>283</v>
      </c>
      <c r="J42" s="219">
        <f>SUMIFS(台帳シート!BN:BN,台帳シート!F:F,期首期末集計!I42,台帳シート!AH:AH,期首期末集計!$I$2)+SUMIFS(台帳シート!BO:BO,台帳シート!F:F,期首期末集計!I42,台帳シート!AH:AH,期首期末集計!$I$2)+SUMIFS(台帳シート!R:R,台帳シート!F:F,期首期末集計!I42,台帳シート!AH:AH,期首期末集計!$I$2)+SUMIFS(台帳シート!BQ:BQ,台帳シート!F:F,期首期末集計!I42,台帳シート!AH:AH,期首期末集計!$I$2)</f>
        <v>0</v>
      </c>
      <c r="K42" s="219">
        <f t="shared" si="31"/>
        <v>0</v>
      </c>
      <c r="L42" s="219">
        <f>SUMIFS(台帳シート!BT:BT,台帳シート!F:F,期首期末集計!I42,台帳シート!AH:AH,期首期末集計!$I$2)</f>
        <v>0</v>
      </c>
      <c r="M42" s="167"/>
      <c r="N42" s="168" t="str">
        <f t="shared" si="32"/>
        <v/>
      </c>
    </row>
    <row r="43" spans="1:14" ht="18" customHeight="1" x14ac:dyDescent="0.15">
      <c r="A43" s="109"/>
      <c r="B43" s="166" t="s">
        <v>284</v>
      </c>
      <c r="C43" s="219">
        <f>SUMIF(台帳シート!F:F,期首期末集計!B43,台帳シート!BN:BN)+SUMIF(台帳シート!F:F,期首期末集計!B43,台帳シート!BO:BO)+SUMIF(台帳シート!F:F,期首期末集計!B43,台帳シート!R:R)+SUMIF(台帳シート!F:F,期首期末集計!B43,台帳シート!BQ:BQ)</f>
        <v>0</v>
      </c>
      <c r="D43" s="219">
        <f t="shared" si="29"/>
        <v>0</v>
      </c>
      <c r="E43" s="219">
        <f>SUMIF(台帳シート!F:F,期首期末集計!B43,台帳シート!BT:BT)</f>
        <v>0</v>
      </c>
      <c r="F43" s="167"/>
      <c r="G43" s="168" t="str">
        <f t="shared" si="30"/>
        <v/>
      </c>
      <c r="I43" s="166" t="s">
        <v>284</v>
      </c>
      <c r="J43" s="219">
        <f>SUMIFS(台帳シート!BN:BN,台帳シート!F:F,期首期末集計!I43,台帳シート!AH:AH,期首期末集計!$I$2)+SUMIFS(台帳シート!BO:BO,台帳シート!F:F,期首期末集計!I43,台帳シート!AH:AH,期首期末集計!$I$2)+SUMIFS(台帳シート!R:R,台帳シート!F:F,期首期末集計!I43,台帳シート!AH:AH,期首期末集計!$I$2)+SUMIFS(台帳シート!BQ:BQ,台帳シート!F:F,期首期末集計!I43,台帳シート!AH:AH,期首期末集計!$I$2)</f>
        <v>0</v>
      </c>
      <c r="K43" s="219">
        <f t="shared" si="31"/>
        <v>0</v>
      </c>
      <c r="L43" s="219">
        <f>SUMIFS(台帳シート!BT:BT,台帳シート!F:F,期首期末集計!I43,台帳シート!AH:AH,期首期末集計!$I$2)</f>
        <v>0</v>
      </c>
      <c r="M43" s="167"/>
      <c r="N43" s="168" t="str">
        <f t="shared" si="32"/>
        <v/>
      </c>
    </row>
    <row r="44" spans="1:14" ht="18" customHeight="1" x14ac:dyDescent="0.15">
      <c r="A44" s="109"/>
      <c r="B44" s="169" t="s">
        <v>285</v>
      </c>
      <c r="C44" s="220">
        <f>SUMIF(台帳シート!F:F,期首期末集計!B44,台帳シート!BN:BN)+SUMIF(台帳シート!F:F,期首期末集計!B44,台帳シート!BO:BO)+SUMIF(台帳シート!F:F,期首期末集計!B44,台帳シート!R:R)+SUMIF(台帳シート!F:F,期首期末集計!B44,台帳シート!BQ:BQ)</f>
        <v>0</v>
      </c>
      <c r="D44" s="220">
        <f t="shared" si="29"/>
        <v>0</v>
      </c>
      <c r="E44" s="220">
        <f>SUMIF(台帳シート!F:F,期首期末集計!B44,台帳シート!BT:BT)</f>
        <v>0</v>
      </c>
      <c r="F44" s="170"/>
      <c r="G44" s="171" t="str">
        <f t="shared" si="30"/>
        <v/>
      </c>
      <c r="I44" s="169" t="s">
        <v>285</v>
      </c>
      <c r="J44" s="220">
        <f>SUMIFS(台帳シート!BN:BN,台帳シート!F:F,期首期末集計!I44,台帳シート!AH:AH,期首期末集計!$I$2)+SUMIFS(台帳シート!BO:BO,台帳シート!F:F,期首期末集計!I44,台帳シート!AH:AH,期首期末集計!$I$2)+SUMIFS(台帳シート!R:R,台帳シート!F:F,期首期末集計!I44,台帳シート!AH:AH,期首期末集計!$I$2)+SUMIFS(台帳シート!BQ:BQ,台帳シート!F:F,期首期末集計!I44,台帳シート!AH:AH,期首期末集計!$I$2)</f>
        <v>0</v>
      </c>
      <c r="K44" s="220">
        <f t="shared" si="31"/>
        <v>0</v>
      </c>
      <c r="L44" s="220">
        <f>SUMIFS(台帳シート!BT:BT,台帳シート!F:F,期首期末集計!I44,台帳シート!AH:AH,期首期末集計!$I$2)</f>
        <v>0</v>
      </c>
      <c r="M44" s="170"/>
      <c r="N44" s="171" t="str">
        <f t="shared" si="32"/>
        <v/>
      </c>
    </row>
    <row r="45" spans="1:14" ht="18" customHeight="1" x14ac:dyDescent="0.15">
      <c r="A45" s="109"/>
      <c r="B45" s="161" t="s">
        <v>286</v>
      </c>
      <c r="C45" s="221">
        <f>SUMIF(台帳シート!F:F,期首期末集計!B45,台帳シート!BN:BN)+SUMIF(台帳シート!F:F,期首期末集計!B45,台帳シート!BO:BO)+SUMIF(台帳シート!F:F,期首期末集計!B45,台帳シート!R:R)+SUMIF(台帳シート!F:F,期首期末集計!B45,台帳シート!BQ:BQ)</f>
        <v>1524335829</v>
      </c>
      <c r="D45" s="221">
        <f>-C45+E45</f>
        <v>-1169717963</v>
      </c>
      <c r="E45" s="221">
        <f>SUMIF(台帳シート!F:F,期首期末集計!B45,台帳シート!BT:BT)</f>
        <v>354617866</v>
      </c>
      <c r="F45" s="156"/>
      <c r="G45" s="157">
        <f t="shared" si="30"/>
        <v>0.76736237563041632</v>
      </c>
      <c r="I45" s="161" t="s">
        <v>286</v>
      </c>
      <c r="J45" s="221">
        <f>SUMIFS(台帳シート!BN:BN,台帳シート!F:F,期首期末集計!I45,台帳シート!AH:AH,期首期末集計!$I$2)+SUMIFS(台帳シート!BO:BO,台帳シート!F:F,期首期末集計!I45,台帳シート!AH:AH,期首期末集計!$I$2)+SUMIFS(台帳シート!R:R,台帳シート!F:F,期首期末集計!I45,台帳シート!AH:AH,期首期末集計!$I$2)+SUMIFS(台帳シート!BQ:BQ,台帳シート!F:F,期首期末集計!I45,台帳シート!AH:AH,期首期末集計!$I$2)</f>
        <v>1524335829</v>
      </c>
      <c r="K45" s="221">
        <f t="shared" si="31"/>
        <v>-1169717963</v>
      </c>
      <c r="L45" s="221">
        <f>SUMIFS(台帳シート!BT:BT,台帳シート!F:F,期首期末集計!I45,台帳シート!AH:AH,期首期末集計!$I$2)</f>
        <v>354617866</v>
      </c>
      <c r="M45" s="156"/>
      <c r="N45" s="157">
        <f t="shared" si="32"/>
        <v>0.76736237563041632</v>
      </c>
    </row>
    <row r="46" spans="1:14" ht="18" customHeight="1" x14ac:dyDescent="0.15">
      <c r="A46" s="109"/>
      <c r="B46" s="178" t="s">
        <v>484</v>
      </c>
      <c r="C46" s="221">
        <f>SUM(C47:C48)</f>
        <v>521250450</v>
      </c>
      <c r="D46" s="221">
        <f t="shared" ref="D46:E46" si="33">SUM(D47:D48)</f>
        <v>-452643450</v>
      </c>
      <c r="E46" s="221">
        <f t="shared" si="33"/>
        <v>68607000</v>
      </c>
      <c r="F46" s="156"/>
      <c r="G46" s="157"/>
      <c r="I46" s="178" t="s">
        <v>484</v>
      </c>
      <c r="J46" s="221">
        <f>SUM(J47:J48)</f>
        <v>521250450</v>
      </c>
      <c r="K46" s="221">
        <f t="shared" ref="K46:L46" si="34">SUM(K47:K48)</f>
        <v>-452643450</v>
      </c>
      <c r="L46" s="221">
        <f t="shared" si="34"/>
        <v>68607000</v>
      </c>
      <c r="M46" s="156"/>
      <c r="N46" s="157"/>
    </row>
    <row r="47" spans="1:14" ht="18" customHeight="1" x14ac:dyDescent="0.15">
      <c r="A47" s="109"/>
      <c r="B47" s="179" t="s">
        <v>287</v>
      </c>
      <c r="C47" s="222">
        <f>SUMIF(台帳シート!F:F,期首期末集計!B47,台帳シート!BN:BN)+SUMIF(台帳シート!F:F,期首期末集計!B47,台帳シート!BO:BO)+SUMIF(台帳シート!F:F,期首期末集計!B47,台帳シート!R:R)+SUMIF(台帳シート!F:F,期首期末集計!B47,台帳シート!BQ:BQ)</f>
        <v>521250450</v>
      </c>
      <c r="D47" s="222">
        <f>-C47+E47</f>
        <v>-452643450</v>
      </c>
      <c r="E47" s="222">
        <f>SUMIF(台帳シート!F:F,期首期末集計!B47,台帳シート!BT:BT)</f>
        <v>68607000</v>
      </c>
      <c r="F47" s="173"/>
      <c r="G47" s="174"/>
      <c r="I47" s="179" t="s">
        <v>287</v>
      </c>
      <c r="J47" s="222">
        <f>SUMIFS(台帳シート!BN:BN,台帳シート!F:F,期首期末集計!I47,台帳シート!AH:AH,期首期末集計!$I$2)+SUMIFS(台帳シート!BO:BO,台帳シート!F:F,期首期末集計!I47,台帳シート!AH:AH,期首期末集計!$I$2)+SUMIFS(台帳シート!R:R,台帳シート!F:F,期首期末集計!I47,台帳シート!AH:AH,期首期末集計!$I$2)+SUMIFS(台帳シート!BQ:BQ,台帳シート!F:F,期首期末集計!I47,台帳シート!AH:AH,期首期末集計!$I$2)</f>
        <v>521250450</v>
      </c>
      <c r="K47" s="222">
        <f t="shared" ref="K47:K48" si="35">-J47+L47</f>
        <v>-452643450</v>
      </c>
      <c r="L47" s="222">
        <f>SUMIFS(台帳シート!BT:BT,台帳シート!F:F,期首期末集計!I47,台帳シート!AH:AH,期首期末集計!$I$2)</f>
        <v>68607000</v>
      </c>
      <c r="M47" s="173"/>
      <c r="N47" s="174"/>
    </row>
    <row r="48" spans="1:14" ht="18" customHeight="1" x14ac:dyDescent="0.15">
      <c r="A48" s="109"/>
      <c r="B48" s="180" t="s">
        <v>288</v>
      </c>
      <c r="C48" s="220">
        <f>SUMIF(台帳シート!F:F,期首期末集計!B48,台帳シート!BN:BN)+SUMIF(台帳シート!F:F,期首期末集計!B48,台帳シート!BO:BO)+SUMIF(台帳シート!F:F,期首期末集計!B48,台帳シート!R:R)+SUMIF(台帳シート!F:F,期首期末集計!B48,台帳シート!BQ:BQ)</f>
        <v>0</v>
      </c>
      <c r="D48" s="220">
        <f t="shared" ref="D48" si="36">C48-E48</f>
        <v>0</v>
      </c>
      <c r="E48" s="220">
        <f>SUMIF(台帳シート!F:F,期首期末集計!B48,台帳シート!BT:BT)</f>
        <v>0</v>
      </c>
      <c r="F48" s="170"/>
      <c r="G48" s="171"/>
      <c r="I48" s="180" t="s">
        <v>288</v>
      </c>
      <c r="J48" s="220">
        <f>SUMIFS(台帳シート!BN:BN,台帳シート!F:F,期首期末集計!I48,台帳シート!AH:AH,期首期末集計!$I$2)+SUMIFS(台帳シート!BO:BO,台帳シート!F:F,期首期末集計!I48,台帳シート!AH:AH,期首期末集計!$I$2)+SUMIFS(台帳シート!R:R,台帳シート!F:F,期首期末集計!I48,台帳シート!AH:AH,期首期末集計!$I$2)+SUMIFS(台帳シート!BQ:BQ,台帳シート!F:F,期首期末集計!I48,台帳シート!AH:AH,期首期末集計!$I$2)</f>
        <v>0</v>
      </c>
      <c r="K48" s="220">
        <f t="shared" si="35"/>
        <v>0</v>
      </c>
      <c r="L48" s="220">
        <f>SUMIFS(台帳シート!BT:BT,台帳シート!F:F,期首期末集計!I48,台帳シート!AH:AH,期首期末集計!$I$2)</f>
        <v>0</v>
      </c>
      <c r="M48" s="170"/>
      <c r="N48" s="171"/>
    </row>
  </sheetData>
  <phoneticPr fontId="1"/>
  <pageMargins left="0.70866141732283472" right="0.70866141732283472" top="0.74803149606299213" bottom="0.74803149606299213" header="0.31496062992125984" footer="0.31496062992125984"/>
  <pageSetup paperSize="8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コード表!$F$3:$F$12</xm:f>
          </x14:formula1>
          <xm:sqref>I2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K121"/>
  <sheetViews>
    <sheetView workbookViewId="0">
      <selection activeCell="B1" sqref="B1"/>
    </sheetView>
  </sheetViews>
  <sheetFormatPr defaultRowHeight="13.5" outlineLevelCol="1" x14ac:dyDescent="0.15"/>
  <cols>
    <col min="1" max="1" width="3.125" customWidth="1"/>
    <col min="2" max="2" width="15.625" customWidth="1"/>
    <col min="3" max="3" width="4.375" customWidth="1"/>
    <col min="4" max="4" width="15" bestFit="1" customWidth="1"/>
    <col min="5" max="5" width="11.25" bestFit="1" customWidth="1"/>
    <col min="6" max="6" width="14.625" bestFit="1" customWidth="1"/>
    <col min="7" max="7" width="28.75" customWidth="1"/>
    <col min="8" max="8" width="7.625" customWidth="1"/>
    <col min="9" max="9" width="17.625" bestFit="1" customWidth="1"/>
    <col min="10" max="10" width="4.75" bestFit="1" customWidth="1"/>
    <col min="11" max="11" width="10.5" bestFit="1" customWidth="1"/>
    <col min="12" max="12" width="7.875" customWidth="1"/>
    <col min="13" max="13" width="12.875" bestFit="1" customWidth="1"/>
    <col min="14" max="14" width="9.5" customWidth="1"/>
    <col min="15" max="15" width="7.875" hidden="1" customWidth="1" outlineLevel="1"/>
    <col min="16" max="16" width="9.25" hidden="1" customWidth="1" outlineLevel="1"/>
    <col min="17" max="17" width="7.5" hidden="1" customWidth="1" outlineLevel="1"/>
    <col min="18" max="18" width="11" hidden="1" customWidth="1" outlineLevel="1"/>
    <col min="19" max="24" width="11.875" hidden="1" customWidth="1" outlineLevel="1"/>
    <col min="25" max="25" width="11" hidden="1" customWidth="1" outlineLevel="1"/>
    <col min="26" max="32" width="11.875" hidden="1" customWidth="1" outlineLevel="1"/>
    <col min="33" max="33" width="13.125" hidden="1" customWidth="1" outlineLevel="1"/>
    <col min="34" max="34" width="15.375" customWidth="1" collapsed="1"/>
    <col min="35" max="35" width="8" hidden="1" customWidth="1" outlineLevel="1" collapsed="1"/>
    <col min="36" max="36" width="18" bestFit="1" customWidth="1" collapsed="1"/>
    <col min="37" max="37" width="8.125" hidden="1" customWidth="1" outlineLevel="1"/>
    <col min="38" max="38" width="9.125" customWidth="1" collapsed="1"/>
    <col min="39" max="39" width="8" bestFit="1" customWidth="1"/>
    <col min="40" max="40" width="7.625" customWidth="1"/>
    <col min="41" max="41" width="9.25" customWidth="1"/>
    <col min="42" max="42" width="8" hidden="1" customWidth="1" outlineLevel="1"/>
    <col min="43" max="43" width="8.25" bestFit="1" customWidth="1" collapsed="1"/>
    <col min="44" max="44" width="6" customWidth="1"/>
    <col min="45" max="46" width="6.75" customWidth="1"/>
    <col min="47" max="47" width="4.75" hidden="1" customWidth="1" outlineLevel="1"/>
    <col min="48" max="48" width="20.75" bestFit="1" customWidth="1" collapsed="1"/>
    <col min="49" max="49" width="8.875" hidden="1" customWidth="1" outlineLevel="1"/>
    <col min="50" max="50" width="8" bestFit="1" customWidth="1" collapsed="1"/>
    <col min="51" max="51" width="9.5" bestFit="1" customWidth="1"/>
    <col min="52" max="52" width="8" bestFit="1" customWidth="1"/>
    <col min="53" max="53" width="0" hidden="1" customWidth="1"/>
    <col min="54" max="54" width="10.75" hidden="1" customWidth="1"/>
    <col min="55" max="56" width="10.125" hidden="1" customWidth="1"/>
    <col min="57" max="57" width="9.25" hidden="1" customWidth="1"/>
    <col min="58" max="58" width="8.25" hidden="1" customWidth="1"/>
    <col min="59" max="59" width="6.375" hidden="1" customWidth="1"/>
    <col min="60" max="60" width="4.75" hidden="1" customWidth="1"/>
    <col min="61" max="61" width="5.25" hidden="1" customWidth="1"/>
    <col min="62" max="62" width="5.375" hidden="1" customWidth="1"/>
    <col min="63" max="63" width="9.875" hidden="1" customWidth="1"/>
  </cols>
  <sheetData>
    <row r="1" spans="2:63" ht="22.5" customHeight="1" x14ac:dyDescent="0.15">
      <c r="B1" s="23" t="s">
        <v>566</v>
      </c>
    </row>
    <row r="2" spans="2:63" ht="17.25" x14ac:dyDescent="0.15">
      <c r="B2" s="23"/>
      <c r="G2" s="52" t="s">
        <v>299</v>
      </c>
    </row>
    <row r="3" spans="2:63" ht="15" customHeight="1" x14ac:dyDescent="0.15">
      <c r="B3" s="23"/>
      <c r="G3" s="51" t="s">
        <v>298</v>
      </c>
    </row>
    <row r="4" spans="2:63" ht="15" customHeight="1" thickBot="1" x14ac:dyDescent="0.2">
      <c r="B4" s="23"/>
      <c r="G4" s="50" t="s">
        <v>300</v>
      </c>
    </row>
    <row r="5" spans="2:63" ht="15" hidden="1" customHeight="1" thickBot="1" x14ac:dyDescent="0.2">
      <c r="B5" t="s">
        <v>101</v>
      </c>
      <c r="BA5" s="22" t="s">
        <v>100</v>
      </c>
    </row>
    <row r="6" spans="2:63" x14ac:dyDescent="0.15">
      <c r="B6" s="75">
        <v>1</v>
      </c>
      <c r="C6" s="20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19">
        <v>8</v>
      </c>
      <c r="J6" s="20">
        <v>9</v>
      </c>
      <c r="K6" s="53">
        <v>10</v>
      </c>
      <c r="L6" s="19">
        <v>11</v>
      </c>
      <c r="M6" s="54">
        <v>12</v>
      </c>
      <c r="N6" s="18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0">
        <v>24</v>
      </c>
      <c r="Z6" s="20">
        <v>25</v>
      </c>
      <c r="AA6" s="20">
        <v>26</v>
      </c>
      <c r="AB6" s="21">
        <v>27</v>
      </c>
      <c r="AC6" s="20">
        <v>28</v>
      </c>
      <c r="AD6" s="20">
        <v>29</v>
      </c>
      <c r="AE6" s="20">
        <v>30</v>
      </c>
      <c r="AF6" s="20">
        <v>31</v>
      </c>
      <c r="AG6" s="20">
        <v>32</v>
      </c>
      <c r="AH6" s="53">
        <v>33</v>
      </c>
      <c r="AI6" s="20">
        <v>34</v>
      </c>
      <c r="AJ6" s="19">
        <v>35</v>
      </c>
      <c r="AK6" s="20">
        <v>36</v>
      </c>
      <c r="AL6" s="19">
        <v>37</v>
      </c>
      <c r="AM6" s="19">
        <v>38</v>
      </c>
      <c r="AN6" s="19">
        <v>39</v>
      </c>
      <c r="AO6" s="19">
        <v>40</v>
      </c>
      <c r="AP6" s="20">
        <v>41</v>
      </c>
      <c r="AQ6" s="53">
        <v>42</v>
      </c>
      <c r="AR6" s="53"/>
      <c r="AS6" s="19">
        <v>43</v>
      </c>
      <c r="AT6" s="19">
        <v>44</v>
      </c>
      <c r="AU6" s="20">
        <v>45</v>
      </c>
      <c r="AV6" s="53">
        <v>46</v>
      </c>
      <c r="AW6" s="20">
        <v>47</v>
      </c>
      <c r="AX6" s="53">
        <v>48</v>
      </c>
      <c r="AY6" s="19">
        <v>49</v>
      </c>
      <c r="AZ6" s="18">
        <v>50</v>
      </c>
      <c r="BA6" s="66">
        <v>51</v>
      </c>
      <c r="BB6" s="67">
        <v>52</v>
      </c>
      <c r="BC6" s="68">
        <v>53</v>
      </c>
      <c r="BD6" s="69">
        <v>54</v>
      </c>
      <c r="BE6" s="70">
        <v>55</v>
      </c>
      <c r="BF6" s="67">
        <v>56</v>
      </c>
      <c r="BG6" s="70">
        <v>57</v>
      </c>
      <c r="BH6" s="70">
        <v>58</v>
      </c>
      <c r="BI6" s="67">
        <v>59</v>
      </c>
      <c r="BJ6" s="67">
        <v>60</v>
      </c>
      <c r="BK6" s="70">
        <v>61</v>
      </c>
    </row>
    <row r="7" spans="2:63" s="17" customFormat="1" ht="16.5" customHeight="1" x14ac:dyDescent="0.15">
      <c r="B7" s="364" t="s">
        <v>99</v>
      </c>
      <c r="C7" s="366" t="s">
        <v>98</v>
      </c>
      <c r="D7" s="368" t="s">
        <v>97</v>
      </c>
      <c r="E7" s="368" t="s">
        <v>96</v>
      </c>
      <c r="F7" s="370" t="s">
        <v>95</v>
      </c>
      <c r="G7" s="368" t="s">
        <v>94</v>
      </c>
      <c r="H7" s="370" t="s">
        <v>93</v>
      </c>
      <c r="I7" s="376" t="s">
        <v>92</v>
      </c>
      <c r="J7" s="375" t="s">
        <v>91</v>
      </c>
      <c r="K7" s="370" t="s">
        <v>90</v>
      </c>
      <c r="L7" s="376" t="s">
        <v>89</v>
      </c>
      <c r="M7" s="371" t="s">
        <v>34</v>
      </c>
      <c r="N7" s="373" t="s">
        <v>88</v>
      </c>
      <c r="O7" s="375" t="s">
        <v>346</v>
      </c>
      <c r="P7" s="375" t="s">
        <v>87</v>
      </c>
      <c r="Q7" s="375" t="s">
        <v>86</v>
      </c>
      <c r="R7" s="378" t="s">
        <v>85</v>
      </c>
      <c r="S7" s="391" t="s">
        <v>84</v>
      </c>
      <c r="T7" s="391"/>
      <c r="U7" s="391"/>
      <c r="V7" s="391"/>
      <c r="W7" s="391"/>
      <c r="X7" s="392"/>
      <c r="Y7" s="381" t="s">
        <v>83</v>
      </c>
      <c r="Z7" s="383" t="s">
        <v>82</v>
      </c>
      <c r="AA7" s="383"/>
      <c r="AB7" s="383"/>
      <c r="AC7" s="383"/>
      <c r="AD7" s="383"/>
      <c r="AE7" s="383"/>
      <c r="AF7" s="384"/>
      <c r="AG7" s="379" t="s">
        <v>15</v>
      </c>
      <c r="AH7" s="385" t="s">
        <v>81</v>
      </c>
      <c r="AI7" s="379" t="s">
        <v>80</v>
      </c>
      <c r="AJ7" s="387" t="s">
        <v>79</v>
      </c>
      <c r="AK7" s="389" t="s">
        <v>78</v>
      </c>
      <c r="AL7" s="393" t="s">
        <v>77</v>
      </c>
      <c r="AM7" s="393" t="s">
        <v>76</v>
      </c>
      <c r="AN7" s="393" t="s">
        <v>75</v>
      </c>
      <c r="AO7" s="387" t="s">
        <v>74</v>
      </c>
      <c r="AP7" s="379" t="s">
        <v>73</v>
      </c>
      <c r="AQ7" s="385" t="s">
        <v>72</v>
      </c>
      <c r="AR7" s="385" t="s">
        <v>303</v>
      </c>
      <c r="AS7" s="393" t="s">
        <v>71</v>
      </c>
      <c r="AT7" s="393" t="s">
        <v>70</v>
      </c>
      <c r="AU7" s="379" t="s">
        <v>69</v>
      </c>
      <c r="AV7" s="385" t="s">
        <v>68</v>
      </c>
      <c r="AW7" s="375" t="s">
        <v>67</v>
      </c>
      <c r="AX7" s="370" t="s">
        <v>66</v>
      </c>
      <c r="AY7" s="376" t="s">
        <v>65</v>
      </c>
      <c r="AZ7" s="399" t="s">
        <v>64</v>
      </c>
      <c r="BA7" s="400" t="s">
        <v>63</v>
      </c>
      <c r="BB7" s="397" t="s">
        <v>62</v>
      </c>
      <c r="BC7" s="395" t="s">
        <v>61</v>
      </c>
      <c r="BD7" s="404" t="s">
        <v>60</v>
      </c>
      <c r="BE7" s="406" t="s">
        <v>59</v>
      </c>
      <c r="BF7" s="397" t="s">
        <v>58</v>
      </c>
      <c r="BG7" s="397" t="s">
        <v>57</v>
      </c>
      <c r="BH7" s="397" t="s">
        <v>56</v>
      </c>
      <c r="BI7" s="397" t="s">
        <v>55</v>
      </c>
      <c r="BJ7" s="397" t="s">
        <v>54</v>
      </c>
      <c r="BK7" s="402" t="s">
        <v>53</v>
      </c>
    </row>
    <row r="8" spans="2:63" s="17" customFormat="1" ht="16.5" customHeight="1" thickBot="1" x14ac:dyDescent="0.2">
      <c r="B8" s="365"/>
      <c r="C8" s="367"/>
      <c r="D8" s="369"/>
      <c r="E8" s="369"/>
      <c r="F8" s="369"/>
      <c r="G8" s="369"/>
      <c r="H8" s="369"/>
      <c r="I8" s="377"/>
      <c r="J8" s="367"/>
      <c r="K8" s="369"/>
      <c r="L8" s="377"/>
      <c r="M8" s="372"/>
      <c r="N8" s="374"/>
      <c r="O8" s="367"/>
      <c r="P8" s="367"/>
      <c r="Q8" s="367"/>
      <c r="R8" s="367"/>
      <c r="S8" s="55" t="s">
        <v>52</v>
      </c>
      <c r="T8" s="55" t="s">
        <v>51</v>
      </c>
      <c r="U8" s="55" t="s">
        <v>50</v>
      </c>
      <c r="V8" s="55" t="s">
        <v>49</v>
      </c>
      <c r="W8" s="55" t="s">
        <v>48</v>
      </c>
      <c r="X8" s="55" t="s">
        <v>47</v>
      </c>
      <c r="Y8" s="382"/>
      <c r="Z8" s="55" t="s">
        <v>46</v>
      </c>
      <c r="AA8" s="55" t="s">
        <v>45</v>
      </c>
      <c r="AB8" s="55" t="s">
        <v>44</v>
      </c>
      <c r="AC8" s="55" t="s">
        <v>43</v>
      </c>
      <c r="AD8" s="55" t="s">
        <v>42</v>
      </c>
      <c r="AE8" s="55" t="s">
        <v>41</v>
      </c>
      <c r="AF8" s="55" t="s">
        <v>16</v>
      </c>
      <c r="AG8" s="380"/>
      <c r="AH8" s="386"/>
      <c r="AI8" s="380"/>
      <c r="AJ8" s="388"/>
      <c r="AK8" s="390"/>
      <c r="AL8" s="394"/>
      <c r="AM8" s="394"/>
      <c r="AN8" s="394"/>
      <c r="AO8" s="388"/>
      <c r="AP8" s="380"/>
      <c r="AQ8" s="386"/>
      <c r="AR8" s="386"/>
      <c r="AS8" s="394"/>
      <c r="AT8" s="394"/>
      <c r="AU8" s="380"/>
      <c r="AV8" s="386"/>
      <c r="AW8" s="367"/>
      <c r="AX8" s="369"/>
      <c r="AY8" s="377"/>
      <c r="AZ8" s="374"/>
      <c r="BA8" s="401"/>
      <c r="BB8" s="398"/>
      <c r="BC8" s="396"/>
      <c r="BD8" s="405"/>
      <c r="BE8" s="407"/>
      <c r="BF8" s="398"/>
      <c r="BG8" s="398"/>
      <c r="BH8" s="398"/>
      <c r="BI8" s="398"/>
      <c r="BJ8" s="398"/>
      <c r="BK8" s="403"/>
    </row>
    <row r="9" spans="2:63" s="10" customFormat="1" ht="200.25" customHeight="1" x14ac:dyDescent="0.15">
      <c r="B9" s="16" t="s">
        <v>419</v>
      </c>
      <c r="C9" s="12" t="s">
        <v>39</v>
      </c>
      <c r="D9" s="12" t="s">
        <v>38</v>
      </c>
      <c r="E9" s="12" t="s">
        <v>420</v>
      </c>
      <c r="F9" s="12" t="s">
        <v>421</v>
      </c>
      <c r="G9" s="12" t="s">
        <v>37</v>
      </c>
      <c r="H9" s="12" t="s">
        <v>422</v>
      </c>
      <c r="I9" s="12" t="s">
        <v>423</v>
      </c>
      <c r="J9" s="12" t="s">
        <v>36</v>
      </c>
      <c r="K9" s="12" t="s">
        <v>353</v>
      </c>
      <c r="L9" s="12" t="s">
        <v>35</v>
      </c>
      <c r="M9" s="15" t="s">
        <v>34</v>
      </c>
      <c r="N9" s="15" t="s">
        <v>302</v>
      </c>
      <c r="O9" s="12" t="s">
        <v>33</v>
      </c>
      <c r="P9" s="12" t="s">
        <v>32</v>
      </c>
      <c r="Q9" s="12" t="s">
        <v>31</v>
      </c>
      <c r="R9" s="12" t="s">
        <v>30</v>
      </c>
      <c r="S9" s="12" t="s">
        <v>29</v>
      </c>
      <c r="T9" s="12" t="s">
        <v>28</v>
      </c>
      <c r="U9" s="12" t="s">
        <v>27</v>
      </c>
      <c r="V9" s="12" t="s">
        <v>26</v>
      </c>
      <c r="W9" s="12" t="s">
        <v>25</v>
      </c>
      <c r="X9" s="12" t="s">
        <v>24</v>
      </c>
      <c r="Y9" s="12" t="s">
        <v>23</v>
      </c>
      <c r="Z9" s="12" t="s">
        <v>22</v>
      </c>
      <c r="AA9" s="12" t="s">
        <v>21</v>
      </c>
      <c r="AB9" s="12" t="s">
        <v>20</v>
      </c>
      <c r="AC9" s="12" t="s">
        <v>19</v>
      </c>
      <c r="AD9" s="12" t="s">
        <v>18</v>
      </c>
      <c r="AE9" s="12" t="s">
        <v>17</v>
      </c>
      <c r="AF9" s="12" t="s">
        <v>16</v>
      </c>
      <c r="AG9" s="12" t="s">
        <v>15</v>
      </c>
      <c r="AH9" s="12" t="s">
        <v>424</v>
      </c>
      <c r="AI9" s="12" t="s">
        <v>13</v>
      </c>
      <c r="AJ9" s="12" t="s">
        <v>425</v>
      </c>
      <c r="AK9" s="12" t="s">
        <v>12</v>
      </c>
      <c r="AL9" s="12" t="s">
        <v>301</v>
      </c>
      <c r="AM9" s="12" t="s">
        <v>11</v>
      </c>
      <c r="AN9" s="12" t="s">
        <v>426</v>
      </c>
      <c r="AO9" s="12" t="s">
        <v>10</v>
      </c>
      <c r="AP9" s="12" t="s">
        <v>9</v>
      </c>
      <c r="AQ9" s="12" t="s">
        <v>8</v>
      </c>
      <c r="AR9" s="12" t="s">
        <v>427</v>
      </c>
      <c r="AS9" s="12" t="s">
        <v>345</v>
      </c>
      <c r="AT9" s="12" t="s">
        <v>428</v>
      </c>
      <c r="AU9" s="12" t="s">
        <v>5</v>
      </c>
      <c r="AV9" s="12" t="s">
        <v>429</v>
      </c>
      <c r="AW9" s="12" t="s">
        <v>3</v>
      </c>
      <c r="AX9" s="12" t="s">
        <v>430</v>
      </c>
      <c r="AY9" s="12" t="s">
        <v>2</v>
      </c>
      <c r="AZ9" s="11" t="s">
        <v>1</v>
      </c>
      <c r="BA9" s="12"/>
      <c r="BB9" s="12"/>
      <c r="BC9" s="15"/>
      <c r="BD9" s="14"/>
      <c r="BE9" s="13"/>
      <c r="BF9" s="12"/>
      <c r="BG9" s="12"/>
      <c r="BH9" s="12"/>
      <c r="BI9" s="12"/>
      <c r="BJ9" s="12"/>
      <c r="BK9" s="11"/>
    </row>
    <row r="10" spans="2:63" ht="16.5" customHeight="1" x14ac:dyDescent="0.15">
      <c r="B10" s="76" t="s">
        <v>347</v>
      </c>
      <c r="C10" s="72"/>
      <c r="D10" s="4" t="s">
        <v>351</v>
      </c>
      <c r="E10" s="4" t="s">
        <v>290</v>
      </c>
      <c r="F10" s="4" t="s">
        <v>272</v>
      </c>
      <c r="G10" s="4" t="s">
        <v>352</v>
      </c>
      <c r="H10" s="4" t="s">
        <v>182</v>
      </c>
      <c r="I10" s="4"/>
      <c r="J10" s="72"/>
      <c r="K10" s="56">
        <v>41729</v>
      </c>
      <c r="L10" s="4"/>
      <c r="M10" s="57">
        <v>136818690</v>
      </c>
      <c r="N10" s="5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 t="s">
        <v>296</v>
      </c>
      <c r="AI10" s="4"/>
      <c r="AJ10" s="4"/>
      <c r="AK10" s="4"/>
      <c r="AL10" s="4"/>
      <c r="AM10" s="4"/>
      <c r="AN10" s="4"/>
      <c r="AO10" s="4"/>
      <c r="AP10" s="4"/>
      <c r="AQ10" s="64">
        <v>5652</v>
      </c>
      <c r="AR10" s="4" t="s">
        <v>337</v>
      </c>
      <c r="AS10" s="4"/>
      <c r="AT10" s="4"/>
      <c r="AU10" s="4"/>
      <c r="AV10" s="4" t="s">
        <v>192</v>
      </c>
      <c r="AW10" s="4"/>
      <c r="AX10" s="4" t="s">
        <v>356</v>
      </c>
      <c r="AY10" s="4" t="s">
        <v>347</v>
      </c>
      <c r="AZ10" s="3"/>
      <c r="BA10" s="4"/>
      <c r="BB10" s="4"/>
      <c r="BC10" s="6"/>
      <c r="BD10" s="9"/>
      <c r="BE10" s="5"/>
      <c r="BF10" s="4"/>
      <c r="BG10" s="4"/>
      <c r="BH10" s="4"/>
      <c r="BI10" s="4"/>
      <c r="BJ10" s="4"/>
      <c r="BK10" s="3"/>
    </row>
    <row r="11" spans="2:63" ht="16.5" customHeight="1" x14ac:dyDescent="0.15">
      <c r="B11" s="77" t="s">
        <v>348</v>
      </c>
      <c r="C11" s="72"/>
      <c r="D11" s="4" t="s">
        <v>351</v>
      </c>
      <c r="E11" s="4" t="s">
        <v>290</v>
      </c>
      <c r="F11" s="4" t="s">
        <v>272</v>
      </c>
      <c r="G11" s="4" t="s">
        <v>352</v>
      </c>
      <c r="H11" s="4" t="s">
        <v>182</v>
      </c>
      <c r="I11" s="4"/>
      <c r="J11" s="72"/>
      <c r="K11" s="56">
        <v>41729</v>
      </c>
      <c r="L11" s="4"/>
      <c r="M11" s="57">
        <v>6499822</v>
      </c>
      <c r="N11" s="5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 t="s">
        <v>296</v>
      </c>
      <c r="AI11" s="4"/>
      <c r="AJ11" s="4"/>
      <c r="AK11" s="4"/>
      <c r="AL11" s="4"/>
      <c r="AM11" s="4"/>
      <c r="AN11" s="4"/>
      <c r="AO11" s="4"/>
      <c r="AP11" s="4"/>
      <c r="AQ11" s="64">
        <v>269</v>
      </c>
      <c r="AR11" s="4" t="s">
        <v>337</v>
      </c>
      <c r="AS11" s="4"/>
      <c r="AT11" s="4"/>
      <c r="AU11" s="4"/>
      <c r="AV11" s="4" t="s">
        <v>192</v>
      </c>
      <c r="AW11" s="4"/>
      <c r="AX11" s="4" t="s">
        <v>356</v>
      </c>
      <c r="AY11" s="4" t="s">
        <v>348</v>
      </c>
      <c r="AZ11" s="3"/>
      <c r="BA11" s="4"/>
      <c r="BB11" s="4"/>
      <c r="BC11" s="6"/>
      <c r="BD11" s="9"/>
      <c r="BE11" s="5"/>
      <c r="BF11" s="4"/>
      <c r="BG11" s="4"/>
      <c r="BH11" s="4"/>
      <c r="BI11" s="4"/>
      <c r="BJ11" s="4"/>
      <c r="BK11" s="3"/>
    </row>
    <row r="12" spans="2:63" ht="16.5" customHeight="1" x14ac:dyDescent="0.15">
      <c r="B12" s="77" t="s">
        <v>349</v>
      </c>
      <c r="C12" s="72"/>
      <c r="D12" s="4" t="s">
        <v>351</v>
      </c>
      <c r="E12" s="4" t="s">
        <v>290</v>
      </c>
      <c r="F12" s="4" t="s">
        <v>272</v>
      </c>
      <c r="G12" s="4" t="s">
        <v>352</v>
      </c>
      <c r="H12" s="4" t="s">
        <v>182</v>
      </c>
      <c r="I12" s="4"/>
      <c r="J12" s="72"/>
      <c r="K12" s="56">
        <v>41729</v>
      </c>
      <c r="L12" s="4"/>
      <c r="M12" s="57">
        <v>21814864</v>
      </c>
      <c r="N12" s="59"/>
      <c r="O12" s="4"/>
      <c r="P12" s="4"/>
      <c r="Q12" s="5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 t="s">
        <v>296</v>
      </c>
      <c r="AI12" s="4"/>
      <c r="AJ12" s="4"/>
      <c r="AK12" s="4"/>
      <c r="AL12" s="4"/>
      <c r="AM12" s="4"/>
      <c r="AN12" s="4"/>
      <c r="AO12" s="4"/>
      <c r="AP12" s="4"/>
      <c r="AQ12" s="64">
        <v>901</v>
      </c>
      <c r="AR12" s="4" t="s">
        <v>337</v>
      </c>
      <c r="AS12" s="4"/>
      <c r="AT12" s="4"/>
      <c r="AU12" s="4"/>
      <c r="AV12" s="4" t="s">
        <v>192</v>
      </c>
      <c r="AW12" s="4"/>
      <c r="AX12" s="4" t="s">
        <v>356</v>
      </c>
      <c r="AY12" s="4" t="s">
        <v>349</v>
      </c>
      <c r="AZ12" s="3"/>
      <c r="BA12" s="4"/>
      <c r="BB12" s="4"/>
      <c r="BC12" s="6"/>
      <c r="BD12" s="8"/>
      <c r="BE12" s="5"/>
      <c r="BF12" s="4"/>
      <c r="BG12" s="4"/>
      <c r="BH12" s="4"/>
      <c r="BI12" s="4"/>
      <c r="BJ12" s="4"/>
      <c r="BK12" s="3"/>
    </row>
    <row r="13" spans="2:63" ht="16.5" customHeight="1" x14ac:dyDescent="0.15">
      <c r="B13" s="77" t="s">
        <v>350</v>
      </c>
      <c r="C13" s="72"/>
      <c r="D13" s="4" t="s">
        <v>351</v>
      </c>
      <c r="E13" s="4" t="s">
        <v>290</v>
      </c>
      <c r="F13" s="4" t="s">
        <v>272</v>
      </c>
      <c r="G13" s="4" t="s">
        <v>352</v>
      </c>
      <c r="H13" s="4" t="s">
        <v>182</v>
      </c>
      <c r="I13" s="4"/>
      <c r="J13" s="72"/>
      <c r="K13" s="56">
        <v>41729</v>
      </c>
      <c r="L13" s="4"/>
      <c r="M13" s="58">
        <v>21520023</v>
      </c>
      <c r="N13" s="60"/>
      <c r="O13" s="5"/>
      <c r="P13" s="4"/>
      <c r="Q13" s="5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 t="s">
        <v>296</v>
      </c>
      <c r="AI13" s="4"/>
      <c r="AJ13" s="4"/>
      <c r="AK13" s="4"/>
      <c r="AL13" s="4"/>
      <c r="AM13" s="4"/>
      <c r="AN13" s="4"/>
      <c r="AO13" s="4"/>
      <c r="AP13" s="4"/>
      <c r="AQ13" s="64">
        <v>889</v>
      </c>
      <c r="AR13" s="4" t="s">
        <v>337</v>
      </c>
      <c r="AS13" s="4"/>
      <c r="AT13" s="4"/>
      <c r="AU13" s="4"/>
      <c r="AV13" s="4" t="s">
        <v>192</v>
      </c>
      <c r="AW13" s="4"/>
      <c r="AX13" s="4" t="s">
        <v>356</v>
      </c>
      <c r="AY13" s="4" t="s">
        <v>350</v>
      </c>
      <c r="AZ13" s="3"/>
      <c r="BA13" s="4"/>
      <c r="BB13" s="4"/>
      <c r="BC13" s="4"/>
      <c r="BD13" s="7"/>
      <c r="BE13" s="4"/>
      <c r="BF13" s="4"/>
      <c r="BG13" s="4"/>
      <c r="BH13" s="4"/>
      <c r="BI13" s="4"/>
      <c r="BJ13" s="4"/>
      <c r="BK13" s="3"/>
    </row>
    <row r="14" spans="2:63" ht="16.5" customHeight="1" x14ac:dyDescent="0.15">
      <c r="B14" s="77" t="s">
        <v>357</v>
      </c>
      <c r="C14" s="72"/>
      <c r="D14" s="4" t="s">
        <v>351</v>
      </c>
      <c r="E14" s="4" t="s">
        <v>290</v>
      </c>
      <c r="F14" s="4" t="s">
        <v>274</v>
      </c>
      <c r="G14" s="4" t="s">
        <v>363</v>
      </c>
      <c r="H14" s="4" t="s">
        <v>182</v>
      </c>
      <c r="I14" s="4" t="s">
        <v>237</v>
      </c>
      <c r="J14" s="72"/>
      <c r="K14" s="56">
        <v>25204</v>
      </c>
      <c r="L14" s="4"/>
      <c r="M14" s="58">
        <v>633027166</v>
      </c>
      <c r="N14" s="61"/>
      <c r="O14" s="5"/>
      <c r="P14" s="4"/>
      <c r="Q14" s="5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 t="s">
        <v>296</v>
      </c>
      <c r="AI14" s="4"/>
      <c r="AJ14" s="4" t="s">
        <v>193</v>
      </c>
      <c r="AK14" s="4"/>
      <c r="AL14" s="4"/>
      <c r="AM14" s="4"/>
      <c r="AN14" s="4"/>
      <c r="AO14" s="4"/>
      <c r="AP14" s="4"/>
      <c r="AQ14" s="65">
        <v>4009</v>
      </c>
      <c r="AR14" s="4" t="s">
        <v>337</v>
      </c>
      <c r="AS14" s="4">
        <v>3</v>
      </c>
      <c r="AT14" s="4"/>
      <c r="AU14" s="4"/>
      <c r="AV14" s="4" t="s">
        <v>192</v>
      </c>
      <c r="AW14" s="4"/>
      <c r="AX14" s="4" t="s">
        <v>356</v>
      </c>
      <c r="AY14" s="4" t="s">
        <v>347</v>
      </c>
      <c r="AZ14" s="3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3"/>
    </row>
    <row r="15" spans="2:63" ht="16.5" customHeight="1" x14ac:dyDescent="0.15">
      <c r="B15" s="77" t="s">
        <v>358</v>
      </c>
      <c r="C15" s="72"/>
      <c r="D15" s="4" t="s">
        <v>351</v>
      </c>
      <c r="E15" s="4" t="s">
        <v>290</v>
      </c>
      <c r="F15" s="4" t="s">
        <v>274</v>
      </c>
      <c r="G15" s="4" t="s">
        <v>364</v>
      </c>
      <c r="H15" s="4" t="s">
        <v>182</v>
      </c>
      <c r="I15" s="4" t="s">
        <v>243</v>
      </c>
      <c r="J15" s="72"/>
      <c r="K15" s="56">
        <v>35096</v>
      </c>
      <c r="L15" s="4"/>
      <c r="M15" s="58">
        <v>145808624</v>
      </c>
      <c r="N15" s="61"/>
      <c r="O15" s="5"/>
      <c r="P15" s="4"/>
      <c r="Q15" s="5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 t="s">
        <v>296</v>
      </c>
      <c r="AI15" s="4"/>
      <c r="AJ15" s="4" t="s">
        <v>193</v>
      </c>
      <c r="AK15" s="4"/>
      <c r="AL15" s="4"/>
      <c r="AM15" s="4"/>
      <c r="AN15" s="4"/>
      <c r="AO15" s="4"/>
      <c r="AP15" s="4"/>
      <c r="AQ15" s="65">
        <v>1386</v>
      </c>
      <c r="AR15" s="4" t="s">
        <v>337</v>
      </c>
      <c r="AS15" s="4">
        <v>2</v>
      </c>
      <c r="AT15" s="4"/>
      <c r="AU15" s="4"/>
      <c r="AV15" s="4" t="s">
        <v>192</v>
      </c>
      <c r="AW15" s="4"/>
      <c r="AX15" s="4" t="s">
        <v>356</v>
      </c>
      <c r="AY15" s="4" t="s">
        <v>348</v>
      </c>
      <c r="AZ15" s="3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3"/>
    </row>
    <row r="16" spans="2:63" ht="16.5" customHeight="1" x14ac:dyDescent="0.15">
      <c r="B16" s="77" t="s">
        <v>359</v>
      </c>
      <c r="C16" s="72"/>
      <c r="D16" s="4" t="s">
        <v>351</v>
      </c>
      <c r="E16" s="4" t="s">
        <v>290</v>
      </c>
      <c r="F16" s="4" t="s">
        <v>274</v>
      </c>
      <c r="G16" s="4" t="s">
        <v>365</v>
      </c>
      <c r="H16" s="4" t="s">
        <v>182</v>
      </c>
      <c r="I16" s="4" t="s">
        <v>243</v>
      </c>
      <c r="J16" s="72"/>
      <c r="K16" s="56">
        <v>33695</v>
      </c>
      <c r="L16" s="4"/>
      <c r="M16" s="58">
        <v>4037880</v>
      </c>
      <c r="N16" s="61"/>
      <c r="O16" s="5"/>
      <c r="P16" s="4"/>
      <c r="Q16" s="5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 t="s">
        <v>296</v>
      </c>
      <c r="AI16" s="4"/>
      <c r="AJ16" s="4" t="s">
        <v>371</v>
      </c>
      <c r="AK16" s="4"/>
      <c r="AL16" s="4"/>
      <c r="AM16" s="4"/>
      <c r="AN16" s="4"/>
      <c r="AO16" s="4"/>
      <c r="AP16" s="4"/>
      <c r="AQ16" s="4">
        <v>100</v>
      </c>
      <c r="AR16" s="4" t="s">
        <v>337</v>
      </c>
      <c r="AS16" s="4">
        <v>1</v>
      </c>
      <c r="AT16" s="4"/>
      <c r="AU16" s="4"/>
      <c r="AV16" s="4" t="s">
        <v>192</v>
      </c>
      <c r="AW16" s="4"/>
      <c r="AX16" s="4" t="s">
        <v>356</v>
      </c>
      <c r="AY16" s="4" t="s">
        <v>349</v>
      </c>
      <c r="AZ16" s="3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3"/>
    </row>
    <row r="17" spans="2:63" ht="16.5" customHeight="1" x14ac:dyDescent="0.15">
      <c r="B17" s="77" t="s">
        <v>360</v>
      </c>
      <c r="C17" s="72"/>
      <c r="D17" s="4" t="s">
        <v>351</v>
      </c>
      <c r="E17" s="4" t="s">
        <v>290</v>
      </c>
      <c r="F17" s="4" t="s">
        <v>274</v>
      </c>
      <c r="G17" s="4" t="s">
        <v>366</v>
      </c>
      <c r="H17" s="4" t="s">
        <v>182</v>
      </c>
      <c r="I17" s="4" t="s">
        <v>243</v>
      </c>
      <c r="J17" s="72"/>
      <c r="K17" s="56">
        <v>33695</v>
      </c>
      <c r="L17" s="4"/>
      <c r="M17" s="58">
        <v>4744509</v>
      </c>
      <c r="N17" s="6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 t="s">
        <v>296</v>
      </c>
      <c r="AI17" s="4"/>
      <c r="AJ17" s="4" t="s">
        <v>371</v>
      </c>
      <c r="AK17" s="4"/>
      <c r="AL17" s="4"/>
      <c r="AM17" s="4"/>
      <c r="AN17" s="4"/>
      <c r="AO17" s="4"/>
      <c r="AP17" s="4"/>
      <c r="AQ17" s="4">
        <v>118</v>
      </c>
      <c r="AR17" s="4" t="s">
        <v>337</v>
      </c>
      <c r="AS17" s="4">
        <v>1</v>
      </c>
      <c r="AT17" s="4"/>
      <c r="AU17" s="4"/>
      <c r="AV17" s="4" t="s">
        <v>192</v>
      </c>
      <c r="AW17" s="4"/>
      <c r="AX17" s="4" t="s">
        <v>356</v>
      </c>
      <c r="AY17" s="4" t="s">
        <v>350</v>
      </c>
      <c r="AZ17" s="3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3"/>
    </row>
    <row r="18" spans="2:63" ht="16.5" customHeight="1" x14ac:dyDescent="0.15">
      <c r="B18" s="77" t="s">
        <v>361</v>
      </c>
      <c r="C18" s="72"/>
      <c r="D18" s="4" t="s">
        <v>351</v>
      </c>
      <c r="E18" s="4" t="s">
        <v>290</v>
      </c>
      <c r="F18" s="4" t="s">
        <v>274</v>
      </c>
      <c r="G18" s="4" t="s">
        <v>367</v>
      </c>
      <c r="H18" s="4" t="s">
        <v>182</v>
      </c>
      <c r="I18" s="4" t="s">
        <v>237</v>
      </c>
      <c r="J18" s="72"/>
      <c r="K18" s="56">
        <v>30042</v>
      </c>
      <c r="L18" s="4"/>
      <c r="M18" s="58">
        <v>1331216</v>
      </c>
      <c r="N18" s="6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 t="s">
        <v>296</v>
      </c>
      <c r="AI18" s="4"/>
      <c r="AJ18" s="4" t="s">
        <v>372</v>
      </c>
      <c r="AK18" s="4"/>
      <c r="AL18" s="4"/>
      <c r="AM18" s="4"/>
      <c r="AN18" s="4"/>
      <c r="AO18" s="4"/>
      <c r="AP18" s="4"/>
      <c r="AQ18" s="4">
        <v>11</v>
      </c>
      <c r="AR18" s="4" t="s">
        <v>337</v>
      </c>
      <c r="AS18" s="4">
        <v>1</v>
      </c>
      <c r="AT18" s="4"/>
      <c r="AU18" s="4"/>
      <c r="AV18" s="4" t="s">
        <v>192</v>
      </c>
      <c r="AW18" s="4"/>
      <c r="AX18" s="4" t="s">
        <v>356</v>
      </c>
      <c r="AY18" s="4" t="s">
        <v>369</v>
      </c>
      <c r="AZ18" s="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3"/>
    </row>
    <row r="19" spans="2:63" ht="16.5" customHeight="1" x14ac:dyDescent="0.15">
      <c r="B19" s="77" t="s">
        <v>362</v>
      </c>
      <c r="C19" s="72"/>
      <c r="D19" s="4" t="s">
        <v>351</v>
      </c>
      <c r="E19" s="4" t="s">
        <v>290</v>
      </c>
      <c r="F19" s="4" t="s">
        <v>274</v>
      </c>
      <c r="G19" s="4" t="s">
        <v>368</v>
      </c>
      <c r="H19" s="4" t="s">
        <v>182</v>
      </c>
      <c r="I19" s="4" t="s">
        <v>243</v>
      </c>
      <c r="J19" s="72"/>
      <c r="K19" s="56">
        <v>27851</v>
      </c>
      <c r="L19" s="4"/>
      <c r="M19" s="58">
        <v>1345739</v>
      </c>
      <c r="N19" s="6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 t="s">
        <v>296</v>
      </c>
      <c r="AI19" s="4"/>
      <c r="AJ19" s="4" t="s">
        <v>373</v>
      </c>
      <c r="AK19" s="4"/>
      <c r="AL19" s="4"/>
      <c r="AM19" s="4"/>
      <c r="AN19" s="4"/>
      <c r="AO19" s="4"/>
      <c r="AP19" s="4"/>
      <c r="AQ19" s="4">
        <v>20</v>
      </c>
      <c r="AR19" s="4" t="s">
        <v>337</v>
      </c>
      <c r="AS19" s="4">
        <v>1</v>
      </c>
      <c r="AT19" s="4"/>
      <c r="AU19" s="4"/>
      <c r="AV19" s="4" t="s">
        <v>192</v>
      </c>
      <c r="AW19" s="4"/>
      <c r="AX19" s="4" t="s">
        <v>356</v>
      </c>
      <c r="AY19" s="4" t="s">
        <v>370</v>
      </c>
      <c r="AZ19" s="3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3"/>
    </row>
    <row r="20" spans="2:63" ht="16.5" customHeight="1" x14ac:dyDescent="0.15">
      <c r="B20" s="77" t="s">
        <v>374</v>
      </c>
      <c r="C20" s="72"/>
      <c r="D20" s="4" t="s">
        <v>378</v>
      </c>
      <c r="E20" s="4" t="s">
        <v>294</v>
      </c>
      <c r="F20" s="4" t="s">
        <v>275</v>
      </c>
      <c r="G20" s="4" t="s">
        <v>377</v>
      </c>
      <c r="H20" s="4" t="s">
        <v>182</v>
      </c>
      <c r="I20" s="4"/>
      <c r="J20" s="72"/>
      <c r="K20" s="56">
        <v>26115</v>
      </c>
      <c r="L20" s="4"/>
      <c r="M20" s="58">
        <v>30328352</v>
      </c>
      <c r="N20" s="6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 t="s">
        <v>296</v>
      </c>
      <c r="AI20" s="4"/>
      <c r="AJ20" s="4"/>
      <c r="AK20" s="4"/>
      <c r="AL20" s="4"/>
      <c r="AM20" s="4"/>
      <c r="AN20" s="4"/>
      <c r="AO20" s="4"/>
      <c r="AP20" s="4"/>
      <c r="AQ20" s="65">
        <v>1225</v>
      </c>
      <c r="AR20" s="4" t="s">
        <v>337</v>
      </c>
      <c r="AS20" s="4"/>
      <c r="AT20" s="4"/>
      <c r="AU20" s="4"/>
      <c r="AV20" s="4" t="s">
        <v>187</v>
      </c>
      <c r="AW20" s="4"/>
      <c r="AX20" s="4" t="s">
        <v>356</v>
      </c>
      <c r="AY20" s="4"/>
      <c r="AZ20" s="3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3"/>
    </row>
    <row r="21" spans="2:63" ht="16.5" customHeight="1" x14ac:dyDescent="0.15">
      <c r="B21" s="77" t="s">
        <v>375</v>
      </c>
      <c r="C21" s="72"/>
      <c r="D21" s="4" t="s">
        <v>379</v>
      </c>
      <c r="E21" s="4" t="s">
        <v>294</v>
      </c>
      <c r="F21" s="4" t="s">
        <v>275</v>
      </c>
      <c r="G21" s="4" t="s">
        <v>377</v>
      </c>
      <c r="H21" s="4" t="s">
        <v>182</v>
      </c>
      <c r="I21" s="4"/>
      <c r="J21" s="72"/>
      <c r="K21" s="56">
        <v>30133</v>
      </c>
      <c r="L21" s="4"/>
      <c r="M21" s="58">
        <v>48093245</v>
      </c>
      <c r="N21" s="6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 t="s">
        <v>296</v>
      </c>
      <c r="AI21" s="4"/>
      <c r="AJ21" s="4"/>
      <c r="AK21" s="4"/>
      <c r="AL21" s="4"/>
      <c r="AM21" s="4"/>
      <c r="AN21" s="4"/>
      <c r="AO21" s="4"/>
      <c r="AP21" s="4"/>
      <c r="AQ21" s="4">
        <v>961</v>
      </c>
      <c r="AR21" s="4" t="s">
        <v>337</v>
      </c>
      <c r="AS21" s="4"/>
      <c r="AT21" s="4"/>
      <c r="AU21" s="4"/>
      <c r="AV21" s="4" t="s">
        <v>187</v>
      </c>
      <c r="AW21" s="4"/>
      <c r="AX21" s="4" t="s">
        <v>356</v>
      </c>
      <c r="AY21" s="4"/>
      <c r="AZ21" s="3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3"/>
    </row>
    <row r="22" spans="2:63" ht="16.5" customHeight="1" x14ac:dyDescent="0.15">
      <c r="B22" s="77" t="s">
        <v>376</v>
      </c>
      <c r="C22" s="72"/>
      <c r="D22" s="4" t="s">
        <v>380</v>
      </c>
      <c r="E22" s="4" t="s">
        <v>294</v>
      </c>
      <c r="F22" s="4" t="s">
        <v>275</v>
      </c>
      <c r="G22" s="4" t="s">
        <v>377</v>
      </c>
      <c r="H22" s="4" t="s">
        <v>182</v>
      </c>
      <c r="I22" s="4"/>
      <c r="J22" s="72"/>
      <c r="K22" s="56">
        <v>25385</v>
      </c>
      <c r="L22" s="4"/>
      <c r="M22" s="58">
        <v>17537366</v>
      </c>
      <c r="N22" s="6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 t="s">
        <v>296</v>
      </c>
      <c r="AI22" s="4"/>
      <c r="AJ22" s="4"/>
      <c r="AK22" s="4"/>
      <c r="AL22" s="4"/>
      <c r="AM22" s="4"/>
      <c r="AN22" s="4"/>
      <c r="AO22" s="4"/>
      <c r="AP22" s="4"/>
      <c r="AQ22" s="4">
        <v>896</v>
      </c>
      <c r="AR22" s="4" t="s">
        <v>337</v>
      </c>
      <c r="AS22" s="4"/>
      <c r="AT22" s="4"/>
      <c r="AU22" s="4"/>
      <c r="AV22" s="4" t="s">
        <v>187</v>
      </c>
      <c r="AW22" s="4"/>
      <c r="AX22" s="4" t="s">
        <v>356</v>
      </c>
      <c r="AY22" s="4"/>
      <c r="AZ22" s="3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3"/>
    </row>
    <row r="23" spans="2:63" ht="16.5" customHeight="1" x14ac:dyDescent="0.15">
      <c r="B23" s="77" t="s">
        <v>381</v>
      </c>
      <c r="C23" s="72"/>
      <c r="D23" s="4" t="s">
        <v>291</v>
      </c>
      <c r="E23" s="4" t="s">
        <v>291</v>
      </c>
      <c r="F23" s="4" t="s">
        <v>286</v>
      </c>
      <c r="G23" s="4" t="s">
        <v>383</v>
      </c>
      <c r="H23" s="4" t="s">
        <v>182</v>
      </c>
      <c r="I23" s="4"/>
      <c r="J23" s="72"/>
      <c r="K23" s="56">
        <v>40148</v>
      </c>
      <c r="L23" s="4"/>
      <c r="M23" s="58">
        <v>720000</v>
      </c>
      <c r="N23" s="6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 t="s">
        <v>296</v>
      </c>
      <c r="AI23" s="4"/>
      <c r="AJ23" s="4"/>
      <c r="AK23" s="4"/>
      <c r="AL23" s="4"/>
      <c r="AM23" s="4"/>
      <c r="AN23" s="4"/>
      <c r="AO23" s="4"/>
      <c r="AP23" s="4"/>
      <c r="AQ23" s="4">
        <v>1</v>
      </c>
      <c r="AR23" s="4" t="s">
        <v>307</v>
      </c>
      <c r="AS23" s="4"/>
      <c r="AT23" s="4"/>
      <c r="AU23" s="4"/>
      <c r="AV23" s="4" t="s">
        <v>188</v>
      </c>
      <c r="AW23" s="4"/>
      <c r="AX23" s="4" t="s">
        <v>356</v>
      </c>
      <c r="AY23" s="4"/>
      <c r="AZ23" s="3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3"/>
    </row>
    <row r="24" spans="2:63" ht="16.5" customHeight="1" x14ac:dyDescent="0.15">
      <c r="B24" s="77" t="s">
        <v>382</v>
      </c>
      <c r="C24" s="72"/>
      <c r="D24" s="4" t="s">
        <v>289</v>
      </c>
      <c r="E24" s="4" t="s">
        <v>289</v>
      </c>
      <c r="F24" s="4" t="s">
        <v>286</v>
      </c>
      <c r="G24" s="4" t="s">
        <v>384</v>
      </c>
      <c r="H24" s="4" t="s">
        <v>182</v>
      </c>
      <c r="I24" s="4"/>
      <c r="J24" s="72"/>
      <c r="K24" s="56">
        <v>35947</v>
      </c>
      <c r="L24" s="4"/>
      <c r="M24" s="58">
        <v>1400000</v>
      </c>
      <c r="N24" s="6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 t="s">
        <v>296</v>
      </c>
      <c r="AI24" s="4"/>
      <c r="AJ24" s="4"/>
      <c r="AK24" s="4"/>
      <c r="AL24" s="4"/>
      <c r="AM24" s="4"/>
      <c r="AN24" s="4"/>
      <c r="AO24" s="4"/>
      <c r="AP24" s="4"/>
      <c r="AQ24" s="4">
        <v>1</v>
      </c>
      <c r="AR24" s="4" t="s">
        <v>307</v>
      </c>
      <c r="AS24" s="4"/>
      <c r="AT24" s="4"/>
      <c r="AU24" s="4"/>
      <c r="AV24" s="4" t="s">
        <v>190</v>
      </c>
      <c r="AW24" s="4"/>
      <c r="AX24" s="4" t="s">
        <v>356</v>
      </c>
      <c r="AY24" s="4"/>
      <c r="AZ24" s="3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3"/>
    </row>
    <row r="25" spans="2:63" ht="16.5" customHeight="1" x14ac:dyDescent="0.15">
      <c r="B25" s="77" t="s">
        <v>385</v>
      </c>
      <c r="C25" s="72"/>
      <c r="D25" s="4" t="s">
        <v>391</v>
      </c>
      <c r="E25" s="4" t="s">
        <v>0</v>
      </c>
      <c r="F25" s="4" t="s">
        <v>283</v>
      </c>
      <c r="G25" s="4" t="s">
        <v>388</v>
      </c>
      <c r="H25" s="4" t="s">
        <v>182</v>
      </c>
      <c r="I25" s="4"/>
      <c r="J25" s="72"/>
      <c r="K25" s="56">
        <v>30040</v>
      </c>
      <c r="L25" s="4"/>
      <c r="M25" s="58">
        <v>875674670</v>
      </c>
      <c r="N25" s="6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 t="s">
        <v>296</v>
      </c>
      <c r="AI25" s="4"/>
      <c r="AJ25" s="4"/>
      <c r="AK25" s="4"/>
      <c r="AL25" s="4"/>
      <c r="AM25" s="4"/>
      <c r="AN25" s="4"/>
      <c r="AO25" s="4"/>
      <c r="AP25" s="4"/>
      <c r="AQ25" s="58">
        <v>5799</v>
      </c>
      <c r="AR25" s="4" t="s">
        <v>392</v>
      </c>
      <c r="AS25" s="4"/>
      <c r="AT25" s="4"/>
      <c r="AU25" s="4"/>
      <c r="AV25" s="4" t="s">
        <v>186</v>
      </c>
      <c r="AW25" s="4"/>
      <c r="AX25" s="4" t="s">
        <v>356</v>
      </c>
      <c r="AY25" s="4"/>
      <c r="AZ25" s="3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</row>
    <row r="26" spans="2:63" ht="16.5" customHeight="1" x14ac:dyDescent="0.15">
      <c r="B26" s="77" t="s">
        <v>386</v>
      </c>
      <c r="C26" s="72"/>
      <c r="D26" s="4" t="s">
        <v>391</v>
      </c>
      <c r="E26" s="4" t="s">
        <v>0</v>
      </c>
      <c r="F26" s="4" t="s">
        <v>283</v>
      </c>
      <c r="G26" s="4" t="s">
        <v>389</v>
      </c>
      <c r="H26" s="4" t="s">
        <v>182</v>
      </c>
      <c r="I26" s="4"/>
      <c r="J26" s="72"/>
      <c r="K26" s="56">
        <v>32598</v>
      </c>
      <c r="L26" s="4"/>
      <c r="M26" s="58">
        <v>33738000</v>
      </c>
      <c r="N26" s="6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 t="s">
        <v>296</v>
      </c>
      <c r="AI26" s="4"/>
      <c r="AJ26" s="4"/>
      <c r="AK26" s="4"/>
      <c r="AL26" s="4"/>
      <c r="AM26" s="4"/>
      <c r="AN26" s="4"/>
      <c r="AO26" s="4"/>
      <c r="AP26" s="4"/>
      <c r="AQ26" s="58">
        <v>1406</v>
      </c>
      <c r="AR26" s="4" t="s">
        <v>392</v>
      </c>
      <c r="AS26" s="4"/>
      <c r="AT26" s="4"/>
      <c r="AU26" s="4"/>
      <c r="AV26" s="4" t="s">
        <v>186</v>
      </c>
      <c r="AW26" s="4"/>
      <c r="AX26" s="4" t="s">
        <v>356</v>
      </c>
      <c r="AY26" s="4"/>
      <c r="AZ26" s="3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3"/>
    </row>
    <row r="27" spans="2:63" ht="16.5" customHeight="1" x14ac:dyDescent="0.15">
      <c r="B27" s="77" t="s">
        <v>387</v>
      </c>
      <c r="C27" s="72"/>
      <c r="D27" s="4" t="s">
        <v>391</v>
      </c>
      <c r="E27" s="4" t="s">
        <v>0</v>
      </c>
      <c r="F27" s="4" t="s">
        <v>283</v>
      </c>
      <c r="G27" s="4" t="s">
        <v>390</v>
      </c>
      <c r="H27" s="4" t="s">
        <v>182</v>
      </c>
      <c r="I27" s="4"/>
      <c r="J27" s="72"/>
      <c r="K27" s="56">
        <v>30040</v>
      </c>
      <c r="L27" s="4"/>
      <c r="M27" s="58">
        <v>8024600</v>
      </c>
      <c r="N27" s="6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 t="s">
        <v>296</v>
      </c>
      <c r="AI27" s="4"/>
      <c r="AJ27" s="4"/>
      <c r="AK27" s="4"/>
      <c r="AL27" s="4"/>
      <c r="AM27" s="4"/>
      <c r="AN27" s="4"/>
      <c r="AO27" s="4"/>
      <c r="AP27" s="4"/>
      <c r="AQ27" s="58">
        <v>401</v>
      </c>
      <c r="AR27" s="4" t="s">
        <v>392</v>
      </c>
      <c r="AS27" s="4"/>
      <c r="AT27" s="4"/>
      <c r="AU27" s="4"/>
      <c r="AV27" s="4" t="s">
        <v>186</v>
      </c>
      <c r="AW27" s="4"/>
      <c r="AX27" s="4" t="s">
        <v>356</v>
      </c>
      <c r="AY27" s="4"/>
      <c r="AZ27" s="3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3"/>
    </row>
    <row r="28" spans="2:63" ht="16.5" customHeight="1" x14ac:dyDescent="0.15">
      <c r="B28" s="77" t="s">
        <v>393</v>
      </c>
      <c r="C28" s="72"/>
      <c r="D28" s="4" t="s">
        <v>395</v>
      </c>
      <c r="E28" s="4" t="s">
        <v>0</v>
      </c>
      <c r="F28" s="4" t="s">
        <v>283</v>
      </c>
      <c r="G28" s="4" t="s">
        <v>396</v>
      </c>
      <c r="H28" s="4" t="s">
        <v>182</v>
      </c>
      <c r="I28" s="4"/>
      <c r="J28" s="72"/>
      <c r="K28" s="56">
        <v>29311</v>
      </c>
      <c r="L28" s="4"/>
      <c r="M28" s="58">
        <v>17782392</v>
      </c>
      <c r="N28" s="6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 t="s">
        <v>296</v>
      </c>
      <c r="AI28" s="4"/>
      <c r="AJ28" s="4"/>
      <c r="AK28" s="4"/>
      <c r="AL28" s="4"/>
      <c r="AM28" s="4"/>
      <c r="AN28" s="4"/>
      <c r="AO28" s="4"/>
      <c r="AP28" s="4"/>
      <c r="AQ28" s="58">
        <v>45</v>
      </c>
      <c r="AR28" s="4" t="s">
        <v>337</v>
      </c>
      <c r="AS28" s="4"/>
      <c r="AT28" s="4"/>
      <c r="AU28" s="4"/>
      <c r="AV28" s="4" t="s">
        <v>186</v>
      </c>
      <c r="AW28" s="4"/>
      <c r="AX28" s="4" t="s">
        <v>356</v>
      </c>
      <c r="AY28" s="4"/>
      <c r="AZ28" s="3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3"/>
    </row>
    <row r="29" spans="2:63" ht="16.5" customHeight="1" x14ac:dyDescent="0.15">
      <c r="B29" s="77" t="s">
        <v>394</v>
      </c>
      <c r="C29" s="72"/>
      <c r="D29" s="4" t="s">
        <v>395</v>
      </c>
      <c r="E29" s="4" t="s">
        <v>0</v>
      </c>
      <c r="F29" s="4" t="s">
        <v>283</v>
      </c>
      <c r="G29" s="4" t="s">
        <v>396</v>
      </c>
      <c r="H29" s="4" t="s">
        <v>182</v>
      </c>
      <c r="I29" s="4"/>
      <c r="J29" s="72"/>
      <c r="K29" s="56">
        <v>29311</v>
      </c>
      <c r="L29" s="4"/>
      <c r="M29" s="58">
        <v>11500851</v>
      </c>
      <c r="N29" s="6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 t="s">
        <v>296</v>
      </c>
      <c r="AI29" s="4"/>
      <c r="AJ29" s="4"/>
      <c r="AK29" s="4"/>
      <c r="AL29" s="4"/>
      <c r="AM29" s="4"/>
      <c r="AN29" s="4"/>
      <c r="AO29" s="4"/>
      <c r="AP29" s="4"/>
      <c r="AQ29" s="58">
        <v>29</v>
      </c>
      <c r="AR29" s="4" t="s">
        <v>337</v>
      </c>
      <c r="AS29" s="4"/>
      <c r="AT29" s="4"/>
      <c r="AU29" s="4"/>
      <c r="AV29" s="4" t="s">
        <v>186</v>
      </c>
      <c r="AW29" s="4"/>
      <c r="AX29" s="4" t="s">
        <v>356</v>
      </c>
      <c r="AY29" s="4"/>
      <c r="AZ29" s="3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3"/>
    </row>
    <row r="30" spans="2:63" ht="16.5" customHeight="1" x14ac:dyDescent="0.15">
      <c r="B30" s="77" t="s">
        <v>397</v>
      </c>
      <c r="C30" s="72"/>
      <c r="D30" s="4" t="s">
        <v>400</v>
      </c>
      <c r="E30" s="4" t="s">
        <v>292</v>
      </c>
      <c r="F30" s="4" t="s">
        <v>283</v>
      </c>
      <c r="G30" s="4" t="s">
        <v>403</v>
      </c>
      <c r="H30" s="4" t="s">
        <v>182</v>
      </c>
      <c r="I30" s="4"/>
      <c r="J30" s="72"/>
      <c r="K30" s="56">
        <v>34700</v>
      </c>
      <c r="L30" s="4"/>
      <c r="M30" s="58">
        <v>667544000</v>
      </c>
      <c r="N30" s="6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 t="s">
        <v>296</v>
      </c>
      <c r="AI30" s="4"/>
      <c r="AJ30" s="4"/>
      <c r="AK30" s="4"/>
      <c r="AL30" s="4"/>
      <c r="AM30" s="4"/>
      <c r="AN30" s="4"/>
      <c r="AO30" s="4"/>
      <c r="AP30" s="4"/>
      <c r="AQ30" s="58">
        <v>282260</v>
      </c>
      <c r="AR30" s="4" t="s">
        <v>337</v>
      </c>
      <c r="AS30" s="4"/>
      <c r="AT30" s="4"/>
      <c r="AU30" s="4"/>
      <c r="AV30" s="4" t="s">
        <v>186</v>
      </c>
      <c r="AW30" s="4"/>
      <c r="AX30" s="4" t="s">
        <v>356</v>
      </c>
      <c r="AY30" s="4"/>
      <c r="AZ30" s="3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</row>
    <row r="31" spans="2:63" ht="16.5" customHeight="1" x14ac:dyDescent="0.15">
      <c r="B31" s="77" t="s">
        <v>398</v>
      </c>
      <c r="C31" s="72"/>
      <c r="D31" s="4" t="s">
        <v>401</v>
      </c>
      <c r="E31" s="4" t="s">
        <v>292</v>
      </c>
      <c r="F31" s="4" t="s">
        <v>283</v>
      </c>
      <c r="G31" s="4" t="s">
        <v>403</v>
      </c>
      <c r="H31" s="4" t="s">
        <v>182</v>
      </c>
      <c r="I31" s="4"/>
      <c r="J31" s="72"/>
      <c r="K31" s="56">
        <v>40704</v>
      </c>
      <c r="L31" s="4"/>
      <c r="M31" s="58">
        <v>30529000</v>
      </c>
      <c r="N31" s="6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 t="s">
        <v>296</v>
      </c>
      <c r="AI31" s="4"/>
      <c r="AJ31" s="4"/>
      <c r="AK31" s="4"/>
      <c r="AL31" s="4"/>
      <c r="AM31" s="4"/>
      <c r="AN31" s="4"/>
      <c r="AO31" s="4"/>
      <c r="AP31" s="4"/>
      <c r="AQ31" s="58">
        <v>28990</v>
      </c>
      <c r="AR31" s="4" t="s">
        <v>337</v>
      </c>
      <c r="AS31" s="4"/>
      <c r="AT31" s="4"/>
      <c r="AU31" s="4"/>
      <c r="AV31" s="4" t="s">
        <v>186</v>
      </c>
      <c r="AW31" s="4"/>
      <c r="AX31" s="4" t="s">
        <v>356</v>
      </c>
      <c r="AY31" s="4"/>
      <c r="AZ31" s="3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3"/>
    </row>
    <row r="32" spans="2:63" ht="16.5" customHeight="1" x14ac:dyDescent="0.15">
      <c r="B32" s="77" t="s">
        <v>399</v>
      </c>
      <c r="C32" s="72"/>
      <c r="D32" s="4" t="s">
        <v>402</v>
      </c>
      <c r="E32" s="4" t="s">
        <v>292</v>
      </c>
      <c r="F32" s="4" t="s">
        <v>283</v>
      </c>
      <c r="G32" s="4" t="s">
        <v>403</v>
      </c>
      <c r="H32" s="4" t="s">
        <v>182</v>
      </c>
      <c r="I32" s="4"/>
      <c r="J32" s="72"/>
      <c r="K32" s="56">
        <v>34789</v>
      </c>
      <c r="L32" s="4"/>
      <c r="M32" s="58">
        <v>29127000</v>
      </c>
      <c r="N32" s="6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 t="s">
        <v>296</v>
      </c>
      <c r="AI32" s="4"/>
      <c r="AJ32" s="4"/>
      <c r="AK32" s="4"/>
      <c r="AL32" s="4"/>
      <c r="AM32" s="4"/>
      <c r="AN32" s="4"/>
      <c r="AO32" s="4"/>
      <c r="AP32" s="4"/>
      <c r="AQ32" s="58">
        <v>12316</v>
      </c>
      <c r="AR32" s="4" t="s">
        <v>337</v>
      </c>
      <c r="AS32" s="4"/>
      <c r="AT32" s="4"/>
      <c r="AU32" s="4"/>
      <c r="AV32" s="4" t="s">
        <v>186</v>
      </c>
      <c r="AW32" s="4"/>
      <c r="AX32" s="4" t="s">
        <v>356</v>
      </c>
      <c r="AY32" s="4"/>
      <c r="AZ32" s="3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3"/>
    </row>
    <row r="33" spans="2:63" s="63" customFormat="1" ht="16.5" customHeight="1" x14ac:dyDescent="0.15">
      <c r="B33" s="77" t="s">
        <v>415</v>
      </c>
      <c r="C33" s="72"/>
      <c r="D33" s="4" t="s">
        <v>400</v>
      </c>
      <c r="E33" s="4" t="s">
        <v>292</v>
      </c>
      <c r="F33" s="4" t="s">
        <v>283</v>
      </c>
      <c r="G33" s="4" t="s">
        <v>416</v>
      </c>
      <c r="H33" s="4" t="s">
        <v>182</v>
      </c>
      <c r="I33" s="4"/>
      <c r="J33" s="72"/>
      <c r="K33" s="56">
        <v>39903</v>
      </c>
      <c r="L33" s="4"/>
      <c r="M33" s="58">
        <v>4026000</v>
      </c>
      <c r="N33" s="6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 t="s">
        <v>296</v>
      </c>
      <c r="AI33" s="4"/>
      <c r="AJ33" s="4"/>
      <c r="AK33" s="4"/>
      <c r="AL33" s="4"/>
      <c r="AM33" s="4"/>
      <c r="AN33" s="4"/>
      <c r="AO33" s="4"/>
      <c r="AP33" s="4"/>
      <c r="AQ33" s="58">
        <v>1</v>
      </c>
      <c r="AR33" s="4" t="s">
        <v>311</v>
      </c>
      <c r="AS33" s="4"/>
      <c r="AT33" s="4"/>
      <c r="AU33" s="4"/>
      <c r="AV33" s="4" t="s">
        <v>186</v>
      </c>
      <c r="AW33" s="4"/>
      <c r="AX33" s="4" t="s">
        <v>356</v>
      </c>
      <c r="AY33" s="4"/>
      <c r="AZ33" s="3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3"/>
    </row>
    <row r="34" spans="2:63" s="63" customFormat="1" ht="16.5" customHeight="1" x14ac:dyDescent="0.15">
      <c r="B34" s="77" t="s">
        <v>418</v>
      </c>
      <c r="C34" s="72"/>
      <c r="D34" s="4" t="s">
        <v>401</v>
      </c>
      <c r="E34" s="4" t="s">
        <v>292</v>
      </c>
      <c r="F34" s="4" t="s">
        <v>283</v>
      </c>
      <c r="G34" s="4" t="s">
        <v>417</v>
      </c>
      <c r="H34" s="4" t="s">
        <v>182</v>
      </c>
      <c r="I34" s="4"/>
      <c r="J34" s="72"/>
      <c r="K34" s="56">
        <v>28215</v>
      </c>
      <c r="L34" s="4"/>
      <c r="M34" s="58">
        <v>1691000</v>
      </c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 t="s">
        <v>296</v>
      </c>
      <c r="AI34" s="4"/>
      <c r="AJ34" s="4"/>
      <c r="AK34" s="4"/>
      <c r="AL34" s="4"/>
      <c r="AM34" s="4"/>
      <c r="AN34" s="4"/>
      <c r="AO34" s="4"/>
      <c r="AP34" s="4"/>
      <c r="AQ34" s="58">
        <v>1</v>
      </c>
      <c r="AR34" s="4" t="s">
        <v>311</v>
      </c>
      <c r="AS34" s="4"/>
      <c r="AT34" s="4"/>
      <c r="AU34" s="4"/>
      <c r="AV34" s="4" t="s">
        <v>186</v>
      </c>
      <c r="AW34" s="4"/>
      <c r="AX34" s="4" t="s">
        <v>356</v>
      </c>
      <c r="AY34" s="4"/>
      <c r="AZ34" s="3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3"/>
    </row>
    <row r="35" spans="2:63" ht="16.5" customHeight="1" x14ac:dyDescent="0.15">
      <c r="B35" s="77" t="s">
        <v>404</v>
      </c>
      <c r="C35" s="72"/>
      <c r="D35" s="4" t="s">
        <v>408</v>
      </c>
      <c r="E35" s="4" t="s">
        <v>295</v>
      </c>
      <c r="F35" s="4" t="s">
        <v>283</v>
      </c>
      <c r="G35" s="4" t="s">
        <v>406</v>
      </c>
      <c r="H35" s="4" t="s">
        <v>182</v>
      </c>
      <c r="I35" s="4"/>
      <c r="J35" s="72"/>
      <c r="K35" s="56">
        <v>36250</v>
      </c>
      <c r="L35" s="4"/>
      <c r="M35" s="58">
        <v>147965000</v>
      </c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 t="s">
        <v>296</v>
      </c>
      <c r="AI35" s="4"/>
      <c r="AJ35" s="4"/>
      <c r="AK35" s="4"/>
      <c r="AL35" s="4"/>
      <c r="AM35" s="4"/>
      <c r="AN35" s="4"/>
      <c r="AO35" s="4"/>
      <c r="AP35" s="4"/>
      <c r="AQ35" s="4">
        <v>505</v>
      </c>
      <c r="AR35" s="4" t="s">
        <v>392</v>
      </c>
      <c r="AS35" s="4"/>
      <c r="AT35" s="4"/>
      <c r="AU35" s="4"/>
      <c r="AV35" s="4" t="s">
        <v>186</v>
      </c>
      <c r="AW35" s="4"/>
      <c r="AX35" s="4" t="s">
        <v>356</v>
      </c>
      <c r="AY35" s="4"/>
      <c r="AZ35" s="3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3"/>
    </row>
    <row r="36" spans="2:63" ht="16.5" customHeight="1" x14ac:dyDescent="0.15">
      <c r="B36" s="77" t="s">
        <v>405</v>
      </c>
      <c r="C36" s="72"/>
      <c r="D36" s="4" t="s">
        <v>408</v>
      </c>
      <c r="E36" s="4" t="s">
        <v>295</v>
      </c>
      <c r="F36" s="4" t="s">
        <v>283</v>
      </c>
      <c r="G36" s="4" t="s">
        <v>407</v>
      </c>
      <c r="H36" s="4" t="s">
        <v>182</v>
      </c>
      <c r="I36" s="4"/>
      <c r="J36" s="72"/>
      <c r="K36" s="56">
        <v>36250</v>
      </c>
      <c r="L36" s="4"/>
      <c r="M36" s="58">
        <v>377080000</v>
      </c>
      <c r="N36" s="6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 t="s">
        <v>296</v>
      </c>
      <c r="AI36" s="4"/>
      <c r="AJ36" s="4"/>
      <c r="AK36" s="4"/>
      <c r="AL36" s="4"/>
      <c r="AM36" s="4"/>
      <c r="AN36" s="4"/>
      <c r="AO36" s="4"/>
      <c r="AP36" s="4"/>
      <c r="AQ36" s="65">
        <v>6856</v>
      </c>
      <c r="AR36" s="4" t="s">
        <v>392</v>
      </c>
      <c r="AS36" s="4"/>
      <c r="AT36" s="4"/>
      <c r="AU36" s="4"/>
      <c r="AV36" s="4" t="s">
        <v>186</v>
      </c>
      <c r="AW36" s="4"/>
      <c r="AX36" s="4" t="s">
        <v>356</v>
      </c>
      <c r="AY36" s="4"/>
      <c r="AZ36" s="3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3"/>
    </row>
    <row r="37" spans="2:63" ht="16.5" customHeight="1" x14ac:dyDescent="0.15">
      <c r="B37" s="77" t="s">
        <v>409</v>
      </c>
      <c r="C37" s="72"/>
      <c r="D37" s="4" t="s">
        <v>413</v>
      </c>
      <c r="E37" s="4" t="s">
        <v>293</v>
      </c>
      <c r="F37" s="4" t="s">
        <v>283</v>
      </c>
      <c r="G37" s="4" t="s">
        <v>411</v>
      </c>
      <c r="H37" s="4" t="s">
        <v>182</v>
      </c>
      <c r="I37" s="4"/>
      <c r="J37" s="72"/>
      <c r="K37" s="56">
        <v>28945</v>
      </c>
      <c r="L37" s="4"/>
      <c r="M37" s="58">
        <v>4660000</v>
      </c>
      <c r="N37" s="6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 t="s">
        <v>296</v>
      </c>
      <c r="AI37" s="4"/>
      <c r="AJ37" s="4"/>
      <c r="AK37" s="4"/>
      <c r="AL37" s="4"/>
      <c r="AM37" s="4"/>
      <c r="AN37" s="4"/>
      <c r="AO37" s="4"/>
      <c r="AP37" s="4"/>
      <c r="AQ37" s="4">
        <v>1</v>
      </c>
      <c r="AR37" s="4" t="s">
        <v>311</v>
      </c>
      <c r="AS37" s="4"/>
      <c r="AT37" s="4"/>
      <c r="AU37" s="4"/>
      <c r="AV37" s="4" t="s">
        <v>191</v>
      </c>
      <c r="AW37" s="4"/>
      <c r="AX37" s="4" t="s">
        <v>356</v>
      </c>
      <c r="AY37" s="4"/>
      <c r="AZ37" s="3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3"/>
    </row>
    <row r="38" spans="2:63" ht="16.5" customHeight="1" x14ac:dyDescent="0.15">
      <c r="B38" s="77" t="s">
        <v>410</v>
      </c>
      <c r="C38" s="72"/>
      <c r="D38" s="4" t="s">
        <v>414</v>
      </c>
      <c r="E38" s="4" t="s">
        <v>293</v>
      </c>
      <c r="F38" s="4" t="s">
        <v>283</v>
      </c>
      <c r="G38" s="4" t="s">
        <v>412</v>
      </c>
      <c r="H38" s="4" t="s">
        <v>182</v>
      </c>
      <c r="I38" s="4"/>
      <c r="J38" s="72"/>
      <c r="K38" s="56">
        <v>28945</v>
      </c>
      <c r="L38" s="4"/>
      <c r="M38" s="58">
        <v>2000000</v>
      </c>
      <c r="N38" s="6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 t="s">
        <v>296</v>
      </c>
      <c r="AI38" s="4"/>
      <c r="AJ38" s="4"/>
      <c r="AK38" s="4"/>
      <c r="AL38" s="4"/>
      <c r="AM38" s="4"/>
      <c r="AN38" s="4"/>
      <c r="AO38" s="4"/>
      <c r="AP38" s="4"/>
      <c r="AQ38" s="4">
        <v>1</v>
      </c>
      <c r="AR38" s="4" t="s">
        <v>311</v>
      </c>
      <c r="AS38" s="4"/>
      <c r="AT38" s="4"/>
      <c r="AU38" s="4"/>
      <c r="AV38" s="4" t="s">
        <v>191</v>
      </c>
      <c r="AW38" s="4"/>
      <c r="AX38" s="4" t="s">
        <v>356</v>
      </c>
      <c r="AY38" s="4"/>
      <c r="AZ38" s="3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3"/>
    </row>
    <row r="39" spans="2:63" ht="16.5" customHeight="1" x14ac:dyDescent="0.15">
      <c r="B39" s="71"/>
      <c r="C39" s="72"/>
      <c r="D39" s="4"/>
      <c r="E39" s="4"/>
      <c r="F39" s="4"/>
      <c r="G39" s="4"/>
      <c r="H39" s="4"/>
      <c r="I39" s="4"/>
      <c r="J39" s="72"/>
      <c r="K39" s="56"/>
      <c r="L39" s="4"/>
      <c r="M39" s="58"/>
      <c r="N39" s="6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3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3"/>
    </row>
    <row r="40" spans="2:63" ht="16.5" customHeight="1" x14ac:dyDescent="0.15">
      <c r="B40" s="71"/>
      <c r="C40" s="72"/>
      <c r="D40" s="4"/>
      <c r="E40" s="4"/>
      <c r="F40" s="4"/>
      <c r="G40" s="4"/>
      <c r="H40" s="4"/>
      <c r="I40" s="4"/>
      <c r="J40" s="72"/>
      <c r="K40" s="56"/>
      <c r="L40" s="4"/>
      <c r="M40" s="58"/>
      <c r="N40" s="6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3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3"/>
    </row>
    <row r="41" spans="2:63" ht="16.5" customHeight="1" x14ac:dyDescent="0.15">
      <c r="B41" s="71"/>
      <c r="C41" s="72"/>
      <c r="D41" s="4"/>
      <c r="E41" s="4"/>
      <c r="F41" s="4"/>
      <c r="G41" s="4"/>
      <c r="H41" s="4"/>
      <c r="I41" s="4"/>
      <c r="J41" s="72"/>
      <c r="K41" s="56"/>
      <c r="L41" s="4"/>
      <c r="M41" s="58"/>
      <c r="N41" s="6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3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3"/>
    </row>
    <row r="42" spans="2:63" ht="16.5" customHeight="1" x14ac:dyDescent="0.15">
      <c r="B42" s="71"/>
      <c r="C42" s="72"/>
      <c r="D42" s="4"/>
      <c r="E42" s="4"/>
      <c r="F42" s="4"/>
      <c r="G42" s="4"/>
      <c r="H42" s="4"/>
      <c r="I42" s="4"/>
      <c r="J42" s="72"/>
      <c r="K42" s="56"/>
      <c r="L42" s="4"/>
      <c r="M42" s="58"/>
      <c r="N42" s="6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3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3"/>
    </row>
    <row r="43" spans="2:63" ht="16.5" customHeight="1" x14ac:dyDescent="0.15">
      <c r="B43" s="71"/>
      <c r="C43" s="72"/>
      <c r="D43" s="4"/>
      <c r="E43" s="4"/>
      <c r="F43" s="4"/>
      <c r="G43" s="4"/>
      <c r="H43" s="4"/>
      <c r="I43" s="4"/>
      <c r="J43" s="72"/>
      <c r="K43" s="56"/>
      <c r="L43" s="4"/>
      <c r="M43" s="58"/>
      <c r="N43" s="6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3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3"/>
    </row>
    <row r="44" spans="2:63" ht="16.5" customHeight="1" x14ac:dyDescent="0.15">
      <c r="B44" s="71"/>
      <c r="C44" s="72"/>
      <c r="D44" s="4"/>
      <c r="E44" s="4"/>
      <c r="F44" s="4"/>
      <c r="G44" s="4"/>
      <c r="H44" s="4"/>
      <c r="I44" s="4"/>
      <c r="J44" s="72"/>
      <c r="K44" s="56"/>
      <c r="L44" s="4"/>
      <c r="M44" s="58"/>
      <c r="N44" s="6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3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3"/>
    </row>
    <row r="45" spans="2:63" ht="16.5" customHeight="1" x14ac:dyDescent="0.15">
      <c r="B45" s="71"/>
      <c r="C45" s="72"/>
      <c r="D45" s="4"/>
      <c r="E45" s="4"/>
      <c r="F45" s="4"/>
      <c r="G45" s="4"/>
      <c r="H45" s="4"/>
      <c r="I45" s="4"/>
      <c r="J45" s="72"/>
      <c r="K45" s="56"/>
      <c r="L45" s="4"/>
      <c r="M45" s="58"/>
      <c r="N45" s="6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3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3"/>
    </row>
    <row r="46" spans="2:63" ht="16.5" customHeight="1" x14ac:dyDescent="0.15">
      <c r="B46" s="71"/>
      <c r="C46" s="72"/>
      <c r="D46" s="4"/>
      <c r="E46" s="4"/>
      <c r="F46" s="4"/>
      <c r="G46" s="4"/>
      <c r="H46" s="4"/>
      <c r="I46" s="4"/>
      <c r="J46" s="72"/>
      <c r="K46" s="56"/>
      <c r="L46" s="4"/>
      <c r="M46" s="58"/>
      <c r="N46" s="6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3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3"/>
    </row>
    <row r="47" spans="2:63" ht="16.5" customHeight="1" x14ac:dyDescent="0.15">
      <c r="B47" s="71"/>
      <c r="C47" s="72"/>
      <c r="D47" s="4"/>
      <c r="E47" s="4"/>
      <c r="F47" s="4"/>
      <c r="G47" s="4"/>
      <c r="H47" s="4"/>
      <c r="I47" s="4"/>
      <c r="J47" s="72"/>
      <c r="K47" s="56"/>
      <c r="L47" s="4"/>
      <c r="M47" s="58"/>
      <c r="N47" s="6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3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3"/>
    </row>
    <row r="48" spans="2:63" ht="16.5" customHeight="1" x14ac:dyDescent="0.15">
      <c r="B48" s="71"/>
      <c r="C48" s="72"/>
      <c r="D48" s="4"/>
      <c r="E48" s="4"/>
      <c r="F48" s="4"/>
      <c r="G48" s="4"/>
      <c r="H48" s="4"/>
      <c r="I48" s="4"/>
      <c r="J48" s="72"/>
      <c r="K48" s="56"/>
      <c r="L48" s="4"/>
      <c r="M48" s="58"/>
      <c r="N48" s="6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3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3"/>
    </row>
    <row r="49" spans="2:63" ht="16.5" customHeight="1" x14ac:dyDescent="0.15">
      <c r="B49" s="71"/>
      <c r="C49" s="72"/>
      <c r="D49" s="4"/>
      <c r="E49" s="4"/>
      <c r="F49" s="4"/>
      <c r="G49" s="4"/>
      <c r="H49" s="4"/>
      <c r="I49" s="4"/>
      <c r="J49" s="72"/>
      <c r="K49" s="56"/>
      <c r="L49" s="4"/>
      <c r="M49" s="58"/>
      <c r="N49" s="6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3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3"/>
    </row>
    <row r="50" spans="2:63" ht="16.5" customHeight="1" x14ac:dyDescent="0.15">
      <c r="B50" s="71"/>
      <c r="C50" s="72"/>
      <c r="D50" s="4"/>
      <c r="E50" s="4"/>
      <c r="F50" s="4"/>
      <c r="G50" s="4"/>
      <c r="H50" s="4"/>
      <c r="I50" s="4"/>
      <c r="J50" s="72"/>
      <c r="K50" s="56"/>
      <c r="L50" s="4"/>
      <c r="M50" s="58"/>
      <c r="N50" s="6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3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3"/>
    </row>
    <row r="51" spans="2:63" ht="16.5" customHeight="1" x14ac:dyDescent="0.15">
      <c r="B51" s="71"/>
      <c r="C51" s="72"/>
      <c r="D51" s="4"/>
      <c r="E51" s="4"/>
      <c r="F51" s="4"/>
      <c r="G51" s="4"/>
      <c r="H51" s="4"/>
      <c r="I51" s="4"/>
      <c r="J51" s="72"/>
      <c r="K51" s="56"/>
      <c r="L51" s="4"/>
      <c r="M51" s="58"/>
      <c r="N51" s="6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3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3"/>
    </row>
    <row r="52" spans="2:63" ht="16.5" customHeight="1" x14ac:dyDescent="0.15">
      <c r="B52" s="71"/>
      <c r="C52" s="72"/>
      <c r="D52" s="4"/>
      <c r="E52" s="4"/>
      <c r="F52" s="4"/>
      <c r="G52" s="4"/>
      <c r="H52" s="4"/>
      <c r="I52" s="4"/>
      <c r="J52" s="72"/>
      <c r="K52" s="4"/>
      <c r="L52" s="4"/>
      <c r="M52" s="4"/>
      <c r="N52" s="6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3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3"/>
    </row>
    <row r="53" spans="2:63" ht="16.5" customHeight="1" x14ac:dyDescent="0.15">
      <c r="B53" s="71"/>
      <c r="C53" s="72"/>
      <c r="D53" s="4"/>
      <c r="E53" s="4"/>
      <c r="F53" s="4"/>
      <c r="G53" s="4"/>
      <c r="H53" s="4"/>
      <c r="I53" s="4"/>
      <c r="J53" s="72"/>
      <c r="K53" s="4"/>
      <c r="L53" s="4"/>
      <c r="M53" s="4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3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3"/>
    </row>
    <row r="54" spans="2:63" ht="16.5" customHeight="1" x14ac:dyDescent="0.15">
      <c r="B54" s="71"/>
      <c r="C54" s="72"/>
      <c r="D54" s="4"/>
      <c r="E54" s="4"/>
      <c r="F54" s="4"/>
      <c r="G54" s="4"/>
      <c r="H54" s="4"/>
      <c r="I54" s="4"/>
      <c r="J54" s="72"/>
      <c r="K54" s="4"/>
      <c r="L54" s="4"/>
      <c r="M54" s="4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3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3"/>
    </row>
    <row r="55" spans="2:63" ht="16.5" customHeight="1" x14ac:dyDescent="0.15">
      <c r="B55" s="71"/>
      <c r="C55" s="72"/>
      <c r="D55" s="4"/>
      <c r="E55" s="4"/>
      <c r="F55" s="4"/>
      <c r="G55" s="4"/>
      <c r="H55" s="4"/>
      <c r="I55" s="4"/>
      <c r="J55" s="72"/>
      <c r="K55" s="4"/>
      <c r="L55" s="4"/>
      <c r="M55" s="4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3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3"/>
    </row>
    <row r="56" spans="2:63" ht="16.5" customHeight="1" x14ac:dyDescent="0.15">
      <c r="B56" s="71"/>
      <c r="C56" s="72"/>
      <c r="D56" s="4"/>
      <c r="E56" s="4"/>
      <c r="F56" s="4"/>
      <c r="G56" s="4"/>
      <c r="H56" s="4"/>
      <c r="I56" s="4"/>
      <c r="J56" s="72"/>
      <c r="K56" s="4"/>
      <c r="L56" s="4"/>
      <c r="M56" s="4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3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3"/>
    </row>
    <row r="57" spans="2:63" ht="16.5" customHeight="1" x14ac:dyDescent="0.15">
      <c r="B57" s="71"/>
      <c r="C57" s="72"/>
      <c r="D57" s="4"/>
      <c r="E57" s="4"/>
      <c r="F57" s="4"/>
      <c r="G57" s="4"/>
      <c r="H57" s="4"/>
      <c r="I57" s="4"/>
      <c r="J57" s="72"/>
      <c r="K57" s="4"/>
      <c r="L57" s="4"/>
      <c r="M57" s="4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3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3"/>
    </row>
    <row r="58" spans="2:63" ht="16.5" customHeight="1" x14ac:dyDescent="0.15">
      <c r="B58" s="71"/>
      <c r="C58" s="72"/>
      <c r="D58" s="4"/>
      <c r="E58" s="4"/>
      <c r="F58" s="4"/>
      <c r="G58" s="4"/>
      <c r="H58" s="4"/>
      <c r="I58" s="4"/>
      <c r="J58" s="72"/>
      <c r="K58" s="4"/>
      <c r="L58" s="4"/>
      <c r="M58" s="4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3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3"/>
    </row>
    <row r="59" spans="2:63" ht="16.5" customHeight="1" x14ac:dyDescent="0.15">
      <c r="B59" s="71"/>
      <c r="C59" s="72"/>
      <c r="D59" s="4"/>
      <c r="E59" s="4"/>
      <c r="F59" s="4"/>
      <c r="G59" s="4"/>
      <c r="H59" s="4"/>
      <c r="I59" s="4"/>
      <c r="J59" s="72"/>
      <c r="K59" s="4"/>
      <c r="L59" s="4"/>
      <c r="M59" s="4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3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3"/>
    </row>
    <row r="60" spans="2:63" ht="16.5" customHeight="1" x14ac:dyDescent="0.15">
      <c r="B60" s="71"/>
      <c r="C60" s="72"/>
      <c r="D60" s="4"/>
      <c r="E60" s="4"/>
      <c r="F60" s="4"/>
      <c r="G60" s="4"/>
      <c r="H60" s="4"/>
      <c r="I60" s="4"/>
      <c r="J60" s="72"/>
      <c r="K60" s="4"/>
      <c r="L60" s="4"/>
      <c r="M60" s="4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3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3"/>
    </row>
    <row r="61" spans="2:63" ht="16.5" customHeight="1" x14ac:dyDescent="0.15">
      <c r="B61" s="71"/>
      <c r="C61" s="72"/>
      <c r="D61" s="4"/>
      <c r="E61" s="4"/>
      <c r="F61" s="4"/>
      <c r="G61" s="4"/>
      <c r="H61" s="4"/>
      <c r="I61" s="4"/>
      <c r="J61" s="72"/>
      <c r="K61" s="4"/>
      <c r="L61" s="4"/>
      <c r="M61" s="4"/>
      <c r="N61" s="6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3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3"/>
    </row>
    <row r="62" spans="2:63" ht="16.5" customHeight="1" x14ac:dyDescent="0.15">
      <c r="B62" s="71"/>
      <c r="C62" s="72"/>
      <c r="D62" s="4"/>
      <c r="E62" s="4"/>
      <c r="F62" s="4"/>
      <c r="G62" s="4"/>
      <c r="H62" s="4"/>
      <c r="I62" s="4"/>
      <c r="J62" s="72"/>
      <c r="K62" s="4"/>
      <c r="L62" s="4"/>
      <c r="M62" s="4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3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3"/>
    </row>
    <row r="63" spans="2:63" ht="16.5" customHeight="1" x14ac:dyDescent="0.15">
      <c r="B63" s="71"/>
      <c r="C63" s="72"/>
      <c r="D63" s="4"/>
      <c r="E63" s="4"/>
      <c r="F63" s="4"/>
      <c r="G63" s="4"/>
      <c r="H63" s="4"/>
      <c r="I63" s="4"/>
      <c r="J63" s="72"/>
      <c r="K63" s="4"/>
      <c r="L63" s="4"/>
      <c r="M63" s="4"/>
      <c r="N63" s="6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3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3"/>
    </row>
    <row r="64" spans="2:63" ht="16.5" customHeight="1" x14ac:dyDescent="0.15">
      <c r="B64" s="71"/>
      <c r="C64" s="72"/>
      <c r="D64" s="4"/>
      <c r="E64" s="4"/>
      <c r="F64" s="4"/>
      <c r="G64" s="4"/>
      <c r="H64" s="4"/>
      <c r="I64" s="4"/>
      <c r="J64" s="72"/>
      <c r="K64" s="4"/>
      <c r="L64" s="4"/>
      <c r="M64" s="4"/>
      <c r="N64" s="6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3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3"/>
    </row>
    <row r="65" spans="2:63" ht="16.5" customHeight="1" x14ac:dyDescent="0.15">
      <c r="B65" s="71"/>
      <c r="C65" s="72"/>
      <c r="D65" s="4"/>
      <c r="E65" s="4"/>
      <c r="F65" s="4"/>
      <c r="G65" s="4"/>
      <c r="H65" s="4"/>
      <c r="I65" s="4"/>
      <c r="J65" s="72"/>
      <c r="K65" s="4"/>
      <c r="L65" s="4"/>
      <c r="M65" s="4"/>
      <c r="N65" s="6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3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3"/>
    </row>
    <row r="66" spans="2:63" ht="16.5" customHeight="1" x14ac:dyDescent="0.15">
      <c r="B66" s="71"/>
      <c r="C66" s="72"/>
      <c r="D66" s="4"/>
      <c r="E66" s="4"/>
      <c r="F66" s="4"/>
      <c r="G66" s="4"/>
      <c r="H66" s="4"/>
      <c r="I66" s="4"/>
      <c r="J66" s="72"/>
      <c r="K66" s="4"/>
      <c r="L66" s="4"/>
      <c r="M66" s="4"/>
      <c r="N66" s="6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3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3"/>
    </row>
    <row r="67" spans="2:63" ht="16.5" customHeight="1" x14ac:dyDescent="0.15">
      <c r="B67" s="71"/>
      <c r="C67" s="72"/>
      <c r="D67" s="4"/>
      <c r="E67" s="4"/>
      <c r="F67" s="4"/>
      <c r="G67" s="4"/>
      <c r="H67" s="4"/>
      <c r="I67" s="4"/>
      <c r="J67" s="72"/>
      <c r="K67" s="4"/>
      <c r="L67" s="4"/>
      <c r="M67" s="4"/>
      <c r="N67" s="6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3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3"/>
    </row>
    <row r="68" spans="2:63" ht="16.5" customHeight="1" x14ac:dyDescent="0.15">
      <c r="B68" s="71"/>
      <c r="C68" s="72"/>
      <c r="D68" s="4"/>
      <c r="E68" s="4"/>
      <c r="F68" s="4"/>
      <c r="G68" s="4"/>
      <c r="H68" s="4"/>
      <c r="I68" s="4"/>
      <c r="J68" s="72"/>
      <c r="K68" s="4"/>
      <c r="L68" s="4"/>
      <c r="M68" s="4"/>
      <c r="N68" s="6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3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3"/>
    </row>
    <row r="69" spans="2:63" ht="16.5" customHeight="1" x14ac:dyDescent="0.15">
      <c r="B69" s="71"/>
      <c r="C69" s="72"/>
      <c r="D69" s="4"/>
      <c r="E69" s="4"/>
      <c r="F69" s="4"/>
      <c r="G69" s="4"/>
      <c r="H69" s="4"/>
      <c r="I69" s="4"/>
      <c r="J69" s="72"/>
      <c r="K69" s="4"/>
      <c r="L69" s="4"/>
      <c r="M69" s="4"/>
      <c r="N69" s="6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3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3"/>
    </row>
    <row r="70" spans="2:63" ht="16.5" customHeight="1" x14ac:dyDescent="0.15">
      <c r="B70" s="71"/>
      <c r="C70" s="72"/>
      <c r="D70" s="4"/>
      <c r="E70" s="4"/>
      <c r="F70" s="4"/>
      <c r="G70" s="4"/>
      <c r="H70" s="4"/>
      <c r="I70" s="4"/>
      <c r="J70" s="72"/>
      <c r="K70" s="4"/>
      <c r="L70" s="4"/>
      <c r="M70" s="4"/>
      <c r="N70" s="6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3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3"/>
    </row>
    <row r="71" spans="2:63" ht="16.5" customHeight="1" x14ac:dyDescent="0.15">
      <c r="B71" s="71"/>
      <c r="C71" s="72"/>
      <c r="D71" s="4"/>
      <c r="E71" s="4"/>
      <c r="F71" s="4"/>
      <c r="G71" s="4"/>
      <c r="H71" s="4"/>
      <c r="I71" s="4"/>
      <c r="J71" s="72"/>
      <c r="K71" s="4"/>
      <c r="L71" s="4"/>
      <c r="M71" s="4"/>
      <c r="N71" s="6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3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3"/>
    </row>
    <row r="72" spans="2:63" ht="16.5" customHeight="1" x14ac:dyDescent="0.15">
      <c r="B72" s="71"/>
      <c r="C72" s="72"/>
      <c r="D72" s="4"/>
      <c r="E72" s="4"/>
      <c r="F72" s="4"/>
      <c r="G72" s="4"/>
      <c r="H72" s="4"/>
      <c r="I72" s="4"/>
      <c r="J72" s="72"/>
      <c r="K72" s="4"/>
      <c r="L72" s="4"/>
      <c r="M72" s="4"/>
      <c r="N72" s="6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3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3"/>
    </row>
    <row r="73" spans="2:63" ht="16.5" customHeight="1" x14ac:dyDescent="0.15">
      <c r="B73" s="71"/>
      <c r="C73" s="72"/>
      <c r="D73" s="4"/>
      <c r="E73" s="4"/>
      <c r="F73" s="4"/>
      <c r="G73" s="4"/>
      <c r="H73" s="4"/>
      <c r="I73" s="4"/>
      <c r="J73" s="72"/>
      <c r="K73" s="4"/>
      <c r="L73" s="4"/>
      <c r="M73" s="4"/>
      <c r="N73" s="6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3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3"/>
    </row>
    <row r="74" spans="2:63" ht="16.5" customHeight="1" x14ac:dyDescent="0.15">
      <c r="B74" s="71"/>
      <c r="C74" s="72"/>
      <c r="D74" s="4"/>
      <c r="E74" s="4"/>
      <c r="F74" s="4"/>
      <c r="G74" s="4"/>
      <c r="H74" s="4"/>
      <c r="I74" s="4"/>
      <c r="J74" s="72"/>
      <c r="K74" s="4"/>
      <c r="L74" s="4"/>
      <c r="M74" s="4"/>
      <c r="N74" s="6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3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3"/>
    </row>
    <row r="75" spans="2:63" ht="16.5" customHeight="1" x14ac:dyDescent="0.15">
      <c r="B75" s="71"/>
      <c r="C75" s="72"/>
      <c r="D75" s="4"/>
      <c r="E75" s="4"/>
      <c r="F75" s="4"/>
      <c r="G75" s="4"/>
      <c r="H75" s="4"/>
      <c r="I75" s="4"/>
      <c r="J75" s="72"/>
      <c r="K75" s="4"/>
      <c r="L75" s="4"/>
      <c r="M75" s="4"/>
      <c r="N75" s="6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3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3"/>
    </row>
    <row r="76" spans="2:63" ht="16.5" customHeight="1" x14ac:dyDescent="0.15">
      <c r="B76" s="71"/>
      <c r="C76" s="72"/>
      <c r="D76" s="4"/>
      <c r="E76" s="4"/>
      <c r="F76" s="4"/>
      <c r="G76" s="4"/>
      <c r="H76" s="4"/>
      <c r="I76" s="4"/>
      <c r="J76" s="72"/>
      <c r="K76" s="4"/>
      <c r="L76" s="4"/>
      <c r="M76" s="4"/>
      <c r="N76" s="6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3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3"/>
    </row>
    <row r="77" spans="2:63" ht="16.5" customHeight="1" x14ac:dyDescent="0.15">
      <c r="B77" s="71"/>
      <c r="C77" s="72"/>
      <c r="D77" s="4"/>
      <c r="E77" s="4"/>
      <c r="F77" s="4"/>
      <c r="G77" s="4"/>
      <c r="H77" s="4"/>
      <c r="I77" s="4"/>
      <c r="J77" s="72"/>
      <c r="K77" s="4"/>
      <c r="L77" s="4"/>
      <c r="M77" s="4"/>
      <c r="N77" s="6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3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3"/>
    </row>
    <row r="78" spans="2:63" ht="16.5" customHeight="1" x14ac:dyDescent="0.15">
      <c r="B78" s="71"/>
      <c r="C78" s="72"/>
      <c r="D78" s="4"/>
      <c r="E78" s="4"/>
      <c r="F78" s="4"/>
      <c r="G78" s="4"/>
      <c r="H78" s="4"/>
      <c r="I78" s="4"/>
      <c r="J78" s="72"/>
      <c r="K78" s="4"/>
      <c r="L78" s="4"/>
      <c r="M78" s="4"/>
      <c r="N78" s="6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3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3"/>
    </row>
    <row r="79" spans="2:63" ht="16.5" customHeight="1" x14ac:dyDescent="0.15">
      <c r="B79" s="71"/>
      <c r="C79" s="72"/>
      <c r="D79" s="4"/>
      <c r="E79" s="4"/>
      <c r="F79" s="4"/>
      <c r="G79" s="4"/>
      <c r="H79" s="4"/>
      <c r="I79" s="4"/>
      <c r="J79" s="72"/>
      <c r="K79" s="4"/>
      <c r="L79" s="4"/>
      <c r="M79" s="4"/>
      <c r="N79" s="6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3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3"/>
    </row>
    <row r="80" spans="2:63" ht="16.5" customHeight="1" x14ac:dyDescent="0.15">
      <c r="B80" s="71"/>
      <c r="C80" s="72"/>
      <c r="D80" s="4"/>
      <c r="E80" s="4"/>
      <c r="F80" s="4"/>
      <c r="G80" s="4"/>
      <c r="H80" s="4"/>
      <c r="I80" s="4"/>
      <c r="J80" s="72"/>
      <c r="K80" s="4"/>
      <c r="L80" s="4"/>
      <c r="M80" s="4"/>
      <c r="N80" s="6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3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3"/>
    </row>
    <row r="81" spans="2:63" ht="16.5" customHeight="1" x14ac:dyDescent="0.15">
      <c r="B81" s="71"/>
      <c r="C81" s="72"/>
      <c r="D81" s="4"/>
      <c r="E81" s="4"/>
      <c r="F81" s="4"/>
      <c r="G81" s="4"/>
      <c r="H81" s="4"/>
      <c r="I81" s="4"/>
      <c r="J81" s="72"/>
      <c r="K81" s="4"/>
      <c r="L81" s="4"/>
      <c r="M81" s="4"/>
      <c r="N81" s="6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3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3"/>
    </row>
    <row r="82" spans="2:63" ht="16.5" customHeight="1" x14ac:dyDescent="0.15">
      <c r="B82" s="71"/>
      <c r="C82" s="72"/>
      <c r="D82" s="4"/>
      <c r="E82" s="4"/>
      <c r="F82" s="4"/>
      <c r="G82" s="4"/>
      <c r="H82" s="4"/>
      <c r="I82" s="4"/>
      <c r="J82" s="72"/>
      <c r="K82" s="4"/>
      <c r="L82" s="4"/>
      <c r="M82" s="4"/>
      <c r="N82" s="6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3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3"/>
    </row>
    <row r="83" spans="2:63" ht="16.5" customHeight="1" x14ac:dyDescent="0.15">
      <c r="B83" s="71"/>
      <c r="C83" s="72"/>
      <c r="D83" s="4"/>
      <c r="E83" s="4"/>
      <c r="F83" s="4"/>
      <c r="G83" s="4"/>
      <c r="H83" s="4"/>
      <c r="I83" s="4"/>
      <c r="J83" s="72"/>
      <c r="K83" s="4"/>
      <c r="L83" s="4"/>
      <c r="M83" s="4"/>
      <c r="N83" s="6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3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3"/>
    </row>
    <row r="84" spans="2:63" ht="16.5" customHeight="1" x14ac:dyDescent="0.15">
      <c r="B84" s="71"/>
      <c r="C84" s="72"/>
      <c r="D84" s="4"/>
      <c r="E84" s="4"/>
      <c r="F84" s="4"/>
      <c r="G84" s="4"/>
      <c r="H84" s="4"/>
      <c r="I84" s="4"/>
      <c r="J84" s="72"/>
      <c r="K84" s="4"/>
      <c r="L84" s="4"/>
      <c r="M84" s="4"/>
      <c r="N84" s="6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3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3"/>
    </row>
    <row r="85" spans="2:63" ht="16.5" customHeight="1" x14ac:dyDescent="0.15">
      <c r="B85" s="71"/>
      <c r="C85" s="72"/>
      <c r="D85" s="4"/>
      <c r="E85" s="4"/>
      <c r="F85" s="4"/>
      <c r="G85" s="4"/>
      <c r="H85" s="4"/>
      <c r="I85" s="4"/>
      <c r="J85" s="72"/>
      <c r="K85" s="4"/>
      <c r="L85" s="4"/>
      <c r="M85" s="4"/>
      <c r="N85" s="6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3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3"/>
    </row>
    <row r="86" spans="2:63" ht="16.5" customHeight="1" x14ac:dyDescent="0.15">
      <c r="B86" s="71"/>
      <c r="C86" s="72"/>
      <c r="D86" s="4"/>
      <c r="E86" s="4"/>
      <c r="F86" s="4"/>
      <c r="G86" s="4"/>
      <c r="H86" s="4"/>
      <c r="I86" s="4"/>
      <c r="J86" s="72"/>
      <c r="K86" s="4"/>
      <c r="L86" s="4"/>
      <c r="M86" s="4"/>
      <c r="N86" s="6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3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3"/>
    </row>
    <row r="87" spans="2:63" ht="16.5" customHeight="1" x14ac:dyDescent="0.15">
      <c r="B87" s="71"/>
      <c r="C87" s="72"/>
      <c r="D87" s="4"/>
      <c r="E87" s="4"/>
      <c r="F87" s="4"/>
      <c r="G87" s="4"/>
      <c r="H87" s="4"/>
      <c r="I87" s="4"/>
      <c r="J87" s="72"/>
      <c r="K87" s="4"/>
      <c r="L87" s="4"/>
      <c r="M87" s="4"/>
      <c r="N87" s="6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3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3"/>
    </row>
    <row r="88" spans="2:63" ht="16.5" customHeight="1" x14ac:dyDescent="0.15">
      <c r="B88" s="71"/>
      <c r="C88" s="72"/>
      <c r="D88" s="4"/>
      <c r="E88" s="4"/>
      <c r="F88" s="4"/>
      <c r="G88" s="4"/>
      <c r="H88" s="4"/>
      <c r="I88" s="4"/>
      <c r="J88" s="72"/>
      <c r="K88" s="4"/>
      <c r="L88" s="4"/>
      <c r="M88" s="4"/>
      <c r="N88" s="6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3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3"/>
    </row>
    <row r="89" spans="2:63" ht="16.5" customHeight="1" x14ac:dyDescent="0.15">
      <c r="B89" s="71"/>
      <c r="C89" s="72"/>
      <c r="D89" s="4"/>
      <c r="E89" s="4"/>
      <c r="F89" s="4"/>
      <c r="G89" s="4"/>
      <c r="H89" s="4"/>
      <c r="I89" s="4"/>
      <c r="J89" s="72"/>
      <c r="K89" s="4"/>
      <c r="L89" s="4"/>
      <c r="M89" s="4"/>
      <c r="N89" s="6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3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3"/>
    </row>
    <row r="90" spans="2:63" ht="16.5" customHeight="1" x14ac:dyDescent="0.15">
      <c r="B90" s="71"/>
      <c r="C90" s="72"/>
      <c r="D90" s="4"/>
      <c r="E90" s="4"/>
      <c r="F90" s="4"/>
      <c r="G90" s="4"/>
      <c r="H90" s="4"/>
      <c r="I90" s="4"/>
      <c r="J90" s="72"/>
      <c r="K90" s="4"/>
      <c r="L90" s="4"/>
      <c r="M90" s="4"/>
      <c r="N90" s="6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3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3"/>
    </row>
    <row r="91" spans="2:63" ht="16.5" customHeight="1" x14ac:dyDescent="0.15">
      <c r="B91" s="71"/>
      <c r="C91" s="72"/>
      <c r="D91" s="4"/>
      <c r="E91" s="4"/>
      <c r="F91" s="4"/>
      <c r="G91" s="4"/>
      <c r="H91" s="4"/>
      <c r="I91" s="4"/>
      <c r="J91" s="72"/>
      <c r="K91" s="4"/>
      <c r="L91" s="4"/>
      <c r="M91" s="4"/>
      <c r="N91" s="6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3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3"/>
    </row>
    <row r="92" spans="2:63" ht="16.5" customHeight="1" x14ac:dyDescent="0.15">
      <c r="B92" s="71"/>
      <c r="C92" s="72"/>
      <c r="D92" s="4"/>
      <c r="E92" s="4"/>
      <c r="F92" s="4"/>
      <c r="G92" s="4"/>
      <c r="H92" s="4"/>
      <c r="I92" s="4"/>
      <c r="J92" s="72"/>
      <c r="K92" s="4"/>
      <c r="L92" s="4"/>
      <c r="M92" s="4"/>
      <c r="N92" s="6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3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3"/>
    </row>
    <row r="93" spans="2:63" ht="16.5" customHeight="1" x14ac:dyDescent="0.15">
      <c r="B93" s="71"/>
      <c r="C93" s="72"/>
      <c r="D93" s="4"/>
      <c r="E93" s="4"/>
      <c r="F93" s="4"/>
      <c r="G93" s="4"/>
      <c r="H93" s="4"/>
      <c r="I93" s="4"/>
      <c r="J93" s="72"/>
      <c r="K93" s="4"/>
      <c r="L93" s="4"/>
      <c r="M93" s="4"/>
      <c r="N93" s="6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3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3"/>
    </row>
    <row r="94" spans="2:63" ht="16.5" customHeight="1" x14ac:dyDescent="0.15">
      <c r="B94" s="71"/>
      <c r="C94" s="72"/>
      <c r="D94" s="4"/>
      <c r="E94" s="4"/>
      <c r="F94" s="4"/>
      <c r="G94" s="4"/>
      <c r="H94" s="4"/>
      <c r="I94" s="4"/>
      <c r="J94" s="72"/>
      <c r="K94" s="4"/>
      <c r="L94" s="4"/>
      <c r="M94" s="4"/>
      <c r="N94" s="6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3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3"/>
    </row>
    <row r="95" spans="2:63" ht="16.5" customHeight="1" x14ac:dyDescent="0.15">
      <c r="B95" s="71"/>
      <c r="C95" s="72"/>
      <c r="D95" s="4"/>
      <c r="E95" s="4"/>
      <c r="F95" s="4"/>
      <c r="G95" s="4"/>
      <c r="H95" s="4"/>
      <c r="I95" s="4"/>
      <c r="J95" s="72"/>
      <c r="K95" s="4"/>
      <c r="L95" s="4"/>
      <c r="M95" s="4"/>
      <c r="N95" s="6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3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3"/>
    </row>
    <row r="96" spans="2:63" ht="16.5" customHeight="1" x14ac:dyDescent="0.15">
      <c r="B96" s="71"/>
      <c r="C96" s="72"/>
      <c r="D96" s="4"/>
      <c r="E96" s="4"/>
      <c r="F96" s="4"/>
      <c r="G96" s="4"/>
      <c r="H96" s="4"/>
      <c r="I96" s="4"/>
      <c r="J96" s="72"/>
      <c r="K96" s="4"/>
      <c r="L96" s="4"/>
      <c r="M96" s="4"/>
      <c r="N96" s="6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3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3"/>
    </row>
    <row r="97" spans="2:63" ht="16.5" customHeight="1" x14ac:dyDescent="0.15">
      <c r="B97" s="71"/>
      <c r="C97" s="72"/>
      <c r="D97" s="4"/>
      <c r="E97" s="4"/>
      <c r="F97" s="4"/>
      <c r="G97" s="4"/>
      <c r="H97" s="4"/>
      <c r="I97" s="4"/>
      <c r="J97" s="72"/>
      <c r="K97" s="4"/>
      <c r="L97" s="4"/>
      <c r="M97" s="4"/>
      <c r="N97" s="6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3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3"/>
    </row>
    <row r="98" spans="2:63" ht="16.5" customHeight="1" x14ac:dyDescent="0.15">
      <c r="B98" s="71"/>
      <c r="C98" s="72"/>
      <c r="D98" s="4"/>
      <c r="E98" s="4"/>
      <c r="F98" s="4"/>
      <c r="G98" s="4"/>
      <c r="H98" s="4"/>
      <c r="I98" s="4"/>
      <c r="J98" s="72"/>
      <c r="K98" s="4"/>
      <c r="L98" s="4"/>
      <c r="M98" s="4"/>
      <c r="N98" s="6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3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3"/>
    </row>
    <row r="99" spans="2:63" ht="16.5" customHeight="1" x14ac:dyDescent="0.15">
      <c r="B99" s="71"/>
      <c r="C99" s="72"/>
      <c r="D99" s="4"/>
      <c r="E99" s="4"/>
      <c r="F99" s="4"/>
      <c r="G99" s="4"/>
      <c r="H99" s="4"/>
      <c r="I99" s="4"/>
      <c r="J99" s="72"/>
      <c r="K99" s="4"/>
      <c r="L99" s="4"/>
      <c r="M99" s="4"/>
      <c r="N99" s="6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3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3"/>
    </row>
    <row r="100" spans="2:63" ht="16.5" customHeight="1" x14ac:dyDescent="0.15">
      <c r="B100" s="71"/>
      <c r="C100" s="72"/>
      <c r="D100" s="4"/>
      <c r="E100" s="4"/>
      <c r="F100" s="4"/>
      <c r="G100" s="4"/>
      <c r="H100" s="4"/>
      <c r="I100" s="4"/>
      <c r="J100" s="72"/>
      <c r="K100" s="4"/>
      <c r="L100" s="4"/>
      <c r="M100" s="4"/>
      <c r="N100" s="6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3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3"/>
    </row>
    <row r="101" spans="2:63" ht="16.5" customHeight="1" x14ac:dyDescent="0.15">
      <c r="B101" s="71"/>
      <c r="C101" s="72"/>
      <c r="D101" s="4"/>
      <c r="E101" s="4"/>
      <c r="F101" s="4"/>
      <c r="G101" s="4"/>
      <c r="H101" s="4"/>
      <c r="I101" s="4"/>
      <c r="J101" s="72"/>
      <c r="K101" s="4"/>
      <c r="L101" s="4"/>
      <c r="M101" s="4"/>
      <c r="N101" s="6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3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3"/>
    </row>
    <row r="102" spans="2:63" ht="16.5" customHeight="1" x14ac:dyDescent="0.15">
      <c r="B102" s="71"/>
      <c r="C102" s="72"/>
      <c r="D102" s="4"/>
      <c r="E102" s="4"/>
      <c r="F102" s="4"/>
      <c r="G102" s="4"/>
      <c r="H102" s="4"/>
      <c r="I102" s="4"/>
      <c r="J102" s="72"/>
      <c r="K102" s="4"/>
      <c r="L102" s="4"/>
      <c r="M102" s="4"/>
      <c r="N102" s="6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3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3"/>
    </row>
    <row r="103" spans="2:63" ht="16.5" customHeight="1" x14ac:dyDescent="0.15">
      <c r="B103" s="71"/>
      <c r="C103" s="72"/>
      <c r="D103" s="4"/>
      <c r="E103" s="4"/>
      <c r="F103" s="4"/>
      <c r="G103" s="4"/>
      <c r="H103" s="4"/>
      <c r="I103" s="4"/>
      <c r="J103" s="72"/>
      <c r="K103" s="4"/>
      <c r="L103" s="4"/>
      <c r="M103" s="4"/>
      <c r="N103" s="6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3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3"/>
    </row>
    <row r="104" spans="2:63" ht="16.5" customHeight="1" x14ac:dyDescent="0.15">
      <c r="B104" s="71"/>
      <c r="C104" s="72"/>
      <c r="D104" s="4"/>
      <c r="E104" s="4"/>
      <c r="F104" s="4"/>
      <c r="G104" s="4"/>
      <c r="H104" s="4"/>
      <c r="I104" s="4"/>
      <c r="J104" s="72"/>
      <c r="K104" s="4"/>
      <c r="L104" s="4"/>
      <c r="M104" s="4"/>
      <c r="N104" s="6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3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3"/>
    </row>
    <row r="105" spans="2:63" ht="16.5" customHeight="1" x14ac:dyDescent="0.15">
      <c r="B105" s="71"/>
      <c r="C105" s="72"/>
      <c r="D105" s="4"/>
      <c r="E105" s="4"/>
      <c r="F105" s="4"/>
      <c r="G105" s="4"/>
      <c r="H105" s="4"/>
      <c r="I105" s="4"/>
      <c r="J105" s="72"/>
      <c r="K105" s="4"/>
      <c r="L105" s="4"/>
      <c r="M105" s="4"/>
      <c r="N105" s="6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3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3"/>
    </row>
    <row r="106" spans="2:63" ht="16.5" customHeight="1" x14ac:dyDescent="0.15">
      <c r="B106" s="71"/>
      <c r="C106" s="72"/>
      <c r="D106" s="4"/>
      <c r="E106" s="4"/>
      <c r="F106" s="4"/>
      <c r="G106" s="4"/>
      <c r="H106" s="4"/>
      <c r="I106" s="4"/>
      <c r="J106" s="72"/>
      <c r="K106" s="4"/>
      <c r="L106" s="4"/>
      <c r="M106" s="4"/>
      <c r="N106" s="6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3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3"/>
    </row>
    <row r="107" spans="2:63" ht="16.5" customHeight="1" x14ac:dyDescent="0.15">
      <c r="B107" s="71"/>
      <c r="C107" s="72"/>
      <c r="D107" s="4"/>
      <c r="E107" s="4"/>
      <c r="F107" s="4"/>
      <c r="G107" s="4"/>
      <c r="H107" s="4"/>
      <c r="I107" s="4"/>
      <c r="J107" s="72"/>
      <c r="K107" s="4"/>
      <c r="L107" s="4"/>
      <c r="M107" s="4"/>
      <c r="N107" s="6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3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3"/>
    </row>
    <row r="108" spans="2:63" ht="16.5" customHeight="1" x14ac:dyDescent="0.15">
      <c r="B108" s="71"/>
      <c r="C108" s="72"/>
      <c r="D108" s="4"/>
      <c r="E108" s="4"/>
      <c r="F108" s="4"/>
      <c r="G108" s="4"/>
      <c r="H108" s="4"/>
      <c r="I108" s="4"/>
      <c r="J108" s="72"/>
      <c r="K108" s="4"/>
      <c r="L108" s="4"/>
      <c r="M108" s="4"/>
      <c r="N108" s="6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3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3"/>
    </row>
    <row r="109" spans="2:63" ht="16.5" customHeight="1" x14ac:dyDescent="0.15">
      <c r="B109" s="71"/>
      <c r="C109" s="72"/>
      <c r="D109" s="4"/>
      <c r="E109" s="4"/>
      <c r="F109" s="4"/>
      <c r="G109" s="4"/>
      <c r="H109" s="4"/>
      <c r="I109" s="4"/>
      <c r="J109" s="72"/>
      <c r="K109" s="4"/>
      <c r="L109" s="4"/>
      <c r="M109" s="4"/>
      <c r="N109" s="6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3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3"/>
    </row>
    <row r="110" spans="2:63" ht="16.5" customHeight="1" x14ac:dyDescent="0.15">
      <c r="B110" s="71"/>
      <c r="C110" s="72"/>
      <c r="D110" s="4"/>
      <c r="E110" s="4"/>
      <c r="F110" s="4"/>
      <c r="G110" s="4"/>
      <c r="H110" s="4"/>
      <c r="I110" s="4"/>
      <c r="J110" s="72"/>
      <c r="K110" s="4"/>
      <c r="L110" s="4"/>
      <c r="M110" s="4"/>
      <c r="N110" s="6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3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3"/>
    </row>
    <row r="111" spans="2:63" ht="16.5" customHeight="1" x14ac:dyDescent="0.15">
      <c r="B111" s="71"/>
      <c r="C111" s="72"/>
      <c r="D111" s="4"/>
      <c r="E111" s="4"/>
      <c r="F111" s="4"/>
      <c r="G111" s="4"/>
      <c r="H111" s="4"/>
      <c r="I111" s="4"/>
      <c r="J111" s="72"/>
      <c r="K111" s="4"/>
      <c r="L111" s="4"/>
      <c r="M111" s="4"/>
      <c r="N111" s="6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3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3"/>
    </row>
    <row r="112" spans="2:63" ht="16.5" customHeight="1" x14ac:dyDescent="0.15">
      <c r="B112" s="71"/>
      <c r="C112" s="72"/>
      <c r="D112" s="4"/>
      <c r="E112" s="4"/>
      <c r="F112" s="4"/>
      <c r="G112" s="4"/>
      <c r="H112" s="4"/>
      <c r="I112" s="4"/>
      <c r="J112" s="72"/>
      <c r="K112" s="4"/>
      <c r="L112" s="4"/>
      <c r="M112" s="4"/>
      <c r="N112" s="6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3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3"/>
    </row>
    <row r="113" spans="2:63" ht="16.5" customHeight="1" x14ac:dyDescent="0.15">
      <c r="B113" s="71"/>
      <c r="C113" s="72"/>
      <c r="D113" s="4"/>
      <c r="E113" s="4"/>
      <c r="F113" s="4"/>
      <c r="G113" s="4"/>
      <c r="H113" s="4"/>
      <c r="I113" s="4"/>
      <c r="J113" s="72"/>
      <c r="K113" s="4"/>
      <c r="L113" s="4"/>
      <c r="M113" s="4"/>
      <c r="N113" s="61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3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3"/>
    </row>
    <row r="114" spans="2:63" ht="16.5" customHeight="1" x14ac:dyDescent="0.15">
      <c r="B114" s="71"/>
      <c r="C114" s="72"/>
      <c r="D114" s="4"/>
      <c r="E114" s="4"/>
      <c r="F114" s="4"/>
      <c r="G114" s="4"/>
      <c r="H114" s="4"/>
      <c r="I114" s="4"/>
      <c r="J114" s="72"/>
      <c r="K114" s="4"/>
      <c r="L114" s="4"/>
      <c r="M114" s="4"/>
      <c r="N114" s="61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3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3"/>
    </row>
    <row r="115" spans="2:63" ht="16.5" customHeight="1" x14ac:dyDescent="0.15">
      <c r="B115" s="71"/>
      <c r="C115" s="72"/>
      <c r="D115" s="4"/>
      <c r="E115" s="4"/>
      <c r="F115" s="4"/>
      <c r="G115" s="4"/>
      <c r="H115" s="4"/>
      <c r="I115" s="4"/>
      <c r="J115" s="72"/>
      <c r="K115" s="4"/>
      <c r="L115" s="4"/>
      <c r="M115" s="4"/>
      <c r="N115" s="61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3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3"/>
    </row>
    <row r="116" spans="2:63" ht="16.5" customHeight="1" x14ac:dyDescent="0.15">
      <c r="B116" s="71"/>
      <c r="C116" s="72"/>
      <c r="D116" s="4"/>
      <c r="E116" s="4"/>
      <c r="F116" s="4"/>
      <c r="G116" s="4"/>
      <c r="H116" s="4"/>
      <c r="I116" s="4"/>
      <c r="J116" s="72"/>
      <c r="K116" s="4"/>
      <c r="L116" s="4"/>
      <c r="M116" s="4"/>
      <c r="N116" s="61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3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3"/>
    </row>
    <row r="117" spans="2:63" ht="16.5" customHeight="1" x14ac:dyDescent="0.15">
      <c r="B117" s="71"/>
      <c r="C117" s="72"/>
      <c r="D117" s="4"/>
      <c r="E117" s="4"/>
      <c r="F117" s="4"/>
      <c r="G117" s="4"/>
      <c r="H117" s="4"/>
      <c r="I117" s="4"/>
      <c r="J117" s="72"/>
      <c r="K117" s="4"/>
      <c r="L117" s="4"/>
      <c r="M117" s="4"/>
      <c r="N117" s="61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3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3"/>
    </row>
    <row r="118" spans="2:63" ht="16.5" customHeight="1" x14ac:dyDescent="0.15">
      <c r="B118" s="71"/>
      <c r="C118" s="72"/>
      <c r="D118" s="4"/>
      <c r="E118" s="4"/>
      <c r="F118" s="4"/>
      <c r="G118" s="4"/>
      <c r="H118" s="4"/>
      <c r="I118" s="4"/>
      <c r="J118" s="72"/>
      <c r="K118" s="4"/>
      <c r="L118" s="4"/>
      <c r="M118" s="4"/>
      <c r="N118" s="61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3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3"/>
    </row>
    <row r="119" spans="2:63" ht="16.5" customHeight="1" x14ac:dyDescent="0.15">
      <c r="B119" s="71"/>
      <c r="C119" s="72"/>
      <c r="D119" s="4"/>
      <c r="E119" s="4"/>
      <c r="F119" s="4"/>
      <c r="G119" s="4"/>
      <c r="H119" s="4"/>
      <c r="I119" s="4"/>
      <c r="J119" s="72"/>
      <c r="K119" s="4"/>
      <c r="L119" s="4"/>
      <c r="M119" s="4"/>
      <c r="N119" s="61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3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3"/>
    </row>
    <row r="120" spans="2:63" ht="16.5" customHeight="1" x14ac:dyDescent="0.15">
      <c r="B120" s="71"/>
      <c r="C120" s="72"/>
      <c r="D120" s="4"/>
      <c r="E120" s="4"/>
      <c r="F120" s="4"/>
      <c r="G120" s="4"/>
      <c r="H120" s="4"/>
      <c r="I120" s="4"/>
      <c r="J120" s="72"/>
      <c r="K120" s="4"/>
      <c r="L120" s="4"/>
      <c r="M120" s="4"/>
      <c r="N120" s="61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3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3"/>
    </row>
    <row r="121" spans="2:63" ht="16.5" customHeight="1" thickBot="1" x14ac:dyDescent="0.2">
      <c r="B121" s="73"/>
      <c r="C121" s="74"/>
      <c r="D121" s="2"/>
      <c r="E121" s="2"/>
      <c r="F121" s="2"/>
      <c r="G121" s="2"/>
      <c r="H121" s="2"/>
      <c r="I121" s="2"/>
      <c r="J121" s="74"/>
      <c r="K121" s="2"/>
      <c r="L121" s="2"/>
      <c r="M121" s="2"/>
      <c r="N121" s="6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1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1"/>
    </row>
  </sheetData>
  <mergeCells count="51">
    <mergeCell ref="BJ7:BJ8"/>
    <mergeCell ref="BK7:BK8"/>
    <mergeCell ref="BD7:BD8"/>
    <mergeCell ref="BE7:BE8"/>
    <mergeCell ref="BF7:BF8"/>
    <mergeCell ref="BG7:BG8"/>
    <mergeCell ref="BH7:BH8"/>
    <mergeCell ref="BI7:BI8"/>
    <mergeCell ref="BC7:BC8"/>
    <mergeCell ref="AQ7:AQ8"/>
    <mergeCell ref="AS7:AS8"/>
    <mergeCell ref="AT7:AT8"/>
    <mergeCell ref="AU7:AU8"/>
    <mergeCell ref="AV7:AV8"/>
    <mergeCell ref="BB7:BB8"/>
    <mergeCell ref="AW7:AW8"/>
    <mergeCell ref="AX7:AX8"/>
    <mergeCell ref="AY7:AY8"/>
    <mergeCell ref="AZ7:AZ8"/>
    <mergeCell ref="BA7:BA8"/>
    <mergeCell ref="AR7:AR8"/>
    <mergeCell ref="Q7:Q8"/>
    <mergeCell ref="R7:R8"/>
    <mergeCell ref="AP7:AP8"/>
    <mergeCell ref="Y7:Y8"/>
    <mergeCell ref="Z7:AF7"/>
    <mergeCell ref="AG7:AG8"/>
    <mergeCell ref="AH7:AH8"/>
    <mergeCell ref="AI7:AI8"/>
    <mergeCell ref="AJ7:AJ8"/>
    <mergeCell ref="AK7:AK8"/>
    <mergeCell ref="S7:X7"/>
    <mergeCell ref="AL7:AL8"/>
    <mergeCell ref="AM7:AM8"/>
    <mergeCell ref="AN7:AN8"/>
    <mergeCell ref="AO7:AO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B7:B8"/>
    <mergeCell ref="C7:C8"/>
    <mergeCell ref="D7:D8"/>
    <mergeCell ref="E7:E8"/>
    <mergeCell ref="F7:F8"/>
  </mergeCells>
  <phoneticPr fontId="1"/>
  <dataValidations count="12">
    <dataValidation type="list" allowBlank="1" showInputMessage="1" showErrorMessage="1" sqref="E10:E121">
      <formula1>所属_部局等</formula1>
    </dataValidation>
    <dataValidation type="list" allowBlank="1" showInputMessage="1" showErrorMessage="1" sqref="F10:F121">
      <formula1>勘定科目_種目・種別</formula1>
    </dataValidation>
    <dataValidation type="list" allowBlank="1" showInputMessage="1" showErrorMessage="1" sqref="H10:H121">
      <formula1>リース区分</formula1>
    </dataValidation>
    <dataValidation type="list" allowBlank="1" showInputMessage="1" showErrorMessage="1" sqref="I10:I121">
      <formula1>耐用年数分類_構造</formula1>
    </dataValidation>
    <dataValidation type="list" allowBlank="1" showInputMessage="1" showErrorMessage="1" sqref="AH10:AH121">
      <formula1>会計区分</formula1>
    </dataValidation>
    <dataValidation type="list" allowBlank="1" showInputMessage="1" showErrorMessage="1" sqref="AJ10:AJ121">
      <formula1>用途</formula1>
    </dataValidation>
    <dataValidation type="list" allowBlank="1" showInputMessage="1" showErrorMessage="1" sqref="AN10:AN121">
      <formula1>売却可能区分</formula1>
    </dataValidation>
    <dataValidation type="list" allowBlank="1" showInputMessage="1" showErrorMessage="1" sqref="AT10:AT121">
      <formula1>地目_土地</formula1>
    </dataValidation>
    <dataValidation type="list" allowBlank="1" showInputMessage="1" showErrorMessage="1" sqref="AV10:AV121">
      <formula1>目的別資産区分</formula1>
    </dataValidation>
    <dataValidation type="list" allowBlank="1" showInputMessage="1" showErrorMessage="1" sqref="AX10:AX121">
      <formula1>財産区分</formula1>
    </dataValidation>
    <dataValidation type="list" allowBlank="1" showInputMessage="1" showErrorMessage="1" sqref="AR10:AR121">
      <formula1>単位</formula1>
    </dataValidation>
    <dataValidation type="list" allowBlank="1" showInputMessage="1" showErrorMessage="1" sqref="AL10:AL121">
      <formula1>開始時見積資産</formula1>
    </dataValidation>
  </dataValidations>
  <pageMargins left="0.55118110236220474" right="0.19685039370078741" top="0.74803149606299213" bottom="0.74803149606299213" header="0.31496062992125984" footer="0.31496062992125984"/>
  <pageSetup paperSize="8" scale="5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"/>
  <sheetViews>
    <sheetView topLeftCell="A40" workbookViewId="0">
      <selection activeCell="H43" sqref="H43"/>
    </sheetView>
  </sheetViews>
  <sheetFormatPr defaultColWidth="9" defaultRowHeight="12.75" x14ac:dyDescent="0.15"/>
  <cols>
    <col min="1" max="1" width="5" style="24" customWidth="1"/>
    <col min="2" max="2" width="6.625" style="24" customWidth="1"/>
    <col min="3" max="3" width="5.5" style="24" customWidth="1"/>
    <col min="4" max="4" width="24.75" style="24" customWidth="1"/>
    <col min="5" max="5" width="2.25" style="26" customWidth="1"/>
    <col min="6" max="6" width="5.5" style="24" customWidth="1"/>
    <col min="7" max="7" width="24.75" style="24" customWidth="1"/>
    <col min="8" max="8" width="36.25" style="24" customWidth="1"/>
    <col min="9" max="9" width="2.25" style="26" customWidth="1"/>
    <col min="10" max="10" width="27" style="24" customWidth="1"/>
    <col min="11" max="16384" width="9" style="24"/>
  </cols>
  <sheetData>
    <row r="1" spans="2:10" ht="20.25" customHeight="1" x14ac:dyDescent="0.15">
      <c r="B1" s="353" t="s">
        <v>102</v>
      </c>
      <c r="C1" s="353"/>
      <c r="D1" s="353"/>
      <c r="E1" s="353"/>
      <c r="F1" s="353"/>
      <c r="G1" s="353"/>
      <c r="H1" s="353"/>
      <c r="I1" s="353"/>
      <c r="J1" s="353"/>
    </row>
    <row r="2" spans="2:10" ht="6" customHeight="1" thickBot="1" x14ac:dyDescent="0.2">
      <c r="D2" s="25"/>
    </row>
    <row r="3" spans="2:10" ht="34.5" customHeight="1" x14ac:dyDescent="0.15">
      <c r="B3" s="27"/>
      <c r="C3" s="428" t="s">
        <v>103</v>
      </c>
      <c r="D3" s="429"/>
      <c r="E3" s="28"/>
      <c r="F3" s="430" t="s">
        <v>104</v>
      </c>
      <c r="G3" s="431"/>
      <c r="H3" s="29" t="s">
        <v>105</v>
      </c>
      <c r="I3" s="30"/>
      <c r="J3" s="31" t="s">
        <v>106</v>
      </c>
    </row>
    <row r="4" spans="2:10" ht="20.100000000000001" customHeight="1" x14ac:dyDescent="0.15">
      <c r="B4" s="32">
        <v>1</v>
      </c>
      <c r="C4" s="432" t="s">
        <v>99</v>
      </c>
      <c r="D4" s="433"/>
      <c r="E4" s="33"/>
      <c r="F4" s="434" t="s">
        <v>99</v>
      </c>
      <c r="G4" s="435"/>
      <c r="H4" s="34" t="s">
        <v>40</v>
      </c>
      <c r="I4" s="35"/>
      <c r="J4" s="436"/>
    </row>
    <row r="5" spans="2:10" ht="20.100000000000001" customHeight="1" x14ac:dyDescent="0.15">
      <c r="B5" s="32">
        <v>2</v>
      </c>
      <c r="C5" s="432" t="s">
        <v>98</v>
      </c>
      <c r="D5" s="433"/>
      <c r="E5" s="33"/>
      <c r="F5" s="434" t="s">
        <v>98</v>
      </c>
      <c r="G5" s="435"/>
      <c r="H5" s="34" t="s">
        <v>107</v>
      </c>
      <c r="I5" s="35"/>
      <c r="J5" s="437"/>
    </row>
    <row r="6" spans="2:10" ht="20.100000000000001" customHeight="1" x14ac:dyDescent="0.15">
      <c r="B6" s="32">
        <v>3</v>
      </c>
      <c r="C6" s="420"/>
      <c r="D6" s="421"/>
      <c r="E6" s="33"/>
      <c r="F6" s="434" t="s">
        <v>97</v>
      </c>
      <c r="G6" s="435"/>
      <c r="H6" s="34" t="s">
        <v>108</v>
      </c>
      <c r="I6" s="35"/>
      <c r="J6" s="437"/>
    </row>
    <row r="7" spans="2:10" ht="20.100000000000001" customHeight="1" x14ac:dyDescent="0.15">
      <c r="B7" s="32">
        <v>4</v>
      </c>
      <c r="C7" s="408" t="s">
        <v>96</v>
      </c>
      <c r="D7" s="409"/>
      <c r="E7" s="33"/>
      <c r="F7" s="416" t="s">
        <v>96</v>
      </c>
      <c r="G7" s="417"/>
      <c r="H7" s="34" t="s">
        <v>109</v>
      </c>
      <c r="I7" s="35"/>
      <c r="J7" s="437"/>
    </row>
    <row r="8" spans="2:10" ht="20.100000000000001" customHeight="1" x14ac:dyDescent="0.15">
      <c r="B8" s="32">
        <v>5</v>
      </c>
      <c r="C8" s="408" t="s">
        <v>110</v>
      </c>
      <c r="D8" s="409"/>
      <c r="E8" s="33"/>
      <c r="F8" s="416" t="s">
        <v>110</v>
      </c>
      <c r="G8" s="417"/>
      <c r="H8" s="34" t="s">
        <v>111</v>
      </c>
      <c r="I8" s="35"/>
      <c r="J8" s="437"/>
    </row>
    <row r="9" spans="2:10" ht="20.100000000000001" customHeight="1" x14ac:dyDescent="0.15">
      <c r="B9" s="32">
        <v>6</v>
      </c>
      <c r="C9" s="408" t="s">
        <v>94</v>
      </c>
      <c r="D9" s="409"/>
      <c r="E9" s="36"/>
      <c r="F9" s="416" t="s">
        <v>94</v>
      </c>
      <c r="G9" s="417"/>
      <c r="H9" s="37" t="s">
        <v>112</v>
      </c>
      <c r="I9" s="38"/>
      <c r="J9" s="437"/>
    </row>
    <row r="10" spans="2:10" ht="20.100000000000001" customHeight="1" x14ac:dyDescent="0.15">
      <c r="B10" s="32">
        <v>7</v>
      </c>
      <c r="C10" s="408" t="s">
        <v>113</v>
      </c>
      <c r="D10" s="409"/>
      <c r="E10" s="36"/>
      <c r="F10" s="416" t="s">
        <v>113</v>
      </c>
      <c r="G10" s="417"/>
      <c r="H10" s="37" t="s">
        <v>114</v>
      </c>
      <c r="I10" s="38"/>
      <c r="J10" s="437"/>
    </row>
    <row r="11" spans="2:10" ht="20.100000000000001" customHeight="1" x14ac:dyDescent="0.15">
      <c r="B11" s="32">
        <v>8</v>
      </c>
      <c r="C11" s="408" t="s">
        <v>115</v>
      </c>
      <c r="D11" s="409"/>
      <c r="E11" s="36"/>
      <c r="F11" s="416" t="s">
        <v>115</v>
      </c>
      <c r="G11" s="417"/>
      <c r="H11" s="37" t="s">
        <v>116</v>
      </c>
      <c r="I11" s="38"/>
      <c r="J11" s="437"/>
    </row>
    <row r="12" spans="2:10" ht="20.100000000000001" customHeight="1" x14ac:dyDescent="0.15">
      <c r="B12" s="32">
        <v>9</v>
      </c>
      <c r="C12" s="408" t="s">
        <v>117</v>
      </c>
      <c r="D12" s="409"/>
      <c r="E12" s="36"/>
      <c r="F12" s="416" t="s">
        <v>117</v>
      </c>
      <c r="G12" s="417"/>
      <c r="H12" s="37" t="s">
        <v>118</v>
      </c>
      <c r="I12" s="38"/>
      <c r="J12" s="437"/>
    </row>
    <row r="13" spans="2:10" ht="20.100000000000001" customHeight="1" x14ac:dyDescent="0.15">
      <c r="B13" s="32">
        <v>10</v>
      </c>
      <c r="C13" s="408" t="s">
        <v>119</v>
      </c>
      <c r="D13" s="409"/>
      <c r="E13" s="36"/>
      <c r="F13" s="416" t="s">
        <v>119</v>
      </c>
      <c r="G13" s="417"/>
      <c r="H13" s="37" t="s">
        <v>120</v>
      </c>
      <c r="I13" s="38"/>
      <c r="J13" s="437"/>
    </row>
    <row r="14" spans="2:10" ht="20.100000000000001" customHeight="1" x14ac:dyDescent="0.15">
      <c r="B14" s="32">
        <v>11</v>
      </c>
      <c r="C14" s="408" t="s">
        <v>121</v>
      </c>
      <c r="D14" s="409"/>
      <c r="E14" s="36"/>
      <c r="F14" s="416" t="s">
        <v>121</v>
      </c>
      <c r="G14" s="417"/>
      <c r="H14" s="37" t="s">
        <v>122</v>
      </c>
      <c r="I14" s="38"/>
      <c r="J14" s="437"/>
    </row>
    <row r="15" spans="2:10" ht="20.100000000000001" customHeight="1" x14ac:dyDescent="0.15">
      <c r="B15" s="32">
        <v>12</v>
      </c>
      <c r="C15" s="408" t="s">
        <v>123</v>
      </c>
      <c r="D15" s="409"/>
      <c r="E15" s="36"/>
      <c r="F15" s="416" t="s">
        <v>124</v>
      </c>
      <c r="G15" s="417"/>
      <c r="H15" s="37" t="s">
        <v>125</v>
      </c>
      <c r="I15" s="38"/>
      <c r="J15" s="437"/>
    </row>
    <row r="16" spans="2:10" ht="20.100000000000001" customHeight="1" x14ac:dyDescent="0.15">
      <c r="B16" s="32">
        <v>13</v>
      </c>
      <c r="C16" s="420"/>
      <c r="D16" s="421"/>
      <c r="E16" s="36"/>
      <c r="F16" s="416" t="s">
        <v>126</v>
      </c>
      <c r="G16" s="417"/>
      <c r="H16" s="37" t="s">
        <v>127</v>
      </c>
      <c r="I16" s="38"/>
      <c r="J16" s="437"/>
    </row>
    <row r="17" spans="2:10" ht="20.100000000000001" customHeight="1" x14ac:dyDescent="0.15">
      <c r="B17" s="32">
        <v>14</v>
      </c>
      <c r="C17" s="408" t="s">
        <v>128</v>
      </c>
      <c r="D17" s="409"/>
      <c r="E17" s="36"/>
      <c r="F17" s="416" t="s">
        <v>180</v>
      </c>
      <c r="G17" s="417"/>
      <c r="H17" s="37" t="s">
        <v>129</v>
      </c>
      <c r="I17" s="38"/>
      <c r="J17" s="437"/>
    </row>
    <row r="18" spans="2:10" ht="20.100000000000001" customHeight="1" x14ac:dyDescent="0.15">
      <c r="B18" s="32">
        <v>15</v>
      </c>
      <c r="C18" s="408" t="s">
        <v>130</v>
      </c>
      <c r="D18" s="409"/>
      <c r="E18" s="36"/>
      <c r="F18" s="416" t="s">
        <v>130</v>
      </c>
      <c r="G18" s="417"/>
      <c r="H18" s="37" t="s">
        <v>131</v>
      </c>
      <c r="I18" s="38"/>
      <c r="J18" s="437"/>
    </row>
    <row r="19" spans="2:10" ht="20.100000000000001" customHeight="1" x14ac:dyDescent="0.15">
      <c r="B19" s="32">
        <v>16</v>
      </c>
      <c r="C19" s="408" t="s">
        <v>132</v>
      </c>
      <c r="D19" s="409"/>
      <c r="E19" s="36"/>
      <c r="F19" s="416" t="s">
        <v>132</v>
      </c>
      <c r="G19" s="417"/>
      <c r="H19" s="37" t="s">
        <v>133</v>
      </c>
      <c r="I19" s="38"/>
      <c r="J19" s="437"/>
    </row>
    <row r="20" spans="2:10" ht="20.100000000000001" customHeight="1" x14ac:dyDescent="0.15">
      <c r="B20" s="32">
        <v>17</v>
      </c>
      <c r="C20" s="408" t="s">
        <v>85</v>
      </c>
      <c r="D20" s="409"/>
      <c r="E20" s="36"/>
      <c r="F20" s="416" t="s">
        <v>85</v>
      </c>
      <c r="G20" s="417"/>
      <c r="H20" s="37" t="s">
        <v>134</v>
      </c>
      <c r="I20" s="38"/>
      <c r="J20" s="437"/>
    </row>
    <row r="21" spans="2:10" ht="20.100000000000001" customHeight="1" x14ac:dyDescent="0.15">
      <c r="B21" s="32">
        <v>18</v>
      </c>
      <c r="C21" s="422" t="s">
        <v>135</v>
      </c>
      <c r="D21" s="39" t="s">
        <v>52</v>
      </c>
      <c r="E21" s="36"/>
      <c r="F21" s="425" t="s">
        <v>135</v>
      </c>
      <c r="G21" s="40" t="s">
        <v>52</v>
      </c>
      <c r="H21" s="37" t="s">
        <v>29</v>
      </c>
      <c r="I21" s="38"/>
      <c r="J21" s="437"/>
    </row>
    <row r="22" spans="2:10" ht="20.100000000000001" customHeight="1" x14ac:dyDescent="0.15">
      <c r="B22" s="32">
        <v>19</v>
      </c>
      <c r="C22" s="423"/>
      <c r="D22" s="39" t="s">
        <v>51</v>
      </c>
      <c r="E22" s="36"/>
      <c r="F22" s="426"/>
      <c r="G22" s="40" t="s">
        <v>51</v>
      </c>
      <c r="H22" s="37" t="s">
        <v>28</v>
      </c>
      <c r="I22" s="38"/>
      <c r="J22" s="437"/>
    </row>
    <row r="23" spans="2:10" ht="20.100000000000001" customHeight="1" x14ac:dyDescent="0.15">
      <c r="B23" s="32">
        <v>20</v>
      </c>
      <c r="C23" s="423"/>
      <c r="D23" s="39" t="s">
        <v>50</v>
      </c>
      <c r="E23" s="36"/>
      <c r="F23" s="426"/>
      <c r="G23" s="40" t="s">
        <v>50</v>
      </c>
      <c r="H23" s="37" t="s">
        <v>27</v>
      </c>
      <c r="I23" s="38"/>
      <c r="J23" s="437"/>
    </row>
    <row r="24" spans="2:10" ht="20.100000000000001" customHeight="1" x14ac:dyDescent="0.15">
      <c r="B24" s="32">
        <v>21</v>
      </c>
      <c r="C24" s="423"/>
      <c r="D24" s="39" t="s">
        <v>49</v>
      </c>
      <c r="E24" s="36"/>
      <c r="F24" s="426"/>
      <c r="G24" s="40" t="s">
        <v>49</v>
      </c>
      <c r="H24" s="37" t="s">
        <v>26</v>
      </c>
      <c r="I24" s="38"/>
      <c r="J24" s="437"/>
    </row>
    <row r="25" spans="2:10" ht="20.100000000000001" customHeight="1" x14ac:dyDescent="0.15">
      <c r="B25" s="32">
        <v>22</v>
      </c>
      <c r="C25" s="423"/>
      <c r="D25" s="39" t="s">
        <v>48</v>
      </c>
      <c r="E25" s="36"/>
      <c r="F25" s="426"/>
      <c r="G25" s="40" t="s">
        <v>136</v>
      </c>
      <c r="H25" s="37" t="s">
        <v>25</v>
      </c>
      <c r="I25" s="38"/>
      <c r="J25" s="437"/>
    </row>
    <row r="26" spans="2:10" ht="20.100000000000001" customHeight="1" x14ac:dyDescent="0.15">
      <c r="B26" s="32">
        <v>23</v>
      </c>
      <c r="C26" s="424"/>
      <c r="D26" s="39" t="s">
        <v>47</v>
      </c>
      <c r="E26" s="36"/>
      <c r="F26" s="427"/>
      <c r="G26" s="40" t="s">
        <v>47</v>
      </c>
      <c r="H26" s="37" t="s">
        <v>24</v>
      </c>
      <c r="I26" s="38"/>
      <c r="J26" s="437"/>
    </row>
    <row r="27" spans="2:10" ht="20.100000000000001" customHeight="1" x14ac:dyDescent="0.15">
      <c r="B27" s="32">
        <v>24</v>
      </c>
      <c r="C27" s="408" t="s">
        <v>83</v>
      </c>
      <c r="D27" s="409"/>
      <c r="E27" s="36"/>
      <c r="F27" s="416" t="s">
        <v>83</v>
      </c>
      <c r="G27" s="417"/>
      <c r="H27" s="37" t="s">
        <v>137</v>
      </c>
      <c r="I27" s="38"/>
      <c r="J27" s="437"/>
    </row>
    <row r="28" spans="2:10" ht="20.100000000000001" customHeight="1" x14ac:dyDescent="0.15">
      <c r="B28" s="32">
        <v>25</v>
      </c>
      <c r="C28" s="422" t="s">
        <v>138</v>
      </c>
      <c r="D28" s="39" t="s">
        <v>139</v>
      </c>
      <c r="E28" s="36"/>
      <c r="F28" s="425" t="s">
        <v>138</v>
      </c>
      <c r="G28" s="40" t="s">
        <v>46</v>
      </c>
      <c r="H28" s="37" t="s">
        <v>22</v>
      </c>
      <c r="I28" s="38"/>
      <c r="J28" s="437"/>
    </row>
    <row r="29" spans="2:10" ht="20.100000000000001" customHeight="1" x14ac:dyDescent="0.15">
      <c r="B29" s="32">
        <v>26</v>
      </c>
      <c r="C29" s="423"/>
      <c r="D29" s="39" t="s">
        <v>45</v>
      </c>
      <c r="E29" s="36"/>
      <c r="F29" s="426"/>
      <c r="G29" s="40" t="s">
        <v>45</v>
      </c>
      <c r="H29" s="37" t="s">
        <v>21</v>
      </c>
      <c r="I29" s="38"/>
      <c r="J29" s="437"/>
    </row>
    <row r="30" spans="2:10" ht="20.100000000000001" customHeight="1" x14ac:dyDescent="0.15">
      <c r="B30" s="32">
        <v>27</v>
      </c>
      <c r="C30" s="423"/>
      <c r="D30" s="39" t="s">
        <v>44</v>
      </c>
      <c r="E30" s="36"/>
      <c r="F30" s="426"/>
      <c r="G30" s="40" t="s">
        <v>44</v>
      </c>
      <c r="H30" s="37" t="s">
        <v>20</v>
      </c>
      <c r="I30" s="38"/>
      <c r="J30" s="437"/>
    </row>
    <row r="31" spans="2:10" ht="20.100000000000001" customHeight="1" x14ac:dyDescent="0.15">
      <c r="B31" s="32">
        <v>28</v>
      </c>
      <c r="C31" s="423"/>
      <c r="D31" s="39" t="s">
        <v>43</v>
      </c>
      <c r="E31" s="36"/>
      <c r="F31" s="426"/>
      <c r="G31" s="40" t="s">
        <v>43</v>
      </c>
      <c r="H31" s="37" t="s">
        <v>19</v>
      </c>
      <c r="I31" s="38"/>
      <c r="J31" s="437"/>
    </row>
    <row r="32" spans="2:10" ht="20.100000000000001" customHeight="1" x14ac:dyDescent="0.15">
      <c r="B32" s="32">
        <v>29</v>
      </c>
      <c r="C32" s="423"/>
      <c r="D32" s="39" t="s">
        <v>42</v>
      </c>
      <c r="E32" s="36"/>
      <c r="F32" s="426"/>
      <c r="G32" s="40" t="s">
        <v>42</v>
      </c>
      <c r="H32" s="37" t="s">
        <v>18</v>
      </c>
      <c r="I32" s="38"/>
      <c r="J32" s="437"/>
    </row>
    <row r="33" spans="2:10" ht="20.100000000000001" customHeight="1" x14ac:dyDescent="0.15">
      <c r="B33" s="32">
        <v>30</v>
      </c>
      <c r="C33" s="423"/>
      <c r="D33" s="39" t="s">
        <v>41</v>
      </c>
      <c r="E33" s="36"/>
      <c r="F33" s="426"/>
      <c r="G33" s="40" t="s">
        <v>41</v>
      </c>
      <c r="H33" s="37" t="s">
        <v>17</v>
      </c>
      <c r="I33" s="38"/>
      <c r="J33" s="437"/>
    </row>
    <row r="34" spans="2:10" ht="20.100000000000001" customHeight="1" x14ac:dyDescent="0.15">
      <c r="B34" s="32">
        <v>31</v>
      </c>
      <c r="C34" s="424"/>
      <c r="D34" s="39" t="s">
        <v>16</v>
      </c>
      <c r="E34" s="36"/>
      <c r="F34" s="427"/>
      <c r="G34" s="40" t="s">
        <v>16</v>
      </c>
      <c r="H34" s="37" t="s">
        <v>16</v>
      </c>
      <c r="I34" s="38"/>
      <c r="J34" s="437"/>
    </row>
    <row r="35" spans="2:10" ht="20.100000000000001" customHeight="1" x14ac:dyDescent="0.15">
      <c r="B35" s="32">
        <v>32</v>
      </c>
      <c r="C35" s="408" t="s">
        <v>140</v>
      </c>
      <c r="D35" s="409"/>
      <c r="E35" s="36"/>
      <c r="F35" s="416" t="s">
        <v>141</v>
      </c>
      <c r="G35" s="417"/>
      <c r="H35" s="37" t="s">
        <v>141</v>
      </c>
      <c r="I35" s="38"/>
      <c r="J35" s="437"/>
    </row>
    <row r="36" spans="2:10" ht="20.100000000000001" customHeight="1" x14ac:dyDescent="0.15">
      <c r="B36" s="32">
        <v>33</v>
      </c>
      <c r="C36" s="420"/>
      <c r="D36" s="421"/>
      <c r="E36" s="36"/>
      <c r="F36" s="416" t="s">
        <v>142</v>
      </c>
      <c r="G36" s="417"/>
      <c r="H36" s="37" t="s">
        <v>14</v>
      </c>
      <c r="I36" s="38"/>
      <c r="J36" s="437"/>
    </row>
    <row r="37" spans="2:10" ht="20.100000000000001" customHeight="1" x14ac:dyDescent="0.15">
      <c r="B37" s="32">
        <v>34</v>
      </c>
      <c r="C37" s="408" t="s">
        <v>143</v>
      </c>
      <c r="D37" s="409"/>
      <c r="E37" s="36"/>
      <c r="F37" s="416" t="s">
        <v>143</v>
      </c>
      <c r="G37" s="417"/>
      <c r="H37" s="37" t="s">
        <v>144</v>
      </c>
      <c r="I37" s="38"/>
      <c r="J37" s="437"/>
    </row>
    <row r="38" spans="2:10" ht="20.100000000000001" customHeight="1" x14ac:dyDescent="0.15">
      <c r="B38" s="32">
        <v>35</v>
      </c>
      <c r="C38" s="408" t="s">
        <v>79</v>
      </c>
      <c r="D38" s="409"/>
      <c r="E38" s="36"/>
      <c r="F38" s="416" t="s">
        <v>145</v>
      </c>
      <c r="G38" s="417"/>
      <c r="H38" s="37" t="s">
        <v>146</v>
      </c>
      <c r="I38" s="38"/>
      <c r="J38" s="437"/>
    </row>
    <row r="39" spans="2:10" ht="20.100000000000001" customHeight="1" x14ac:dyDescent="0.15">
      <c r="B39" s="32">
        <v>36</v>
      </c>
      <c r="C39" s="408" t="s">
        <v>147</v>
      </c>
      <c r="D39" s="409"/>
      <c r="E39" s="36"/>
      <c r="F39" s="416" t="s">
        <v>147</v>
      </c>
      <c r="G39" s="417"/>
      <c r="H39" s="37" t="s">
        <v>12</v>
      </c>
      <c r="I39" s="38"/>
      <c r="J39" s="437"/>
    </row>
    <row r="40" spans="2:10" ht="20.100000000000001" customHeight="1" x14ac:dyDescent="0.15">
      <c r="B40" s="32">
        <v>37</v>
      </c>
      <c r="C40" s="408" t="s">
        <v>148</v>
      </c>
      <c r="D40" s="409"/>
      <c r="F40" s="416" t="s">
        <v>148</v>
      </c>
      <c r="G40" s="417"/>
      <c r="H40" s="37" t="s">
        <v>149</v>
      </c>
      <c r="I40" s="38"/>
      <c r="J40" s="437"/>
    </row>
    <row r="41" spans="2:10" ht="20.100000000000001" customHeight="1" x14ac:dyDescent="0.15">
      <c r="B41" s="32">
        <v>38</v>
      </c>
      <c r="C41" s="408" t="s">
        <v>150</v>
      </c>
      <c r="D41" s="409"/>
      <c r="F41" s="416" t="s">
        <v>179</v>
      </c>
      <c r="G41" s="417"/>
      <c r="H41" s="37" t="s">
        <v>11</v>
      </c>
      <c r="I41" s="38"/>
      <c r="J41" s="437"/>
    </row>
    <row r="42" spans="2:10" ht="20.100000000000001" customHeight="1" x14ac:dyDescent="0.15">
      <c r="B42" s="32">
        <v>39</v>
      </c>
      <c r="C42" s="408" t="s">
        <v>151</v>
      </c>
      <c r="D42" s="409"/>
      <c r="F42" s="416" t="s">
        <v>151</v>
      </c>
      <c r="G42" s="417"/>
      <c r="H42" s="37" t="s">
        <v>152</v>
      </c>
      <c r="I42" s="38"/>
      <c r="J42" s="437"/>
    </row>
    <row r="43" spans="2:10" ht="20.100000000000001" customHeight="1" x14ac:dyDescent="0.15">
      <c r="B43" s="32">
        <v>40</v>
      </c>
      <c r="C43" s="420"/>
      <c r="D43" s="421"/>
      <c r="F43" s="416" t="s">
        <v>74</v>
      </c>
      <c r="G43" s="417"/>
      <c r="H43" s="37" t="s">
        <v>153</v>
      </c>
      <c r="I43" s="38"/>
      <c r="J43" s="437"/>
    </row>
    <row r="44" spans="2:10" ht="20.100000000000001" customHeight="1" x14ac:dyDescent="0.15">
      <c r="B44" s="32">
        <v>41</v>
      </c>
      <c r="C44" s="408" t="s">
        <v>154</v>
      </c>
      <c r="D44" s="409"/>
      <c r="F44" s="416" t="s">
        <v>155</v>
      </c>
      <c r="G44" s="417"/>
      <c r="H44" s="37" t="s">
        <v>9</v>
      </c>
      <c r="I44" s="38"/>
      <c r="J44" s="437"/>
    </row>
    <row r="45" spans="2:10" ht="20.100000000000001" customHeight="1" x14ac:dyDescent="0.15">
      <c r="B45" s="32">
        <v>42</v>
      </c>
      <c r="C45" s="414"/>
      <c r="D45" s="415"/>
      <c r="F45" s="416" t="s">
        <v>178</v>
      </c>
      <c r="G45" s="417"/>
      <c r="H45" s="37" t="s">
        <v>156</v>
      </c>
      <c r="I45" s="38"/>
      <c r="J45" s="437"/>
    </row>
    <row r="46" spans="2:10" ht="20.100000000000001" customHeight="1" x14ac:dyDescent="0.15">
      <c r="B46" s="32">
        <v>43</v>
      </c>
      <c r="C46" s="410"/>
      <c r="D46" s="411"/>
      <c r="F46" s="416" t="s">
        <v>157</v>
      </c>
      <c r="G46" s="417"/>
      <c r="H46" s="37" t="s">
        <v>7</v>
      </c>
      <c r="I46" s="38"/>
      <c r="J46" s="437"/>
    </row>
    <row r="47" spans="2:10" ht="20.100000000000001" customHeight="1" x14ac:dyDescent="0.15">
      <c r="B47" s="32">
        <v>44</v>
      </c>
      <c r="C47" s="410"/>
      <c r="D47" s="411"/>
      <c r="F47" s="416" t="s">
        <v>158</v>
      </c>
      <c r="G47" s="417"/>
      <c r="H47" s="37" t="s">
        <v>6</v>
      </c>
      <c r="I47" s="38"/>
      <c r="J47" s="437"/>
    </row>
    <row r="48" spans="2:10" ht="20.100000000000001" customHeight="1" x14ac:dyDescent="0.15">
      <c r="B48" s="32">
        <v>45</v>
      </c>
      <c r="C48" s="410"/>
      <c r="D48" s="411"/>
      <c r="F48" s="416" t="s">
        <v>159</v>
      </c>
      <c r="G48" s="417"/>
      <c r="H48" s="37" t="s">
        <v>5</v>
      </c>
      <c r="I48" s="38"/>
      <c r="J48" s="437"/>
    </row>
    <row r="49" spans="2:10" ht="20.100000000000001" customHeight="1" x14ac:dyDescent="0.15">
      <c r="B49" s="32">
        <v>46</v>
      </c>
      <c r="C49" s="410"/>
      <c r="D49" s="411"/>
      <c r="F49" s="416" t="s">
        <v>160</v>
      </c>
      <c r="G49" s="417"/>
      <c r="H49" s="37" t="s">
        <v>4</v>
      </c>
      <c r="I49" s="38"/>
      <c r="J49" s="437"/>
    </row>
    <row r="50" spans="2:10" ht="20.100000000000001" customHeight="1" x14ac:dyDescent="0.15">
      <c r="B50" s="32">
        <v>47</v>
      </c>
      <c r="C50" s="410"/>
      <c r="D50" s="411"/>
      <c r="F50" s="416" t="s">
        <v>161</v>
      </c>
      <c r="G50" s="417"/>
      <c r="H50" s="37" t="s">
        <v>3</v>
      </c>
      <c r="I50" s="38"/>
      <c r="J50" s="437"/>
    </row>
    <row r="51" spans="2:10" ht="20.100000000000001" customHeight="1" x14ac:dyDescent="0.15">
      <c r="B51" s="32">
        <v>48</v>
      </c>
      <c r="C51" s="410"/>
      <c r="D51" s="411"/>
      <c r="F51" s="416" t="s">
        <v>162</v>
      </c>
      <c r="G51" s="417"/>
      <c r="H51" s="37" t="s">
        <v>163</v>
      </c>
      <c r="I51" s="38"/>
      <c r="J51" s="437"/>
    </row>
    <row r="52" spans="2:10" ht="20.100000000000001" customHeight="1" x14ac:dyDescent="0.15">
      <c r="B52" s="32">
        <v>49</v>
      </c>
      <c r="C52" s="410"/>
      <c r="D52" s="411"/>
      <c r="F52" s="416" t="s">
        <v>164</v>
      </c>
      <c r="G52" s="417"/>
      <c r="H52" s="37" t="s">
        <v>2</v>
      </c>
      <c r="I52" s="38"/>
      <c r="J52" s="437"/>
    </row>
    <row r="53" spans="2:10" ht="20.100000000000001" customHeight="1" thickBot="1" x14ac:dyDescent="0.2">
      <c r="B53" s="32">
        <v>50</v>
      </c>
      <c r="C53" s="412"/>
      <c r="D53" s="413"/>
      <c r="F53" s="418" t="s">
        <v>165</v>
      </c>
      <c r="G53" s="419"/>
      <c r="H53" s="37" t="s">
        <v>166</v>
      </c>
      <c r="I53" s="38"/>
      <c r="J53" s="438"/>
    </row>
    <row r="54" spans="2:10" ht="20.100000000000001" customHeight="1" x14ac:dyDescent="0.15">
      <c r="B54" s="32">
        <v>51</v>
      </c>
      <c r="C54" s="408" t="s">
        <v>167</v>
      </c>
      <c r="D54" s="409"/>
      <c r="F54" s="410"/>
      <c r="G54" s="411"/>
      <c r="H54" s="41"/>
      <c r="I54" s="42"/>
      <c r="J54" s="43" t="s">
        <v>167</v>
      </c>
    </row>
    <row r="55" spans="2:10" ht="20.100000000000001" customHeight="1" x14ac:dyDescent="0.15">
      <c r="B55" s="32">
        <v>52</v>
      </c>
      <c r="C55" s="414"/>
      <c r="D55" s="415"/>
      <c r="F55" s="410"/>
      <c r="G55" s="411"/>
      <c r="H55" s="44"/>
      <c r="I55" s="42"/>
      <c r="J55" s="45" t="s">
        <v>168</v>
      </c>
    </row>
    <row r="56" spans="2:10" ht="20.100000000000001" customHeight="1" x14ac:dyDescent="0.15">
      <c r="B56" s="32">
        <v>53</v>
      </c>
      <c r="C56" s="410"/>
      <c r="D56" s="411"/>
      <c r="F56" s="410"/>
      <c r="G56" s="411"/>
      <c r="H56" s="44"/>
      <c r="I56" s="42"/>
      <c r="J56" s="45" t="s">
        <v>169</v>
      </c>
    </row>
    <row r="57" spans="2:10" ht="20.100000000000001" customHeight="1" x14ac:dyDescent="0.15">
      <c r="B57" s="32">
        <v>54</v>
      </c>
      <c r="C57" s="410"/>
      <c r="D57" s="411"/>
      <c r="F57" s="410"/>
      <c r="G57" s="411"/>
      <c r="H57" s="44"/>
      <c r="I57" s="42"/>
      <c r="J57" s="45" t="s">
        <v>170</v>
      </c>
    </row>
    <row r="58" spans="2:10" ht="20.100000000000001" customHeight="1" x14ac:dyDescent="0.15">
      <c r="B58" s="32">
        <v>55</v>
      </c>
      <c r="C58" s="410"/>
      <c r="D58" s="411"/>
      <c r="F58" s="410"/>
      <c r="G58" s="411"/>
      <c r="H58" s="44"/>
      <c r="I58" s="42"/>
      <c r="J58" s="45" t="s">
        <v>171</v>
      </c>
    </row>
    <row r="59" spans="2:10" ht="20.100000000000001" customHeight="1" x14ac:dyDescent="0.15">
      <c r="B59" s="32">
        <v>56</v>
      </c>
      <c r="C59" s="410"/>
      <c r="D59" s="411"/>
      <c r="F59" s="410"/>
      <c r="G59" s="411"/>
      <c r="H59" s="44"/>
      <c r="I59" s="42"/>
      <c r="J59" s="45" t="s">
        <v>172</v>
      </c>
    </row>
    <row r="60" spans="2:10" ht="20.100000000000001" customHeight="1" x14ac:dyDescent="0.15">
      <c r="B60" s="32">
        <v>57</v>
      </c>
      <c r="C60" s="410"/>
      <c r="D60" s="411"/>
      <c r="F60" s="410"/>
      <c r="G60" s="411"/>
      <c r="H60" s="44"/>
      <c r="I60" s="42"/>
      <c r="J60" s="45" t="s">
        <v>173</v>
      </c>
    </row>
    <row r="61" spans="2:10" ht="20.100000000000001" customHeight="1" x14ac:dyDescent="0.15">
      <c r="B61" s="32">
        <v>58</v>
      </c>
      <c r="C61" s="410"/>
      <c r="D61" s="411"/>
      <c r="F61" s="410"/>
      <c r="G61" s="411"/>
      <c r="H61" s="44"/>
      <c r="I61" s="42"/>
      <c r="J61" s="45" t="s">
        <v>174</v>
      </c>
    </row>
    <row r="62" spans="2:10" ht="20.100000000000001" customHeight="1" x14ac:dyDescent="0.15">
      <c r="B62" s="32">
        <v>59</v>
      </c>
      <c r="C62" s="410"/>
      <c r="D62" s="411"/>
      <c r="F62" s="410"/>
      <c r="G62" s="411"/>
      <c r="H62" s="44"/>
      <c r="I62" s="42"/>
      <c r="J62" s="45" t="s">
        <v>175</v>
      </c>
    </row>
    <row r="63" spans="2:10" ht="20.100000000000001" customHeight="1" x14ac:dyDescent="0.15">
      <c r="B63" s="32">
        <v>60</v>
      </c>
      <c r="C63" s="410"/>
      <c r="D63" s="411"/>
      <c r="F63" s="410"/>
      <c r="G63" s="411"/>
      <c r="H63" s="44"/>
      <c r="I63" s="42"/>
      <c r="J63" s="45" t="s">
        <v>176</v>
      </c>
    </row>
    <row r="64" spans="2:10" ht="20.100000000000001" customHeight="1" thickBot="1" x14ac:dyDescent="0.2">
      <c r="B64" s="32">
        <v>61</v>
      </c>
      <c r="C64" s="412"/>
      <c r="D64" s="413"/>
      <c r="F64" s="412"/>
      <c r="G64" s="413"/>
      <c r="H64" s="44"/>
      <c r="I64" s="42"/>
      <c r="J64" s="46" t="s">
        <v>177</v>
      </c>
    </row>
    <row r="65" ht="17.100000000000001" customHeight="1" x14ac:dyDescent="0.15"/>
  </sheetData>
  <mergeCells count="77">
    <mergeCell ref="B1:J1"/>
    <mergeCell ref="C3:D3"/>
    <mergeCell ref="F3:G3"/>
    <mergeCell ref="C4:D4"/>
    <mergeCell ref="F4:G4"/>
    <mergeCell ref="J4:J53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C26"/>
    <mergeCell ref="F21:F26"/>
    <mergeCell ref="C27:D27"/>
    <mergeCell ref="F27:G27"/>
    <mergeCell ref="C28:C34"/>
    <mergeCell ref="F28:F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54:D54"/>
    <mergeCell ref="F54:G64"/>
    <mergeCell ref="C55:D64"/>
    <mergeCell ref="C45:D53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2"/>
  <sheetViews>
    <sheetView topLeftCell="A10" workbookViewId="0">
      <selection activeCell="C33" sqref="C33"/>
    </sheetView>
  </sheetViews>
  <sheetFormatPr defaultRowHeight="13.5" x14ac:dyDescent="0.15"/>
  <sheetData>
    <row r="2" spans="2:3" x14ac:dyDescent="0.15">
      <c r="B2" t="s">
        <v>431</v>
      </c>
    </row>
    <row r="3" spans="2:3" x14ac:dyDescent="0.15">
      <c r="B3" s="78" t="s">
        <v>432</v>
      </c>
      <c r="C3" s="78" t="s">
        <v>433</v>
      </c>
    </row>
    <row r="4" spans="2:3" x14ac:dyDescent="0.15">
      <c r="B4" s="79">
        <v>2</v>
      </c>
      <c r="C4" s="80">
        <v>0.5</v>
      </c>
    </row>
    <row r="5" spans="2:3" x14ac:dyDescent="0.15">
      <c r="B5" s="79">
        <v>3</v>
      </c>
      <c r="C5" s="80">
        <v>0.33400000000000002</v>
      </c>
    </row>
    <row r="6" spans="2:3" x14ac:dyDescent="0.15">
      <c r="B6" s="79">
        <v>4</v>
      </c>
      <c r="C6" s="80">
        <v>0.25</v>
      </c>
    </row>
    <row r="7" spans="2:3" x14ac:dyDescent="0.15">
      <c r="B7" s="79">
        <v>5</v>
      </c>
      <c r="C7" s="80">
        <v>0.2</v>
      </c>
    </row>
    <row r="8" spans="2:3" x14ac:dyDescent="0.15">
      <c r="B8" s="79">
        <v>6</v>
      </c>
      <c r="C8" s="80">
        <v>0.16700000000000001</v>
      </c>
    </row>
    <row r="9" spans="2:3" x14ac:dyDescent="0.15">
      <c r="B9" s="79">
        <v>7</v>
      </c>
      <c r="C9" s="80">
        <v>0.14299999999999999</v>
      </c>
    </row>
    <row r="10" spans="2:3" x14ac:dyDescent="0.15">
      <c r="B10" s="79">
        <v>8</v>
      </c>
      <c r="C10" s="80">
        <v>0.125</v>
      </c>
    </row>
    <row r="11" spans="2:3" x14ac:dyDescent="0.15">
      <c r="B11" s="79">
        <v>9</v>
      </c>
      <c r="C11" s="80">
        <v>0.112</v>
      </c>
    </row>
    <row r="12" spans="2:3" x14ac:dyDescent="0.15">
      <c r="B12" s="79">
        <v>10</v>
      </c>
      <c r="C12" s="80">
        <v>0.1</v>
      </c>
    </row>
    <row r="13" spans="2:3" x14ac:dyDescent="0.15">
      <c r="B13" s="79">
        <v>11</v>
      </c>
      <c r="C13" s="80">
        <v>9.0999999999999998E-2</v>
      </c>
    </row>
    <row r="14" spans="2:3" x14ac:dyDescent="0.15">
      <c r="B14" s="79">
        <v>12</v>
      </c>
      <c r="C14" s="80">
        <v>8.4000000000000005E-2</v>
      </c>
    </row>
    <row r="15" spans="2:3" x14ac:dyDescent="0.15">
      <c r="B15" s="79">
        <v>13</v>
      </c>
      <c r="C15" s="80">
        <v>7.6999999999999999E-2</v>
      </c>
    </row>
    <row r="16" spans="2:3" x14ac:dyDescent="0.15">
      <c r="B16" s="79">
        <v>14</v>
      </c>
      <c r="C16" s="80">
        <v>7.1999999999999995E-2</v>
      </c>
    </row>
    <row r="17" spans="2:3" x14ac:dyDescent="0.15">
      <c r="B17" s="79">
        <v>15</v>
      </c>
      <c r="C17" s="80">
        <v>6.7000000000000004E-2</v>
      </c>
    </row>
    <row r="18" spans="2:3" x14ac:dyDescent="0.15">
      <c r="B18" s="79">
        <v>16</v>
      </c>
      <c r="C18" s="80">
        <v>6.3E-2</v>
      </c>
    </row>
    <row r="19" spans="2:3" x14ac:dyDescent="0.15">
      <c r="B19" s="79">
        <v>17</v>
      </c>
      <c r="C19" s="80">
        <v>5.9000000000000004E-2</v>
      </c>
    </row>
    <row r="20" spans="2:3" x14ac:dyDescent="0.15">
      <c r="B20" s="79">
        <v>18</v>
      </c>
      <c r="C20" s="80">
        <v>5.6000000000000001E-2</v>
      </c>
    </row>
    <row r="21" spans="2:3" x14ac:dyDescent="0.15">
      <c r="B21" s="79">
        <v>19</v>
      </c>
      <c r="C21" s="80">
        <v>5.2999999999999999E-2</v>
      </c>
    </row>
    <row r="22" spans="2:3" x14ac:dyDescent="0.15">
      <c r="B22" s="79">
        <v>20</v>
      </c>
      <c r="C22" s="80">
        <v>0.05</v>
      </c>
    </row>
    <row r="23" spans="2:3" x14ac:dyDescent="0.15">
      <c r="B23" s="79">
        <v>21</v>
      </c>
      <c r="C23" s="80">
        <v>4.8000000000000001E-2</v>
      </c>
    </row>
    <row r="24" spans="2:3" x14ac:dyDescent="0.15">
      <c r="B24" s="79">
        <v>22</v>
      </c>
      <c r="C24" s="80">
        <v>4.5999999999999999E-2</v>
      </c>
    </row>
    <row r="25" spans="2:3" x14ac:dyDescent="0.15">
      <c r="B25" s="79">
        <v>23</v>
      </c>
      <c r="C25" s="80">
        <v>4.3999999999999997E-2</v>
      </c>
    </row>
    <row r="26" spans="2:3" x14ac:dyDescent="0.15">
      <c r="B26" s="79">
        <v>24</v>
      </c>
      <c r="C26" s="80">
        <v>4.2000000000000003E-2</v>
      </c>
    </row>
    <row r="27" spans="2:3" x14ac:dyDescent="0.15">
      <c r="B27" s="79">
        <v>25</v>
      </c>
      <c r="C27" s="80">
        <v>0.04</v>
      </c>
    </row>
    <row r="28" spans="2:3" x14ac:dyDescent="0.15">
      <c r="B28" s="79">
        <v>26</v>
      </c>
      <c r="C28" s="80">
        <v>3.9E-2</v>
      </c>
    </row>
    <row r="29" spans="2:3" x14ac:dyDescent="0.15">
      <c r="B29" s="79">
        <v>27</v>
      </c>
      <c r="C29" s="80">
        <v>3.7999999999999999E-2</v>
      </c>
    </row>
    <row r="30" spans="2:3" x14ac:dyDescent="0.15">
      <c r="B30" s="79">
        <v>28</v>
      </c>
      <c r="C30" s="80">
        <v>3.6000000000000004E-2</v>
      </c>
    </row>
    <row r="31" spans="2:3" x14ac:dyDescent="0.15">
      <c r="B31" s="79">
        <v>29</v>
      </c>
      <c r="C31" s="80">
        <v>3.5000000000000003E-2</v>
      </c>
    </row>
    <row r="32" spans="2:3" x14ac:dyDescent="0.15">
      <c r="B32" s="79">
        <v>30</v>
      </c>
      <c r="C32" s="80">
        <v>3.4000000000000002E-2</v>
      </c>
    </row>
    <row r="33" spans="2:3" x14ac:dyDescent="0.15">
      <c r="B33" s="79">
        <v>31</v>
      </c>
      <c r="C33" s="80">
        <v>3.3000000000000002E-2</v>
      </c>
    </row>
    <row r="34" spans="2:3" x14ac:dyDescent="0.15">
      <c r="B34" s="79">
        <v>32</v>
      </c>
      <c r="C34" s="80">
        <v>3.2000000000000001E-2</v>
      </c>
    </row>
    <row r="35" spans="2:3" x14ac:dyDescent="0.15">
      <c r="B35" s="79">
        <v>33</v>
      </c>
      <c r="C35" s="80">
        <v>3.1E-2</v>
      </c>
    </row>
    <row r="36" spans="2:3" x14ac:dyDescent="0.15">
      <c r="B36" s="79">
        <v>34</v>
      </c>
      <c r="C36" s="80">
        <v>3.0000000000000002E-2</v>
      </c>
    </row>
    <row r="37" spans="2:3" x14ac:dyDescent="0.15">
      <c r="B37" s="79">
        <v>35</v>
      </c>
      <c r="C37" s="80">
        <v>2.9000000000000001E-2</v>
      </c>
    </row>
    <row r="38" spans="2:3" x14ac:dyDescent="0.15">
      <c r="B38" s="79">
        <v>36</v>
      </c>
      <c r="C38" s="80">
        <v>2.8000000000000001E-2</v>
      </c>
    </row>
    <row r="39" spans="2:3" x14ac:dyDescent="0.15">
      <c r="B39" s="79">
        <v>37</v>
      </c>
      <c r="C39" s="80">
        <v>2.8000000000000001E-2</v>
      </c>
    </row>
    <row r="40" spans="2:3" x14ac:dyDescent="0.15">
      <c r="B40" s="79">
        <v>38</v>
      </c>
      <c r="C40" s="80">
        <v>2.7E-2</v>
      </c>
    </row>
    <row r="41" spans="2:3" x14ac:dyDescent="0.15">
      <c r="B41" s="79">
        <v>39</v>
      </c>
      <c r="C41" s="80">
        <v>2.6000000000000002E-2</v>
      </c>
    </row>
    <row r="42" spans="2:3" x14ac:dyDescent="0.15">
      <c r="B42" s="79">
        <v>40</v>
      </c>
      <c r="C42" s="80">
        <v>2.5000000000000001E-2</v>
      </c>
    </row>
    <row r="43" spans="2:3" x14ac:dyDescent="0.15">
      <c r="B43" s="79">
        <v>41</v>
      </c>
      <c r="C43" s="80">
        <v>2.5000000000000001E-2</v>
      </c>
    </row>
    <row r="44" spans="2:3" x14ac:dyDescent="0.15">
      <c r="B44" s="79">
        <v>42</v>
      </c>
      <c r="C44" s="80">
        <v>2.4E-2</v>
      </c>
    </row>
    <row r="45" spans="2:3" x14ac:dyDescent="0.15">
      <c r="B45" s="79">
        <v>43</v>
      </c>
      <c r="C45" s="80">
        <v>2.4E-2</v>
      </c>
    </row>
    <row r="46" spans="2:3" x14ac:dyDescent="0.15">
      <c r="B46" s="79">
        <v>44</v>
      </c>
      <c r="C46" s="80">
        <v>2.3E-2</v>
      </c>
    </row>
    <row r="47" spans="2:3" x14ac:dyDescent="0.15">
      <c r="B47" s="79">
        <v>45</v>
      </c>
      <c r="C47" s="80">
        <v>2.3E-2</v>
      </c>
    </row>
    <row r="48" spans="2:3" x14ac:dyDescent="0.15">
      <c r="B48" s="79">
        <v>46</v>
      </c>
      <c r="C48" s="80">
        <v>2.2000000000000002E-2</v>
      </c>
    </row>
    <row r="49" spans="2:3" x14ac:dyDescent="0.15">
      <c r="B49" s="79">
        <v>47</v>
      </c>
      <c r="C49" s="80">
        <v>2.2000000000000002E-2</v>
      </c>
    </row>
    <row r="50" spans="2:3" x14ac:dyDescent="0.15">
      <c r="B50" s="79">
        <v>48</v>
      </c>
      <c r="C50" s="80">
        <v>2.1000000000000001E-2</v>
      </c>
    </row>
    <row r="51" spans="2:3" x14ac:dyDescent="0.15">
      <c r="B51" s="79">
        <v>49</v>
      </c>
      <c r="C51" s="80">
        <v>2.1000000000000001E-2</v>
      </c>
    </row>
    <row r="52" spans="2:3" x14ac:dyDescent="0.15">
      <c r="B52" s="79">
        <v>50</v>
      </c>
      <c r="C52" s="80">
        <v>0.02</v>
      </c>
    </row>
    <row r="53" spans="2:3" x14ac:dyDescent="0.15">
      <c r="B53" s="79">
        <v>51</v>
      </c>
      <c r="C53" s="80">
        <v>0.02</v>
      </c>
    </row>
    <row r="54" spans="2:3" x14ac:dyDescent="0.15">
      <c r="B54" s="79">
        <v>52</v>
      </c>
      <c r="C54" s="80">
        <v>0.02</v>
      </c>
    </row>
    <row r="55" spans="2:3" x14ac:dyDescent="0.15">
      <c r="B55" s="79">
        <v>53</v>
      </c>
      <c r="C55" s="80">
        <v>1.9E-2</v>
      </c>
    </row>
    <row r="56" spans="2:3" x14ac:dyDescent="0.15">
      <c r="B56" s="79">
        <v>54</v>
      </c>
      <c r="C56" s="80">
        <v>1.9E-2</v>
      </c>
    </row>
    <row r="57" spans="2:3" x14ac:dyDescent="0.15">
      <c r="B57" s="79">
        <v>55</v>
      </c>
      <c r="C57" s="80">
        <v>1.9E-2</v>
      </c>
    </row>
    <row r="58" spans="2:3" x14ac:dyDescent="0.15">
      <c r="B58" s="79">
        <v>56</v>
      </c>
      <c r="C58" s="80">
        <v>1.8000000000000002E-2</v>
      </c>
    </row>
    <row r="59" spans="2:3" x14ac:dyDescent="0.15">
      <c r="B59" s="79">
        <v>57</v>
      </c>
      <c r="C59" s="80">
        <v>1.8000000000000002E-2</v>
      </c>
    </row>
    <row r="60" spans="2:3" x14ac:dyDescent="0.15">
      <c r="B60" s="79">
        <v>58</v>
      </c>
      <c r="C60" s="80">
        <v>1.8000000000000002E-2</v>
      </c>
    </row>
    <row r="61" spans="2:3" x14ac:dyDescent="0.15">
      <c r="B61" s="79">
        <v>59</v>
      </c>
      <c r="C61" s="80">
        <v>1.7000000000000001E-2</v>
      </c>
    </row>
    <row r="62" spans="2:3" x14ac:dyDescent="0.15">
      <c r="B62" s="79">
        <v>60</v>
      </c>
      <c r="C62" s="80">
        <v>1.7000000000000001E-2</v>
      </c>
    </row>
    <row r="63" spans="2:3" x14ac:dyDescent="0.15">
      <c r="B63" s="79">
        <v>61</v>
      </c>
      <c r="C63" s="80">
        <v>1.7000000000000001E-2</v>
      </c>
    </row>
    <row r="64" spans="2:3" x14ac:dyDescent="0.15">
      <c r="B64" s="79">
        <v>62</v>
      </c>
      <c r="C64" s="80">
        <v>1.7000000000000001E-2</v>
      </c>
    </row>
    <row r="65" spans="2:3" x14ac:dyDescent="0.15">
      <c r="B65" s="79">
        <v>63</v>
      </c>
      <c r="C65" s="80">
        <v>1.6E-2</v>
      </c>
    </row>
    <row r="66" spans="2:3" x14ac:dyDescent="0.15">
      <c r="B66" s="79">
        <v>64</v>
      </c>
      <c r="C66" s="80">
        <v>1.6E-2</v>
      </c>
    </row>
    <row r="67" spans="2:3" x14ac:dyDescent="0.15">
      <c r="B67" s="79">
        <v>65</v>
      </c>
      <c r="C67" s="80">
        <v>1.6E-2</v>
      </c>
    </row>
    <row r="68" spans="2:3" x14ac:dyDescent="0.15">
      <c r="B68" s="79">
        <v>66</v>
      </c>
      <c r="C68" s="80">
        <v>1.6E-2</v>
      </c>
    </row>
    <row r="69" spans="2:3" x14ac:dyDescent="0.15">
      <c r="B69" s="79">
        <v>67</v>
      </c>
      <c r="C69" s="80">
        <v>1.4999999999999999E-2</v>
      </c>
    </row>
    <row r="70" spans="2:3" x14ac:dyDescent="0.15">
      <c r="B70" s="79">
        <v>68</v>
      </c>
      <c r="C70" s="80">
        <v>1.4999999999999999E-2</v>
      </c>
    </row>
    <row r="71" spans="2:3" x14ac:dyDescent="0.15">
      <c r="B71" s="79">
        <v>69</v>
      </c>
      <c r="C71" s="80">
        <v>1.4999999999999999E-2</v>
      </c>
    </row>
    <row r="72" spans="2:3" x14ac:dyDescent="0.15">
      <c r="B72" s="79">
        <v>70</v>
      </c>
      <c r="C72" s="80">
        <v>1.4999999999999999E-2</v>
      </c>
    </row>
    <row r="73" spans="2:3" x14ac:dyDescent="0.15">
      <c r="B73" s="79">
        <v>71</v>
      </c>
      <c r="C73" s="80">
        <v>1.4999999999999999E-2</v>
      </c>
    </row>
    <row r="74" spans="2:3" x14ac:dyDescent="0.15">
      <c r="B74" s="79">
        <v>72</v>
      </c>
      <c r="C74" s="80">
        <v>1.3999999999999999E-2</v>
      </c>
    </row>
    <row r="75" spans="2:3" x14ac:dyDescent="0.15">
      <c r="B75" s="79">
        <v>73</v>
      </c>
      <c r="C75" s="80">
        <v>1.3999999999999999E-2</v>
      </c>
    </row>
    <row r="76" spans="2:3" x14ac:dyDescent="0.15">
      <c r="B76" s="79">
        <v>74</v>
      </c>
      <c r="C76" s="80">
        <v>1.3999999999999999E-2</v>
      </c>
    </row>
    <row r="77" spans="2:3" s="109" customFormat="1" x14ac:dyDescent="0.15">
      <c r="B77" s="184">
        <v>75</v>
      </c>
      <c r="C77" s="185">
        <v>1.4E-2</v>
      </c>
    </row>
    <row r="78" spans="2:3" s="109" customFormat="1" x14ac:dyDescent="0.15">
      <c r="B78" s="184">
        <v>76</v>
      </c>
      <c r="C78" s="185"/>
    </row>
    <row r="79" spans="2:3" s="109" customFormat="1" x14ac:dyDescent="0.15">
      <c r="B79" s="184">
        <v>77</v>
      </c>
      <c r="C79" s="185"/>
    </row>
    <row r="80" spans="2:3" s="109" customFormat="1" x14ac:dyDescent="0.15">
      <c r="B80" s="184">
        <v>78</v>
      </c>
      <c r="C80" s="185"/>
    </row>
    <row r="81" spans="2:3" s="109" customFormat="1" x14ac:dyDescent="0.15">
      <c r="B81" s="184">
        <v>79</v>
      </c>
      <c r="C81" s="185"/>
    </row>
    <row r="82" spans="2:3" x14ac:dyDescent="0.15">
      <c r="B82" s="79">
        <v>80</v>
      </c>
      <c r="C82" s="80">
        <v>1.2999999999999999E-2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19</vt:i4>
      </vt:variant>
    </vt:vector>
  </HeadingPairs>
  <TitlesOfParts>
    <vt:vector size="28" baseType="lpstr">
      <vt:lpstr>基礎データ・作成手順</vt:lpstr>
      <vt:lpstr>コード表</vt:lpstr>
      <vt:lpstr>台帳シート</vt:lpstr>
      <vt:lpstr>期首（開始時）様式1</vt:lpstr>
      <vt:lpstr>様式5</vt:lpstr>
      <vt:lpstr>期首期末集計</vt:lpstr>
      <vt:lpstr>台帳シート (入力例)</vt:lpstr>
      <vt:lpstr>手引き項目</vt:lpstr>
      <vt:lpstr>償却率</vt:lpstr>
      <vt:lpstr>コード表!Print_Area</vt:lpstr>
      <vt:lpstr>基礎データ・作成手順!Print_Area</vt:lpstr>
      <vt:lpstr>'期首（開始時）様式1'!Print_Area</vt:lpstr>
      <vt:lpstr>台帳シート!Print_Area</vt:lpstr>
      <vt:lpstr>'台帳シート (入力例)'!Print_Area</vt:lpstr>
      <vt:lpstr>様式5!Print_Area</vt:lpstr>
      <vt:lpstr>台帳シート!Print_Titles</vt:lpstr>
      <vt:lpstr>リース区分</vt:lpstr>
      <vt:lpstr>会計区分</vt:lpstr>
      <vt:lpstr>開始時見積資産</vt:lpstr>
      <vt:lpstr>勘定科目_種目・種別</vt:lpstr>
      <vt:lpstr>財産区分</vt:lpstr>
      <vt:lpstr>所属_部局等</vt:lpstr>
      <vt:lpstr>耐用年数分類_構造</vt:lpstr>
      <vt:lpstr>単位</vt:lpstr>
      <vt:lpstr>地目_土地</vt:lpstr>
      <vt:lpstr>売却可能区分</vt:lpstr>
      <vt:lpstr>目的別資産区分</vt:lpstr>
      <vt:lpstr>用途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st8003</dc:creator>
  <cp:lastModifiedBy> </cp:lastModifiedBy>
  <cp:lastPrinted>2018-12-25T02:12:27Z</cp:lastPrinted>
  <dcterms:created xsi:type="dcterms:W3CDTF">2014-11-11T08:55:27Z</dcterms:created>
  <dcterms:modified xsi:type="dcterms:W3CDTF">2019-02-28T00:39:58Z</dcterms:modified>
</cp:coreProperties>
</file>