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7\消防\■04■　指令課\1 指令課\12　指令台関係\＊指令台更新\三井共同建設（株）\最新Vr（仕様書）\"/>
    </mc:Choice>
  </mc:AlternateContent>
  <xr:revisionPtr revIDLastSave="0" documentId="13_ncr:1_{BCE0A2CB-978B-4306-8473-14B82F46775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数量統括表" sheetId="13" r:id="rId1"/>
  </sheets>
  <definedNames>
    <definedName name="aa">#REF!</definedName>
    <definedName name="LIST">#REF!</definedName>
    <definedName name="_xlnm.Print_Area" localSheetId="0">数量統括表!$D$2:$Y$160</definedName>
    <definedName name="_xlnm.Print_Titles" localSheetId="0">数量統括表!$4:$6</definedName>
    <definedName name="観測局１数量">#REF!</definedName>
    <definedName name="観測局２数量">#REF!</definedName>
    <definedName name="観測局３数量">#REF!</definedName>
    <definedName name="観測局４数量">#REF!</definedName>
    <definedName name="観測局５数量">#REF!</definedName>
    <definedName name="観測局６数量">#REF!</definedName>
    <definedName name="観測局７数量">#REF!</definedName>
    <definedName name="観測局８数量">#REF!</definedName>
    <definedName name="数量合計１">#REF!</definedName>
  </definedNames>
  <calcPr calcId="191029"/>
</workbook>
</file>

<file path=xl/calcChain.xml><?xml version="1.0" encoding="utf-8"?>
<calcChain xmlns="http://schemas.openxmlformats.org/spreadsheetml/2006/main">
  <c r="G48" i="13" l="1"/>
  <c r="G49" i="13"/>
  <c r="G80" i="13"/>
  <c r="J80" i="13" s="1"/>
  <c r="G140" i="13"/>
  <c r="G120" i="13"/>
  <c r="J120" i="13" s="1"/>
  <c r="G119" i="13"/>
  <c r="J119" i="13" s="1"/>
  <c r="G118" i="13"/>
  <c r="J118" i="13" s="1"/>
  <c r="G117" i="13"/>
  <c r="J117" i="13" s="1"/>
  <c r="G116" i="13"/>
  <c r="J116" i="13" s="1"/>
  <c r="G115" i="13"/>
  <c r="J115" i="13" s="1"/>
  <c r="G114" i="13"/>
  <c r="J114" i="13" s="1"/>
  <c r="G122" i="13"/>
  <c r="J122" i="13" s="1"/>
  <c r="G121" i="13"/>
  <c r="J121" i="13" s="1"/>
  <c r="G113" i="13"/>
  <c r="J113" i="13" s="1"/>
  <c r="G112" i="13"/>
  <c r="J112" i="13" s="1"/>
  <c r="G23" i="13"/>
  <c r="J23" i="13" s="1"/>
  <c r="G22" i="13"/>
  <c r="J22" i="13" s="1"/>
  <c r="G43" i="13"/>
  <c r="J43" i="13" s="1"/>
  <c r="J42" i="13" s="1"/>
  <c r="G42" i="13"/>
  <c r="J156" i="13"/>
  <c r="G130" i="13"/>
  <c r="J130" i="13" s="1"/>
  <c r="G129" i="13"/>
  <c r="J129" i="13" s="1"/>
  <c r="G132" i="13"/>
  <c r="J132" i="13" s="1"/>
  <c r="G131" i="13"/>
  <c r="J131" i="13" s="1"/>
  <c r="G133" i="13"/>
  <c r="J133" i="13" s="1"/>
  <c r="G134" i="13"/>
  <c r="J134" i="13" s="1"/>
  <c r="G128" i="13"/>
  <c r="J128" i="13" s="1"/>
  <c r="G125" i="13"/>
  <c r="J125" i="13" s="1"/>
  <c r="G126" i="13"/>
  <c r="J126" i="13" s="1"/>
  <c r="G124" i="13"/>
  <c r="J124" i="13" s="1"/>
  <c r="G127" i="13"/>
  <c r="J127" i="13" s="1"/>
  <c r="G123" i="13"/>
  <c r="J123" i="13" s="1"/>
  <c r="G54" i="13"/>
  <c r="J54" i="13" s="1"/>
  <c r="G53" i="13"/>
  <c r="J53" i="13" s="1"/>
  <c r="G55" i="13"/>
  <c r="J55" i="13" s="1"/>
  <c r="G111" i="13"/>
  <c r="J111" i="13" s="1"/>
  <c r="G110" i="13"/>
  <c r="J110" i="13" s="1"/>
  <c r="G21" i="13"/>
  <c r="J21" i="13" s="1"/>
  <c r="G94" i="13"/>
  <c r="J94" i="13" s="1"/>
  <c r="J93" i="13" s="1"/>
  <c r="G10" i="13"/>
  <c r="J10" i="13" s="1"/>
  <c r="G93" i="13"/>
  <c r="J88" i="13"/>
  <c r="G59" i="13"/>
  <c r="J59" i="13" s="1"/>
  <c r="J58" i="13" s="1"/>
  <c r="G58" i="13"/>
  <c r="G31" i="13"/>
  <c r="J31" i="13" s="1"/>
  <c r="K17" i="13"/>
  <c r="G17" i="13" s="1"/>
  <c r="J17" i="13" s="1"/>
  <c r="K13" i="13"/>
  <c r="G13" i="13" s="1"/>
  <c r="J13" i="13" s="1"/>
  <c r="J154" i="13"/>
  <c r="J153" i="13" s="1"/>
  <c r="G135" i="13"/>
  <c r="J135" i="13" s="1"/>
  <c r="G109" i="13"/>
  <c r="J109" i="13" s="1"/>
  <c r="G108" i="13"/>
  <c r="J108" i="13" s="1"/>
  <c r="G107" i="13"/>
  <c r="G106" i="13"/>
  <c r="J106" i="13" s="1"/>
  <c r="G105" i="13"/>
  <c r="J105" i="13" s="1"/>
  <c r="G104" i="13"/>
  <c r="G103" i="13"/>
  <c r="J103" i="13" s="1"/>
  <c r="G102" i="13"/>
  <c r="J102" i="13" s="1"/>
  <c r="J101" i="13" s="1"/>
  <c r="G101" i="13"/>
  <c r="G100" i="13"/>
  <c r="J100" i="13" s="1"/>
  <c r="G99" i="13"/>
  <c r="J99" i="13" s="1"/>
  <c r="G98" i="13"/>
  <c r="J98" i="13" s="1"/>
  <c r="G97" i="13"/>
  <c r="J97" i="13" s="1"/>
  <c r="G96" i="13"/>
  <c r="G147" i="13"/>
  <c r="J147" i="13" s="1"/>
  <c r="G146" i="13"/>
  <c r="J146" i="13" s="1"/>
  <c r="G145" i="13"/>
  <c r="J145" i="13" s="1"/>
  <c r="G144" i="13"/>
  <c r="J144" i="13" s="1"/>
  <c r="G143" i="13"/>
  <c r="J143" i="13" s="1"/>
  <c r="G142" i="13"/>
  <c r="J142" i="13" s="1"/>
  <c r="G141" i="13"/>
  <c r="J141" i="13" s="1"/>
  <c r="W139" i="13"/>
  <c r="V139" i="13"/>
  <c r="U139" i="13"/>
  <c r="T139" i="13"/>
  <c r="S139" i="13"/>
  <c r="R139" i="13"/>
  <c r="Q139" i="13"/>
  <c r="P139" i="13"/>
  <c r="O139" i="13"/>
  <c r="N139" i="13"/>
  <c r="M139" i="13"/>
  <c r="L139" i="13"/>
  <c r="K139" i="13"/>
  <c r="G138" i="13"/>
  <c r="J138" i="13" s="1"/>
  <c r="G137" i="13"/>
  <c r="J137" i="13" s="1"/>
  <c r="G136" i="13"/>
  <c r="G92" i="13"/>
  <c r="J92" i="13" s="1"/>
  <c r="J91" i="13" s="1"/>
  <c r="G91" i="13"/>
  <c r="G90" i="13"/>
  <c r="J90" i="13" s="1"/>
  <c r="G89" i="13"/>
  <c r="J89" i="13" s="1"/>
  <c r="G87" i="13"/>
  <c r="J87" i="13" s="1"/>
  <c r="G86" i="13"/>
  <c r="G85" i="13"/>
  <c r="J85" i="13" s="1"/>
  <c r="J84" i="13" s="1"/>
  <c r="G84" i="13"/>
  <c r="G83" i="13"/>
  <c r="J83" i="13" s="1"/>
  <c r="G82" i="13"/>
  <c r="J82" i="13" s="1"/>
  <c r="G81" i="13"/>
  <c r="G79" i="13"/>
  <c r="G78" i="13"/>
  <c r="J78" i="13" s="1"/>
  <c r="J77" i="13" s="1"/>
  <c r="G77" i="13"/>
  <c r="G76" i="13"/>
  <c r="J76" i="13" s="1"/>
  <c r="J75" i="13" s="1"/>
  <c r="G75" i="13"/>
  <c r="G74" i="13"/>
  <c r="J74" i="13" s="1"/>
  <c r="G73" i="13"/>
  <c r="J73" i="13" s="1"/>
  <c r="G72" i="13"/>
  <c r="J72" i="13" s="1"/>
  <c r="G71" i="13"/>
  <c r="J71" i="13" s="1"/>
  <c r="G70" i="13"/>
  <c r="J70" i="13" s="1"/>
  <c r="G69" i="13"/>
  <c r="G68" i="13"/>
  <c r="J68" i="13" s="1"/>
  <c r="J67" i="13" s="1"/>
  <c r="G67" i="13"/>
  <c r="G66" i="13"/>
  <c r="J66" i="13" s="1"/>
  <c r="G65" i="13"/>
  <c r="J65" i="13" s="1"/>
  <c r="G64" i="13"/>
  <c r="J64" i="13" s="1"/>
  <c r="G63" i="13"/>
  <c r="J63" i="13" s="1"/>
  <c r="G62" i="13"/>
  <c r="G61" i="13"/>
  <c r="J61" i="13" s="1"/>
  <c r="J60" i="13" s="1"/>
  <c r="G60" i="13"/>
  <c r="G57" i="13"/>
  <c r="J57" i="13" s="1"/>
  <c r="J56" i="13" s="1"/>
  <c r="G56" i="13"/>
  <c r="G52" i="13"/>
  <c r="J52" i="13" s="1"/>
  <c r="G51" i="13"/>
  <c r="J51" i="13" s="1"/>
  <c r="G50" i="13"/>
  <c r="G47" i="13"/>
  <c r="J47" i="13" s="1"/>
  <c r="G46" i="13"/>
  <c r="J46" i="13" s="1"/>
  <c r="G45" i="13"/>
  <c r="J45" i="13" s="1"/>
  <c r="G44" i="13"/>
  <c r="G41" i="13"/>
  <c r="J41" i="13" s="1"/>
  <c r="G40" i="13"/>
  <c r="J40" i="13" s="1"/>
  <c r="G39" i="13"/>
  <c r="J39" i="13" s="1"/>
  <c r="G38" i="13"/>
  <c r="J38" i="13" s="1"/>
  <c r="G37" i="13"/>
  <c r="J37" i="13" s="1"/>
  <c r="G36" i="13"/>
  <c r="G35" i="13"/>
  <c r="J35" i="13" s="1"/>
  <c r="G34" i="13"/>
  <c r="J34" i="13" s="1"/>
  <c r="G33" i="13"/>
  <c r="J33" i="13" s="1"/>
  <c r="G32" i="13"/>
  <c r="G30" i="13"/>
  <c r="J30" i="13" s="1"/>
  <c r="G29" i="13"/>
  <c r="J29" i="13" s="1"/>
  <c r="G28" i="13"/>
  <c r="J28" i="13" s="1"/>
  <c r="G27" i="13"/>
  <c r="J27" i="13" s="1"/>
  <c r="G26" i="13"/>
  <c r="J26" i="13" s="1"/>
  <c r="G25" i="13"/>
  <c r="J25" i="13" s="1"/>
  <c r="G24" i="13"/>
  <c r="J24" i="13" s="1"/>
  <c r="G20" i="13"/>
  <c r="J20" i="13" s="1"/>
  <c r="G19" i="13"/>
  <c r="J19" i="13" s="1"/>
  <c r="G18" i="13"/>
  <c r="J18" i="13" s="1"/>
  <c r="G16" i="13"/>
  <c r="J16" i="13" s="1"/>
  <c r="J15" i="13"/>
  <c r="G14" i="13"/>
  <c r="J14" i="13" s="1"/>
  <c r="G12" i="13"/>
  <c r="J12" i="13" s="1"/>
  <c r="J11" i="13"/>
  <c r="G9" i="13"/>
  <c r="J9" i="13" s="1"/>
  <c r="G8" i="13"/>
  <c r="J8" i="13" s="1"/>
  <c r="G139" i="13" l="1"/>
  <c r="J139" i="13" s="1"/>
  <c r="J136" i="13" s="1"/>
  <c r="J155" i="13"/>
  <c r="J36" i="13"/>
  <c r="J81" i="13"/>
  <c r="J107" i="13"/>
  <c r="J104" i="13"/>
  <c r="J79" i="13"/>
  <c r="J69" i="13"/>
  <c r="J44" i="13"/>
  <c r="J32" i="13"/>
  <c r="J50" i="13"/>
  <c r="J96" i="13"/>
  <c r="J7" i="13"/>
  <c r="J62" i="13"/>
  <c r="J86" i="13"/>
  <c r="J149" i="13" l="1"/>
  <c r="J151" i="13" s="1"/>
  <c r="J148" i="13" l="1"/>
  <c r="J150" i="13"/>
  <c r="J158" i="13" l="1"/>
  <c r="J159" i="13" l="1"/>
  <c r="J160" i="13" s="1"/>
</calcChain>
</file>

<file path=xl/sharedStrings.xml><?xml version="1.0" encoding="utf-8"?>
<sst xmlns="http://schemas.openxmlformats.org/spreadsheetml/2006/main" count="348" uniqueCount="213">
  <si>
    <t>施設名称</t>
    <rPh sb="0" eb="4">
      <t>シセツメイショウ</t>
    </rPh>
    <phoneticPr fontId="2"/>
  </si>
  <si>
    <t>台</t>
  </si>
  <si>
    <t>数量</t>
  </si>
  <si>
    <t>指令装置</t>
  </si>
  <si>
    <t>式</t>
  </si>
  <si>
    <t>面</t>
  </si>
  <si>
    <t>No</t>
  </si>
  <si>
    <t>納入機器名称</t>
  </si>
  <si>
    <t>気象情報収集装置</t>
  </si>
  <si>
    <t>システム監視装置</t>
  </si>
  <si>
    <t>備考</t>
    <rPh sb="0" eb="2">
      <t>ビコウ</t>
    </rPh>
    <phoneticPr fontId="2"/>
  </si>
  <si>
    <t>合計</t>
    <rPh sb="0" eb="2">
      <t>ゴウケイ</t>
    </rPh>
    <phoneticPr fontId="2"/>
  </si>
  <si>
    <t>式</t>
    <phoneticPr fontId="2"/>
  </si>
  <si>
    <t>台</t>
    <phoneticPr fontId="2"/>
  </si>
  <si>
    <t>式</t>
    <rPh sb="0" eb="1">
      <t>シキ</t>
    </rPh>
    <phoneticPr fontId="2"/>
  </si>
  <si>
    <t>小計</t>
    <rPh sb="0" eb="2">
      <t>ショウケイ</t>
    </rPh>
    <phoneticPr fontId="2"/>
  </si>
  <si>
    <t>工事費</t>
    <rPh sb="0" eb="3">
      <t>コウジヒ</t>
    </rPh>
    <phoneticPr fontId="2"/>
  </si>
  <si>
    <t>機器費</t>
    <rPh sb="0" eb="3">
      <t>キキヒ</t>
    </rPh>
    <phoneticPr fontId="2"/>
  </si>
  <si>
    <t>(1)無線統制台</t>
    <phoneticPr fontId="2"/>
  </si>
  <si>
    <t>単価</t>
    <rPh sb="0" eb="2">
      <t>タンカ</t>
    </rPh>
    <phoneticPr fontId="2"/>
  </si>
  <si>
    <t>税抜合計</t>
    <rPh sb="0" eb="2">
      <t>ゼイヌ</t>
    </rPh>
    <rPh sb="2" eb="4">
      <t>ゴウケイ</t>
    </rPh>
    <phoneticPr fontId="2"/>
  </si>
  <si>
    <t>税込合計</t>
    <rPh sb="2" eb="4">
      <t>ゴウケイ</t>
    </rPh>
    <phoneticPr fontId="2"/>
  </si>
  <si>
    <t>●</t>
    <phoneticPr fontId="2"/>
  </si>
  <si>
    <t>天草広域連合北消防署</t>
    <rPh sb="0" eb="2">
      <t>アマクサ</t>
    </rPh>
    <rPh sb="2" eb="4">
      <t>コウイキ</t>
    </rPh>
    <rPh sb="4" eb="6">
      <t>レンゴウ</t>
    </rPh>
    <rPh sb="6" eb="7">
      <t>キタ</t>
    </rPh>
    <rPh sb="7" eb="9">
      <t>ショウボウ</t>
    </rPh>
    <rPh sb="9" eb="10">
      <t>ショ</t>
    </rPh>
    <phoneticPr fontId="2"/>
  </si>
  <si>
    <t>北消防署松島分署</t>
    <rPh sb="0" eb="1">
      <t>キタ</t>
    </rPh>
    <rPh sb="1" eb="3">
      <t>ショウボウ</t>
    </rPh>
    <rPh sb="3" eb="4">
      <t>ショ</t>
    </rPh>
    <rPh sb="4" eb="6">
      <t>マツシマ</t>
    </rPh>
    <rPh sb="6" eb="8">
      <t>ブンショ</t>
    </rPh>
    <phoneticPr fontId="2"/>
  </si>
  <si>
    <t>北消防署東天草分署</t>
    <rPh sb="0" eb="1">
      <t>キタ</t>
    </rPh>
    <rPh sb="1" eb="3">
      <t>ショウボウ</t>
    </rPh>
    <rPh sb="3" eb="4">
      <t>ショ</t>
    </rPh>
    <rPh sb="4" eb="5">
      <t>ヒガシ</t>
    </rPh>
    <rPh sb="5" eb="7">
      <t>アマクサ</t>
    </rPh>
    <rPh sb="7" eb="9">
      <t>ブンショ</t>
    </rPh>
    <phoneticPr fontId="2"/>
  </si>
  <si>
    <t>中央消防署有明分署</t>
    <rPh sb="0" eb="2">
      <t>チュウオウ</t>
    </rPh>
    <rPh sb="2" eb="4">
      <t>ショウボウ</t>
    </rPh>
    <rPh sb="4" eb="5">
      <t>ショ</t>
    </rPh>
    <rPh sb="5" eb="7">
      <t>アリアケ</t>
    </rPh>
    <rPh sb="7" eb="9">
      <t>ブンショ</t>
    </rPh>
    <phoneticPr fontId="2"/>
  </si>
  <si>
    <t>中央消防署御所浦分署</t>
    <rPh sb="0" eb="2">
      <t>チュウオウ</t>
    </rPh>
    <rPh sb="2" eb="5">
      <t>ショウボウショ</t>
    </rPh>
    <rPh sb="5" eb="8">
      <t>ゴショウラ</t>
    </rPh>
    <rPh sb="8" eb="10">
      <t>ブンショ</t>
    </rPh>
    <phoneticPr fontId="2"/>
  </si>
  <si>
    <t>中央消防署倉岳分署</t>
    <rPh sb="0" eb="2">
      <t>チュウオウ</t>
    </rPh>
    <rPh sb="2" eb="5">
      <t>ショウボウショ</t>
    </rPh>
    <rPh sb="5" eb="7">
      <t>クラタケ</t>
    </rPh>
    <rPh sb="7" eb="9">
      <t>ブンショ</t>
    </rPh>
    <phoneticPr fontId="2"/>
  </si>
  <si>
    <t>中央消防署新和分署</t>
    <rPh sb="0" eb="2">
      <t>チュウオウ</t>
    </rPh>
    <rPh sb="2" eb="5">
      <t>ショウボウショ</t>
    </rPh>
    <rPh sb="5" eb="7">
      <t>シンワ</t>
    </rPh>
    <rPh sb="7" eb="9">
      <t>ブンショ</t>
    </rPh>
    <phoneticPr fontId="2"/>
  </si>
  <si>
    <t>中央消防署五和分署</t>
    <rPh sb="0" eb="2">
      <t>チュウオウ</t>
    </rPh>
    <rPh sb="2" eb="5">
      <t>ショウボウショ</t>
    </rPh>
    <rPh sb="5" eb="7">
      <t>イツワ</t>
    </rPh>
    <rPh sb="7" eb="9">
      <t>ブンショ</t>
    </rPh>
    <phoneticPr fontId="2"/>
  </si>
  <si>
    <t>中央消防署苓北分署</t>
    <rPh sb="0" eb="2">
      <t>チュウオウ</t>
    </rPh>
    <rPh sb="2" eb="5">
      <t>ショウボウショ</t>
    </rPh>
    <rPh sb="5" eb="7">
      <t>レイホク</t>
    </rPh>
    <rPh sb="7" eb="9">
      <t>ブンショ</t>
    </rPh>
    <phoneticPr fontId="2"/>
  </si>
  <si>
    <t>天草広域連合南消防署</t>
    <rPh sb="0" eb="2">
      <t>アマクサ</t>
    </rPh>
    <rPh sb="2" eb="4">
      <t>コウイキ</t>
    </rPh>
    <rPh sb="4" eb="6">
      <t>レンゴウ</t>
    </rPh>
    <rPh sb="6" eb="7">
      <t>ミナミ</t>
    </rPh>
    <rPh sb="7" eb="9">
      <t>ショウボウ</t>
    </rPh>
    <rPh sb="9" eb="10">
      <t>ショ</t>
    </rPh>
    <phoneticPr fontId="2"/>
  </si>
  <si>
    <t>南消防署西天草分署</t>
    <rPh sb="0" eb="1">
      <t>ミナミ</t>
    </rPh>
    <rPh sb="1" eb="3">
      <t>ショウボウ</t>
    </rPh>
    <rPh sb="3" eb="4">
      <t>ショ</t>
    </rPh>
    <rPh sb="4" eb="5">
      <t>ニシ</t>
    </rPh>
    <rPh sb="5" eb="7">
      <t>アマクサ</t>
    </rPh>
    <rPh sb="7" eb="9">
      <t>ブンショ</t>
    </rPh>
    <phoneticPr fontId="2"/>
  </si>
  <si>
    <t>南消防署河浦分署</t>
    <rPh sb="0" eb="1">
      <t>ミナミ</t>
    </rPh>
    <rPh sb="1" eb="4">
      <t>ショウボウショ</t>
    </rPh>
    <rPh sb="4" eb="6">
      <t>カワウラ</t>
    </rPh>
    <rPh sb="6" eb="8">
      <t>ブンショ</t>
    </rPh>
    <phoneticPr fontId="2"/>
  </si>
  <si>
    <t>指揮台</t>
    <phoneticPr fontId="2"/>
  </si>
  <si>
    <t>災害状況等自動案内装置</t>
    <rPh sb="2" eb="4">
      <t>ジョウキョウ</t>
    </rPh>
    <phoneticPr fontId="2"/>
  </si>
  <si>
    <t>停電補償10分</t>
    <rPh sb="0" eb="2">
      <t>テイデン</t>
    </rPh>
    <rPh sb="2" eb="4">
      <t>ホショウ</t>
    </rPh>
    <rPh sb="6" eb="7">
      <t>フン</t>
    </rPh>
    <phoneticPr fontId="2"/>
  </si>
  <si>
    <t>119補助受付装置</t>
    <rPh sb="3" eb="5">
      <t>ホジョ</t>
    </rPh>
    <phoneticPr fontId="2"/>
  </si>
  <si>
    <t>拡張台</t>
    <rPh sb="0" eb="2">
      <t>カクチョウ</t>
    </rPh>
    <rPh sb="2" eb="3">
      <t>ダイ</t>
    </rPh>
    <phoneticPr fontId="2"/>
  </si>
  <si>
    <t>消防情報支援システム</t>
    <rPh sb="0" eb="2">
      <t>ショウボウ</t>
    </rPh>
    <rPh sb="2" eb="4">
      <t>ジョウホウ</t>
    </rPh>
    <rPh sb="4" eb="6">
      <t>シエン</t>
    </rPh>
    <phoneticPr fontId="2"/>
  </si>
  <si>
    <t>　・予防パッケージ</t>
    <phoneticPr fontId="2"/>
  </si>
  <si>
    <t>　・総務パッケージ</t>
    <rPh sb="2" eb="4">
      <t>ソウム</t>
    </rPh>
    <phoneticPr fontId="2"/>
  </si>
  <si>
    <t>データベースサーバ</t>
    <phoneticPr fontId="2"/>
  </si>
  <si>
    <t>携帯情報端末装置</t>
    <rPh sb="0" eb="2">
      <t>ケイタイ</t>
    </rPh>
    <rPh sb="2" eb="4">
      <t>ジョウホウ</t>
    </rPh>
    <rPh sb="4" eb="6">
      <t>タンマツ</t>
    </rPh>
    <rPh sb="6" eb="8">
      <t>ソウチ</t>
    </rPh>
    <phoneticPr fontId="2"/>
  </si>
  <si>
    <t>避雷装置</t>
    <rPh sb="0" eb="2">
      <t>ヒライ</t>
    </rPh>
    <rPh sb="2" eb="4">
      <t>ソウチ</t>
    </rPh>
    <phoneticPr fontId="2"/>
  </si>
  <si>
    <t>防災無線連動装置</t>
    <rPh sb="0" eb="2">
      <t>ボウサイ</t>
    </rPh>
    <rPh sb="2" eb="4">
      <t>ムセン</t>
    </rPh>
    <rPh sb="4" eb="6">
      <t>レンドウ</t>
    </rPh>
    <rPh sb="6" eb="8">
      <t>ソウチ</t>
    </rPh>
    <phoneticPr fontId="2"/>
  </si>
  <si>
    <t>7吋型</t>
    <rPh sb="1" eb="2">
      <t>インチ</t>
    </rPh>
    <rPh sb="2" eb="3">
      <t>ガタ</t>
    </rPh>
    <phoneticPr fontId="2"/>
  </si>
  <si>
    <t>統合型(固定電話、IP電話、携帯電話)</t>
    <rPh sb="0" eb="3">
      <t>トウゴウガタ</t>
    </rPh>
    <rPh sb="4" eb="6">
      <t>コテイ</t>
    </rPh>
    <rPh sb="6" eb="8">
      <t>デンワ</t>
    </rPh>
    <rPh sb="11" eb="13">
      <t>デンワ</t>
    </rPh>
    <rPh sb="14" eb="16">
      <t>ケイタイ</t>
    </rPh>
    <rPh sb="16" eb="18">
      <t>デンワ</t>
    </rPh>
    <phoneticPr fontId="2"/>
  </si>
  <si>
    <t>指令電送装置</t>
    <rPh sb="2" eb="4">
      <t>デンソウ</t>
    </rPh>
    <rPh sb="4" eb="6">
      <t>ソウチ</t>
    </rPh>
    <phoneticPr fontId="2"/>
  </si>
  <si>
    <t>無線統制台</t>
    <phoneticPr fontId="2"/>
  </si>
  <si>
    <t>●</t>
  </si>
  <si>
    <t>その他</t>
    <rPh sb="2" eb="3">
      <t>タ</t>
    </rPh>
    <phoneticPr fontId="2"/>
  </si>
  <si>
    <t>　・警防パッケージ</t>
    <rPh sb="2" eb="4">
      <t>ケイボウ</t>
    </rPh>
    <phoneticPr fontId="2"/>
  </si>
  <si>
    <t>サーバ：1台構成</t>
    <rPh sb="5" eb="6">
      <t>ダイ</t>
    </rPh>
    <rPh sb="6" eb="8">
      <t>コウセイ</t>
    </rPh>
    <phoneticPr fontId="2"/>
  </si>
  <si>
    <t>消防情報支援システム構築支援</t>
    <rPh sb="0" eb="2">
      <t>ショウボウ</t>
    </rPh>
    <rPh sb="2" eb="4">
      <t>ジョウホウ</t>
    </rPh>
    <rPh sb="4" eb="6">
      <t>シエン</t>
    </rPh>
    <rPh sb="10" eb="14">
      <t>コウチクシエン</t>
    </rPh>
    <phoneticPr fontId="2"/>
  </si>
  <si>
    <t>　・初期データ作成、データ移行等</t>
    <rPh sb="2" eb="4">
      <t>ショキ</t>
    </rPh>
    <rPh sb="7" eb="9">
      <t>サクセイ</t>
    </rPh>
    <rPh sb="13" eb="15">
      <t>イコウ</t>
    </rPh>
    <rPh sb="15" eb="16">
      <t>トウ</t>
    </rPh>
    <phoneticPr fontId="2"/>
  </si>
  <si>
    <t>アンプ(30W)は更新対象とする。</t>
    <rPh sb="9" eb="11">
      <t>コウシン</t>
    </rPh>
    <rPh sb="11" eb="13">
      <t>タイショウ</t>
    </rPh>
    <phoneticPr fontId="2"/>
  </si>
  <si>
    <t>運用端末数：
事案管理_40クライアント
水利/車両/救急講習会/業務_16クライアント</t>
    <rPh sb="0" eb="2">
      <t>ウンヨウ</t>
    </rPh>
    <rPh sb="2" eb="4">
      <t>タンマツ</t>
    </rPh>
    <rPh sb="4" eb="5">
      <t>スウ</t>
    </rPh>
    <rPh sb="7" eb="11">
      <t>ジアンカンリ</t>
    </rPh>
    <rPh sb="21" eb="23">
      <t>スイリ</t>
    </rPh>
    <rPh sb="24" eb="26">
      <t>シャリョウ</t>
    </rPh>
    <rPh sb="27" eb="29">
      <t>キュウキュウ</t>
    </rPh>
    <rPh sb="29" eb="32">
      <t>コウシュウカイ</t>
    </rPh>
    <rPh sb="33" eb="35">
      <t>ギョウム</t>
    </rPh>
    <phoneticPr fontId="2"/>
  </si>
  <si>
    <t>運用端末数：
防火対象物管理_40クライアント
危険物施設管理_40クライアント
防火・防災管理者講習会管理_16クライアント</t>
    <rPh sb="0" eb="2">
      <t>ウンヨウ</t>
    </rPh>
    <rPh sb="2" eb="4">
      <t>タンマツ</t>
    </rPh>
    <rPh sb="4" eb="5">
      <t>スウ</t>
    </rPh>
    <rPh sb="7" eb="9">
      <t>ボウカ</t>
    </rPh>
    <rPh sb="9" eb="12">
      <t>タイショウブツ</t>
    </rPh>
    <rPh sb="12" eb="14">
      <t>カンリ</t>
    </rPh>
    <rPh sb="24" eb="27">
      <t>キケンブツ</t>
    </rPh>
    <rPh sb="27" eb="29">
      <t>シセツ</t>
    </rPh>
    <rPh sb="29" eb="31">
      <t>カンリ</t>
    </rPh>
    <rPh sb="41" eb="43">
      <t>ボウカ</t>
    </rPh>
    <rPh sb="44" eb="46">
      <t>ボウサイ</t>
    </rPh>
    <rPh sb="46" eb="49">
      <t>カンリシャ</t>
    </rPh>
    <rPh sb="49" eb="51">
      <t>コウシュウ</t>
    </rPh>
    <rPh sb="51" eb="52">
      <t>カイ</t>
    </rPh>
    <rPh sb="52" eb="54">
      <t>カンリ</t>
    </rPh>
    <phoneticPr fontId="2"/>
  </si>
  <si>
    <t>運用端末数：
職員管理_5クライアント</t>
    <rPh sb="0" eb="2">
      <t>ウンヨウ</t>
    </rPh>
    <rPh sb="2" eb="4">
      <t>タンマツ</t>
    </rPh>
    <rPh sb="4" eb="5">
      <t>スウ</t>
    </rPh>
    <rPh sb="7" eb="9">
      <t>ショクイン</t>
    </rPh>
    <rPh sb="9" eb="11">
      <t>カンリ</t>
    </rPh>
    <phoneticPr fontId="2"/>
  </si>
  <si>
    <t>ア  指令台</t>
    <phoneticPr fontId="2"/>
  </si>
  <si>
    <t>　1.指令台</t>
    <rPh sb="3" eb="5">
      <t>シレイ</t>
    </rPh>
    <phoneticPr fontId="2"/>
  </si>
  <si>
    <t>卓</t>
    <rPh sb="0" eb="1">
      <t>タク</t>
    </rPh>
    <phoneticPr fontId="2"/>
  </si>
  <si>
    <t>　2.ディスプレイ</t>
  </si>
  <si>
    <t>　2.ディスプレイ</t>
    <phoneticPr fontId="2"/>
  </si>
  <si>
    <t>イ  自動出動指定装置</t>
    <phoneticPr fontId="2"/>
  </si>
  <si>
    <t>　1.制御処理装置</t>
    <phoneticPr fontId="2"/>
  </si>
  <si>
    <t>　2.ディスプレイ（指令台設置）</t>
    <rPh sb="10" eb="12">
      <t>シレイ</t>
    </rPh>
    <rPh sb="12" eb="13">
      <t>ダイ</t>
    </rPh>
    <rPh sb="13" eb="15">
      <t>セッチ</t>
    </rPh>
    <phoneticPr fontId="2"/>
  </si>
  <si>
    <t>　3.メンテナンス装置</t>
    <rPh sb="9" eb="11">
      <t>ソウチ</t>
    </rPh>
    <phoneticPr fontId="2"/>
  </si>
  <si>
    <t>ウ  地図等検索装置</t>
    <phoneticPr fontId="2"/>
  </si>
  <si>
    <t>　1.地図等検索装置</t>
    <phoneticPr fontId="2"/>
  </si>
  <si>
    <t>　2.地図用ディスプレイ（指令台設置）</t>
    <rPh sb="3" eb="5">
      <t>チズ</t>
    </rPh>
    <rPh sb="5" eb="6">
      <t>ヨウ</t>
    </rPh>
    <phoneticPr fontId="2"/>
  </si>
  <si>
    <t>　4.住宅地図</t>
    <rPh sb="3" eb="6">
      <t>ジュウタクチ</t>
    </rPh>
    <rPh sb="6" eb="7">
      <t>ズ</t>
    </rPh>
    <phoneticPr fontId="2"/>
  </si>
  <si>
    <t>　5.道路地図</t>
    <rPh sb="3" eb="5">
      <t>ドウロ</t>
    </rPh>
    <rPh sb="5" eb="7">
      <t>チズ</t>
    </rPh>
    <rPh sb="6" eb="7">
      <t>ズ</t>
    </rPh>
    <phoneticPr fontId="2"/>
  </si>
  <si>
    <t>サ  署所端末</t>
    <phoneticPr fontId="2"/>
  </si>
  <si>
    <t>　1.署所端末</t>
    <phoneticPr fontId="2"/>
  </si>
  <si>
    <t>ア  指揮台</t>
    <phoneticPr fontId="2"/>
  </si>
  <si>
    <t>　1.指揮台</t>
    <phoneticPr fontId="2"/>
  </si>
  <si>
    <t>表示盤</t>
    <phoneticPr fontId="2"/>
  </si>
  <si>
    <t>ア  表示盤</t>
    <phoneticPr fontId="2"/>
  </si>
  <si>
    <t>　1.車両運用表示盤</t>
    <phoneticPr fontId="2"/>
  </si>
  <si>
    <t>　2.支援情報表示盤</t>
    <rPh sb="3" eb="5">
      <t>シエン</t>
    </rPh>
    <rPh sb="5" eb="7">
      <t>ジョウホウ</t>
    </rPh>
    <rPh sb="7" eb="10">
      <t>ヒョウジバン</t>
    </rPh>
    <phoneticPr fontId="2"/>
  </si>
  <si>
    <t>　3.多目的情報表示盤</t>
    <rPh sb="3" eb="6">
      <t>タモクテキ</t>
    </rPh>
    <rPh sb="6" eb="8">
      <t>ジョウホウ</t>
    </rPh>
    <rPh sb="8" eb="11">
      <t>ヒョウジバン</t>
    </rPh>
    <phoneticPr fontId="2"/>
  </si>
  <si>
    <t>ア  指令電送装置</t>
    <rPh sb="5" eb="7">
      <t>デンソウ</t>
    </rPh>
    <rPh sb="7" eb="9">
      <t>ソウチ</t>
    </rPh>
    <phoneticPr fontId="2"/>
  </si>
  <si>
    <t>　1.指令電送装置</t>
    <phoneticPr fontId="2"/>
  </si>
  <si>
    <t>　1.気象情報収集装置</t>
    <phoneticPr fontId="2"/>
  </si>
  <si>
    <t>ア  気象情報収集装置</t>
    <phoneticPr fontId="2"/>
  </si>
  <si>
    <t>ア  災害状況等自動案内装置</t>
  </si>
  <si>
    <t>音声合成装置</t>
    <phoneticPr fontId="2"/>
  </si>
  <si>
    <t>ア  音声合成装置</t>
    <phoneticPr fontId="2"/>
  </si>
  <si>
    <t>出動車両運用管理装置</t>
    <phoneticPr fontId="2"/>
  </si>
  <si>
    <t>ア  出動車両運用管理装置</t>
    <phoneticPr fontId="2"/>
  </si>
  <si>
    <t>　1.出動車両運用管理装置</t>
    <rPh sb="3" eb="5">
      <t>シュツドウ</t>
    </rPh>
    <rPh sb="5" eb="7">
      <t>シャリョウ</t>
    </rPh>
    <rPh sb="7" eb="9">
      <t>ウンヨウ</t>
    </rPh>
    <rPh sb="9" eb="11">
      <t>カンリ</t>
    </rPh>
    <rPh sb="11" eb="13">
      <t>ソウチ</t>
    </rPh>
    <phoneticPr fontId="2"/>
  </si>
  <si>
    <t>　2.車両運用端末装置</t>
    <phoneticPr fontId="2"/>
  </si>
  <si>
    <t>　3.車外設定端末装置</t>
    <phoneticPr fontId="2"/>
  </si>
  <si>
    <t>ア  システム監視装置</t>
    <phoneticPr fontId="2"/>
  </si>
  <si>
    <t>電源設備</t>
    <phoneticPr fontId="2"/>
  </si>
  <si>
    <t>ア  電源設備</t>
    <phoneticPr fontId="2"/>
  </si>
  <si>
    <t>　1.直流電源装置（48Ｖ）</t>
    <phoneticPr fontId="2"/>
  </si>
  <si>
    <t>　2.無停電電源装置（指令センター用）</t>
    <rPh sb="11" eb="13">
      <t>シレイ</t>
    </rPh>
    <phoneticPr fontId="2"/>
  </si>
  <si>
    <t>　3.無停電電源装置（署所用）</t>
    <phoneticPr fontId="2"/>
  </si>
  <si>
    <t>ア  統合型位置情報通知装置</t>
    <phoneticPr fontId="2"/>
  </si>
  <si>
    <t>消防機関への緊急通報に係る標準インターフェイス関連機器</t>
    <rPh sb="0" eb="2">
      <t>ショウボウ</t>
    </rPh>
    <rPh sb="2" eb="4">
      <t>キカン</t>
    </rPh>
    <rPh sb="6" eb="8">
      <t>キンキュウ</t>
    </rPh>
    <rPh sb="8" eb="10">
      <t>ツウホウ</t>
    </rPh>
    <rPh sb="11" eb="12">
      <t>カカワ</t>
    </rPh>
    <rPh sb="13" eb="15">
      <t>ヒョウジュン</t>
    </rPh>
    <rPh sb="23" eb="25">
      <t>カンレン</t>
    </rPh>
    <rPh sb="25" eb="27">
      <t>キキ</t>
    </rPh>
    <phoneticPr fontId="2"/>
  </si>
  <si>
    <t>ア  標準IFGW</t>
    <rPh sb="3" eb="5">
      <t>ヒョウジュン</t>
    </rPh>
    <phoneticPr fontId="2"/>
  </si>
  <si>
    <t>セキュリティ関連機器</t>
    <rPh sb="6" eb="8">
      <t>カンレン</t>
    </rPh>
    <rPh sb="8" eb="10">
      <t>キキ</t>
    </rPh>
    <phoneticPr fontId="2"/>
  </si>
  <si>
    <t>ネットワーク関連機器</t>
    <rPh sb="6" eb="8">
      <t>カンレン</t>
    </rPh>
    <rPh sb="8" eb="10">
      <t>キキ</t>
    </rPh>
    <phoneticPr fontId="2"/>
  </si>
  <si>
    <t>イ  119補助受付装置</t>
    <phoneticPr fontId="2"/>
  </si>
  <si>
    <t>ア  庁舎監視カメラシステム</t>
    <phoneticPr fontId="2"/>
  </si>
  <si>
    <t>指令台×2、指揮台×1</t>
    <rPh sb="0" eb="2">
      <t>シレイ</t>
    </rPh>
    <rPh sb="2" eb="3">
      <t>ダイ</t>
    </rPh>
    <rPh sb="6" eb="9">
      <t>シキダイ</t>
    </rPh>
    <phoneticPr fontId="2"/>
  </si>
  <si>
    <t>ア  拡張台</t>
    <phoneticPr fontId="2"/>
  </si>
  <si>
    <t>ア  消防情報管理装置</t>
    <rPh sb="3" eb="5">
      <t>ショウボウ</t>
    </rPh>
    <rPh sb="5" eb="7">
      <t>ジョウホウ</t>
    </rPh>
    <rPh sb="7" eb="9">
      <t>カンリ</t>
    </rPh>
    <rPh sb="9" eb="11">
      <t>ソウチ</t>
    </rPh>
    <phoneticPr fontId="2"/>
  </si>
  <si>
    <t>　1.WEBサーバ</t>
    <phoneticPr fontId="2"/>
  </si>
  <si>
    <t>　1.警防業務</t>
    <rPh sb="3" eb="5">
      <t>ケイボウ</t>
    </rPh>
    <rPh sb="5" eb="7">
      <t>ギョウム</t>
    </rPh>
    <phoneticPr fontId="2"/>
  </si>
  <si>
    <t>　2.予防業務</t>
    <rPh sb="3" eb="5">
      <t>ヨボウ</t>
    </rPh>
    <rPh sb="5" eb="7">
      <t>ギョウム</t>
    </rPh>
    <phoneticPr fontId="2"/>
  </si>
  <si>
    <t>　3.総務業務</t>
    <rPh sb="3" eb="5">
      <t>ソウム</t>
    </rPh>
    <phoneticPr fontId="2"/>
  </si>
  <si>
    <t>ア  携帯情報端末装置</t>
    <phoneticPr fontId="2"/>
  </si>
  <si>
    <t>ア  高速電源避雷器</t>
    <rPh sb="3" eb="5">
      <t>コウソク</t>
    </rPh>
    <rPh sb="5" eb="7">
      <t>デンゲン</t>
    </rPh>
    <rPh sb="7" eb="10">
      <t>ヒライキ</t>
    </rPh>
    <phoneticPr fontId="2"/>
  </si>
  <si>
    <t>イ  高速電源避雷器(署所用)</t>
    <rPh sb="11" eb="12">
      <t>ショ</t>
    </rPh>
    <rPh sb="12" eb="13">
      <t>ショ</t>
    </rPh>
    <rPh sb="13" eb="14">
      <t>ヨウ</t>
    </rPh>
    <phoneticPr fontId="2"/>
  </si>
  <si>
    <t>ウ  高速回線避雷器</t>
    <rPh sb="5" eb="7">
      <t>カイセン</t>
    </rPh>
    <phoneticPr fontId="2"/>
  </si>
  <si>
    <t>エ  高速回線避雷器(署所用)</t>
    <rPh sb="5" eb="7">
      <t>カイセン</t>
    </rPh>
    <rPh sb="11" eb="12">
      <t>ショ</t>
    </rPh>
    <rPh sb="12" eb="13">
      <t>ショ</t>
    </rPh>
    <rPh sb="13" eb="14">
      <t>ヨウ</t>
    </rPh>
    <phoneticPr fontId="2"/>
  </si>
  <si>
    <t>ア  防災無線連動装置</t>
    <phoneticPr fontId="2"/>
  </si>
  <si>
    <t>イ  防災無線制御装置</t>
    <rPh sb="7" eb="9">
      <t>セイギョ</t>
    </rPh>
    <phoneticPr fontId="2"/>
  </si>
  <si>
    <t>　1.配線架台</t>
    <phoneticPr fontId="2"/>
  </si>
  <si>
    <t>　4.分電盤</t>
    <rPh sb="3" eb="6">
      <t>ブンデンバン</t>
    </rPh>
    <phoneticPr fontId="2"/>
  </si>
  <si>
    <t>面</t>
    <phoneticPr fontId="2"/>
  </si>
  <si>
    <t>統合型位置情報通知装置</t>
    <phoneticPr fontId="2"/>
  </si>
  <si>
    <t>統合型位置情報通知装置×1、緊急通報IPGW×1、IP無線IPGW×1、AVM IPGW×1</t>
    <rPh sb="14" eb="16">
      <t>キンキュウ</t>
    </rPh>
    <rPh sb="16" eb="18">
      <t>ツウホウ</t>
    </rPh>
    <rPh sb="27" eb="29">
      <t>ムセン</t>
    </rPh>
    <phoneticPr fontId="2"/>
  </si>
  <si>
    <t>消防本部×2、中央消防署×4、予備×1、北消防署［警防×2、予防×2］、南消防署［指令台×1、警防×1、予防×1、救急救助×1］、他の消防署は各2台</t>
    <rPh sb="0" eb="4">
      <t>ショウボウホンブ</t>
    </rPh>
    <rPh sb="7" eb="12">
      <t>チュウオウショウボウショ</t>
    </rPh>
    <rPh sb="15" eb="17">
      <t>ヨビ</t>
    </rPh>
    <rPh sb="20" eb="24">
      <t>キタショウボウショ</t>
    </rPh>
    <rPh sb="25" eb="27">
      <t>ケイボウ</t>
    </rPh>
    <rPh sb="30" eb="32">
      <t>ヨボウ</t>
    </rPh>
    <rPh sb="36" eb="37">
      <t>ミナミ</t>
    </rPh>
    <rPh sb="41" eb="43">
      <t>シレイ</t>
    </rPh>
    <rPh sb="43" eb="44">
      <t>ダイ</t>
    </rPh>
    <rPh sb="57" eb="61">
      <t>キュウキュウキュウジョ</t>
    </rPh>
    <rPh sb="65" eb="66">
      <t>ホカ</t>
    </rPh>
    <rPh sb="67" eb="70">
      <t>ショウボウショ</t>
    </rPh>
    <rPh sb="71" eb="72">
      <t>カク</t>
    </rPh>
    <rPh sb="73" eb="74">
      <t>ダイ</t>
    </rPh>
    <phoneticPr fontId="2"/>
  </si>
  <si>
    <t>　4.映像制御装置</t>
    <rPh sb="3" eb="5">
      <t>エイゾウ</t>
    </rPh>
    <rPh sb="5" eb="7">
      <t>セイギョ</t>
    </rPh>
    <rPh sb="7" eb="9">
      <t>ソウチ</t>
    </rPh>
    <phoneticPr fontId="2"/>
  </si>
  <si>
    <t>ア  ネットワーク機器（本部用）</t>
    <phoneticPr fontId="2"/>
  </si>
  <si>
    <t>イ  ネットワーク機器（署所用）</t>
  </si>
  <si>
    <t>情報共有システム</t>
    <rPh sb="0" eb="4">
      <t>ジョウホウキョウユウ</t>
    </rPh>
    <phoneticPr fontId="2"/>
  </si>
  <si>
    <t>ア  情報共有システム</t>
    <phoneticPr fontId="12"/>
  </si>
  <si>
    <t>イ  情報共有端末装置</t>
    <rPh sb="7" eb="11">
      <t>タンマツソウチ</t>
    </rPh>
    <phoneticPr fontId="12"/>
  </si>
  <si>
    <t>　2.監視カメラ制御装置</t>
    <rPh sb="3" eb="5">
      <t>カンシ</t>
    </rPh>
    <rPh sb="8" eb="10">
      <t>セイギョ</t>
    </rPh>
    <rPh sb="10" eb="12">
      <t>ソウチ</t>
    </rPh>
    <phoneticPr fontId="2"/>
  </si>
  <si>
    <t>既設流用</t>
    <rPh sb="0" eb="2">
      <t>キセツ</t>
    </rPh>
    <rPh sb="2" eb="4">
      <t>リュウヨウ</t>
    </rPh>
    <phoneticPr fontId="2"/>
  </si>
  <si>
    <t>100インチ4面マルチ×1面（中央）</t>
    <rPh sb="7" eb="8">
      <t>メン</t>
    </rPh>
    <rPh sb="13" eb="14">
      <t>メン</t>
    </rPh>
    <rPh sb="15" eb="17">
      <t>チュウオウ</t>
    </rPh>
    <phoneticPr fontId="2"/>
  </si>
  <si>
    <t>50インチ×4面（両脇に2面ずつ）</t>
    <rPh sb="7" eb="8">
      <t>メン</t>
    </rPh>
    <rPh sb="9" eb="11">
      <t>リョウワキ</t>
    </rPh>
    <rPh sb="13" eb="14">
      <t>メン</t>
    </rPh>
    <phoneticPr fontId="2"/>
  </si>
  <si>
    <t>画面は固定でチャンネルを選択できること</t>
    <rPh sb="0" eb="2">
      <t>ガメン</t>
    </rPh>
    <rPh sb="3" eb="5">
      <t>コテイ</t>
    </rPh>
    <rPh sb="12" eb="14">
      <t>センタク</t>
    </rPh>
    <phoneticPr fontId="2"/>
  </si>
  <si>
    <t>順次指令装置</t>
    <phoneticPr fontId="2"/>
  </si>
  <si>
    <t>ア  順次指令装置</t>
    <phoneticPr fontId="2"/>
  </si>
  <si>
    <t>　1.監視カメラ</t>
    <rPh sb="3" eb="5">
      <t>カンシ</t>
    </rPh>
    <phoneticPr fontId="2"/>
  </si>
  <si>
    <t>監視カメラシステム</t>
    <rPh sb="0" eb="2">
      <t>カンシ</t>
    </rPh>
    <phoneticPr fontId="2"/>
  </si>
  <si>
    <t>ア  ファイアウォール</t>
    <phoneticPr fontId="2"/>
  </si>
  <si>
    <t>　3.PoE SW-HUB</t>
    <phoneticPr fontId="2"/>
  </si>
  <si>
    <t>指揮台1卓あたり4台構成</t>
    <rPh sb="0" eb="2">
      <t>シキ</t>
    </rPh>
    <rPh sb="2" eb="3">
      <t>ダイ</t>
    </rPh>
    <phoneticPr fontId="2"/>
  </si>
  <si>
    <t>　6.その他</t>
    <rPh sb="5" eb="6">
      <t>タ</t>
    </rPh>
    <phoneticPr fontId="2"/>
  </si>
  <si>
    <t>停電補償10分、分散2系統。既設流用も可とする</t>
    <rPh sb="0" eb="2">
      <t>テイデン</t>
    </rPh>
    <rPh sb="2" eb="4">
      <t>ホショウ</t>
    </rPh>
    <rPh sb="6" eb="7">
      <t>フン</t>
    </rPh>
    <rPh sb="8" eb="10">
      <t>ブンサン</t>
    </rPh>
    <rPh sb="11" eb="13">
      <t>ケイトウ</t>
    </rPh>
    <phoneticPr fontId="2"/>
  </si>
  <si>
    <t>　2.デスクトップパソコン</t>
    <phoneticPr fontId="2"/>
  </si>
  <si>
    <t>　　アプリケーション仕様</t>
    <phoneticPr fontId="2"/>
  </si>
  <si>
    <t>　　機器仕様（中継ユニット）</t>
    <phoneticPr fontId="2"/>
  </si>
  <si>
    <t>　　風向風速計（御所浦分署）</t>
    <phoneticPr fontId="2"/>
  </si>
  <si>
    <t>　4.アスベスト事前調査</t>
    <phoneticPr fontId="2"/>
  </si>
  <si>
    <t>　1.指令台用椅子</t>
    <phoneticPr fontId="2"/>
  </si>
  <si>
    <t>　2.必要工具等一式</t>
    <phoneticPr fontId="2"/>
  </si>
  <si>
    <t>　3.記録メディア</t>
    <phoneticPr fontId="2"/>
  </si>
  <si>
    <t>　1.ヘッドセット</t>
    <phoneticPr fontId="2"/>
  </si>
  <si>
    <t>　2.マウスパッド</t>
    <phoneticPr fontId="2"/>
  </si>
  <si>
    <t>　3.消耗品(ヒューズ等)</t>
    <rPh sb="3" eb="5">
      <t>ショウモウ</t>
    </rPh>
    <rPh sb="5" eb="6">
      <t>ヒン</t>
    </rPh>
    <rPh sb="11" eb="12">
      <t>トウ</t>
    </rPh>
    <phoneticPr fontId="2"/>
  </si>
  <si>
    <t>　6.A3用紙</t>
    <rPh sb="5" eb="7">
      <t>ヨウシ</t>
    </rPh>
    <phoneticPr fontId="2"/>
  </si>
  <si>
    <t>　7.A4用紙</t>
    <rPh sb="5" eb="7">
      <t>ヨウシ</t>
    </rPh>
    <phoneticPr fontId="2"/>
  </si>
  <si>
    <t>イ  付属品</t>
    <rPh sb="3" eb="5">
      <t>フゾク</t>
    </rPh>
    <rPh sb="5" eb="6">
      <t>ヒン</t>
    </rPh>
    <phoneticPr fontId="1"/>
  </si>
  <si>
    <t>ウ  予備品</t>
    <rPh sb="3" eb="6">
      <t>ヨビヒン</t>
    </rPh>
    <phoneticPr fontId="1"/>
  </si>
  <si>
    <t>箱</t>
    <rPh sb="0" eb="1">
      <t>ハコ</t>
    </rPh>
    <phoneticPr fontId="2"/>
  </si>
  <si>
    <t>枚</t>
    <rPh sb="0" eb="1">
      <t>マイ</t>
    </rPh>
    <phoneticPr fontId="2"/>
  </si>
  <si>
    <t>保守費</t>
    <rPh sb="0" eb="2">
      <t>ホシュ</t>
    </rPh>
    <rPh sb="2" eb="3">
      <t>ヒ</t>
    </rPh>
    <phoneticPr fontId="2"/>
  </si>
  <si>
    <t>　・保守費</t>
    <rPh sb="2" eb="4">
      <t>ホシュ</t>
    </rPh>
    <rPh sb="4" eb="5">
      <t>ヒ</t>
    </rPh>
    <phoneticPr fontId="2"/>
  </si>
  <si>
    <t>　3.放送用アンプ(30W)</t>
    <rPh sb="3" eb="5">
      <t>ホウソウ</t>
    </rPh>
    <rPh sb="5" eb="6">
      <t>ヨウ</t>
    </rPh>
    <phoneticPr fontId="2"/>
  </si>
  <si>
    <t>ア  その他</t>
    <rPh sb="5" eb="6">
      <t>タ</t>
    </rPh>
    <phoneticPr fontId="2"/>
  </si>
  <si>
    <t>無線統制台は既設流用のため更新対象外</t>
    <rPh sb="6" eb="8">
      <t>キセツ</t>
    </rPh>
    <rPh sb="8" eb="10">
      <t>リュウヨウ</t>
    </rPh>
    <rPh sb="13" eb="15">
      <t>コウシン</t>
    </rPh>
    <rPh sb="15" eb="18">
      <t>タイショウガイ</t>
    </rPh>
    <phoneticPr fontId="2"/>
  </si>
  <si>
    <t>オ  多目的情報表示装置又は受付補助ディスプレイ</t>
    <phoneticPr fontId="2"/>
  </si>
  <si>
    <t>カ  長時間録音装置</t>
    <rPh sb="3" eb="6">
      <t>チョウジカン</t>
    </rPh>
    <rPh sb="6" eb="8">
      <t>ロクオン</t>
    </rPh>
    <phoneticPr fontId="2"/>
  </si>
  <si>
    <t>キ  指令制御装置</t>
    <phoneticPr fontId="2"/>
  </si>
  <si>
    <t>ク  非常用指令設備</t>
    <rPh sb="3" eb="6">
      <t>ヒジョウヨウ</t>
    </rPh>
    <rPh sb="6" eb="8">
      <t>シレイ</t>
    </rPh>
    <rPh sb="8" eb="10">
      <t>セツビ</t>
    </rPh>
    <phoneticPr fontId="1"/>
  </si>
  <si>
    <t>ケ  携帯電話・IP電話受信転送装置</t>
    <phoneticPr fontId="2"/>
  </si>
  <si>
    <t>コ  カラープリンタ</t>
    <phoneticPr fontId="2"/>
  </si>
  <si>
    <t>　2.署所情報表示盤</t>
    <phoneticPr fontId="2"/>
  </si>
  <si>
    <t>１卓あたり４台構成</t>
    <phoneticPr fontId="2"/>
  </si>
  <si>
    <t>クラウドサービス連携</t>
  </si>
  <si>
    <t>クラウドサービス連携</t>
    <phoneticPr fontId="2"/>
  </si>
  <si>
    <t>5動態以上登録</t>
    <rPh sb="1" eb="3">
      <t>ドウタイ</t>
    </rPh>
    <rPh sb="3" eb="5">
      <t>イジョウ</t>
    </rPh>
    <rPh sb="5" eb="7">
      <t>トウロク</t>
    </rPh>
    <phoneticPr fontId="2"/>
  </si>
  <si>
    <t>　5.天草広域連合ネットワーク通信機器</t>
    <phoneticPr fontId="2"/>
  </si>
  <si>
    <t>　　SDメモリーカード</t>
    <phoneticPr fontId="2"/>
  </si>
  <si>
    <t>　　L2/L3SW(48ポート)</t>
    <phoneticPr fontId="2"/>
  </si>
  <si>
    <t>　　L2/L3SW(24ポート)</t>
    <phoneticPr fontId="2"/>
  </si>
  <si>
    <t>　　SFPモジュール(SC SMF 1芯 40km A側)</t>
    <rPh sb="27" eb="28">
      <t>ガワ</t>
    </rPh>
    <phoneticPr fontId="2"/>
  </si>
  <si>
    <t>　　SFPモジュール(SC SMF 1芯 40km B側)</t>
    <rPh sb="27" eb="28">
      <t>ガワ</t>
    </rPh>
    <phoneticPr fontId="2"/>
  </si>
  <si>
    <t>　　SFPモジュール(SC SMF 1芯 80km A側)</t>
    <rPh sb="27" eb="28">
      <t>ガワ</t>
    </rPh>
    <phoneticPr fontId="2"/>
  </si>
  <si>
    <t>　　SFPモジュール(SC SMF 1芯 80km B側)</t>
    <rPh sb="27" eb="28">
      <t>ガワ</t>
    </rPh>
    <phoneticPr fontId="2"/>
  </si>
  <si>
    <t>　　メディアコンバータ(SFPタイプ)</t>
    <phoneticPr fontId="2"/>
  </si>
  <si>
    <t>　　ネットワーク管理ソフトウェア</t>
    <rPh sb="8" eb="10">
      <t>カンリ</t>
    </rPh>
    <phoneticPr fontId="2"/>
  </si>
  <si>
    <t>個</t>
    <rPh sb="0" eb="1">
      <t>コ</t>
    </rPh>
    <phoneticPr fontId="2"/>
  </si>
  <si>
    <t>イ  消防情報支援端末装置（ノート型）</t>
    <rPh sb="5" eb="7">
      <t>ジョウホウ</t>
    </rPh>
    <rPh sb="7" eb="9">
      <t>シエン</t>
    </rPh>
    <rPh sb="9" eb="11">
      <t>タンマツ</t>
    </rPh>
    <rPh sb="11" eb="13">
      <t>ソウチ</t>
    </rPh>
    <rPh sb="17" eb="18">
      <t>ガタ</t>
    </rPh>
    <phoneticPr fontId="2"/>
  </si>
  <si>
    <t>ウ　消防情報支援端末装置（ディスクトップ型）</t>
    <rPh sb="2" eb="4">
      <t>ショウボウ</t>
    </rPh>
    <rPh sb="4" eb="6">
      <t>ジョウホウ</t>
    </rPh>
    <rPh sb="6" eb="8">
      <t>シエン</t>
    </rPh>
    <rPh sb="8" eb="10">
      <t>タンマツ</t>
    </rPh>
    <rPh sb="10" eb="12">
      <t>ソウチ</t>
    </rPh>
    <rPh sb="20" eb="21">
      <t>ガタ</t>
    </rPh>
    <phoneticPr fontId="2"/>
  </si>
  <si>
    <t>台</t>
    <phoneticPr fontId="2"/>
  </si>
  <si>
    <t>消防本部×１</t>
    <rPh sb="0" eb="2">
      <t>ショウボウ</t>
    </rPh>
    <rPh sb="2" eb="4">
      <t>ホンブ</t>
    </rPh>
    <phoneticPr fontId="2"/>
  </si>
  <si>
    <t>エ  パッケージソフト</t>
    <phoneticPr fontId="2"/>
  </si>
  <si>
    <t>卓</t>
    <rPh sb="0" eb="1">
      <t>タク</t>
    </rPh>
    <phoneticPr fontId="2"/>
  </si>
  <si>
    <t>天草広域連合消防本部・中央消防署</t>
    <rPh sb="0" eb="2">
      <t>アマクサ</t>
    </rPh>
    <rPh sb="2" eb="4">
      <t>コウイキ</t>
    </rPh>
    <rPh sb="4" eb="6">
      <t>レンゴウ</t>
    </rPh>
    <rPh sb="6" eb="8">
      <t>ショウボウ</t>
    </rPh>
    <rPh sb="8" eb="10">
      <t>ホンブ</t>
    </rPh>
    <rPh sb="11" eb="13">
      <t>チュウオウ</t>
    </rPh>
    <rPh sb="13" eb="16">
      <t>ショウボウショ</t>
    </rPh>
    <phoneticPr fontId="2"/>
  </si>
  <si>
    <t>数量統括表（参考）</t>
    <rPh sb="0" eb="2">
      <t>スウリョウ</t>
    </rPh>
    <rPh sb="2" eb="4">
      <t>トウカツ</t>
    </rPh>
    <rPh sb="4" eb="5">
      <t>ヒョウ</t>
    </rPh>
    <rPh sb="6" eb="8">
      <t>サンコウ</t>
    </rPh>
    <phoneticPr fontId="2"/>
  </si>
  <si>
    <t>内3台は指揮車用タブレットでの代替を可とする。</t>
    <rPh sb="15" eb="17">
      <t>ダイガ</t>
    </rPh>
    <phoneticPr fontId="2"/>
  </si>
  <si>
    <t>イ　モバイルプリンター</t>
    <phoneticPr fontId="2"/>
  </si>
  <si>
    <t>台</t>
    <phoneticPr fontId="2"/>
  </si>
  <si>
    <r>
      <t xml:space="preserve">エ  </t>
    </r>
    <r>
      <rPr>
        <sz val="8"/>
        <rFont val="游ゴシック"/>
        <family val="3"/>
        <charset val="128"/>
      </rPr>
      <t>支援情報表示装置又は多目的ディスプレイ</t>
    </r>
    <rPh sb="3" eb="5">
      <t>シエン</t>
    </rPh>
    <rPh sb="5" eb="7">
      <t>ジョウホウ</t>
    </rPh>
    <rPh sb="7" eb="9">
      <t>ヒョウジ</t>
    </rPh>
    <rPh sb="9" eb="11">
      <t>ソウチ</t>
    </rPh>
    <rPh sb="11" eb="12">
      <t>マタ</t>
    </rPh>
    <rPh sb="13" eb="16">
      <t>タモクテキ</t>
    </rPh>
    <phoneticPr fontId="2"/>
  </si>
  <si>
    <t>　4.モノクロトナーカートリッジ</t>
    <phoneticPr fontId="2"/>
  </si>
  <si>
    <t>　5.カラートナーカートリッジ</t>
    <phoneticPr fontId="2"/>
  </si>
  <si>
    <t>基本署所に１台で他システムとの共用可とする。</t>
    <rPh sb="0" eb="2">
      <t>キホン</t>
    </rPh>
    <rPh sb="2" eb="3">
      <t>ショ</t>
    </rPh>
    <rPh sb="3" eb="4">
      <t>ショ</t>
    </rPh>
    <rPh sb="6" eb="7">
      <t>ダイ</t>
    </rPh>
    <rPh sb="8" eb="9">
      <t>タ</t>
    </rPh>
    <rPh sb="15" eb="17">
      <t>キョウヨウ</t>
    </rPh>
    <rPh sb="17" eb="18">
      <t>カ</t>
    </rPh>
    <phoneticPr fontId="2"/>
  </si>
  <si>
    <t>　2.指令情報出力装置（処理制御装置）</t>
    <rPh sb="12" eb="14">
      <t>ショリ</t>
    </rPh>
    <rPh sb="14" eb="16">
      <t>セイギョ</t>
    </rPh>
    <rPh sb="16" eb="18">
      <t>ソウチ</t>
    </rPh>
    <phoneticPr fontId="2"/>
  </si>
  <si>
    <t>　3.指令情報出力装置（ディスプレイ）</t>
    <phoneticPr fontId="2"/>
  </si>
  <si>
    <t>　4.指令情報出力装置（指令情報出力プリンタ）</t>
    <rPh sb="12" eb="14">
      <t>シレイ</t>
    </rPh>
    <rPh sb="14" eb="16">
      <t>ジョウホウ</t>
    </rPh>
    <rPh sb="16" eb="17">
      <t>シュツ</t>
    </rPh>
    <rPh sb="17" eb="18">
      <t>リョク</t>
    </rPh>
    <phoneticPr fontId="2"/>
  </si>
  <si>
    <t>予備２個含む</t>
    <rPh sb="0" eb="2">
      <t>ヨビ</t>
    </rPh>
    <rPh sb="3" eb="4">
      <t>コ</t>
    </rPh>
    <rPh sb="4" eb="5">
      <t>フク</t>
    </rPh>
    <phoneticPr fontId="2"/>
  </si>
  <si>
    <t>予備１個含む</t>
    <rPh sb="0" eb="2">
      <t>ヨビ</t>
    </rPh>
    <rPh sb="3" eb="4">
      <t>コ</t>
    </rPh>
    <rPh sb="4" eb="5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</si>
</sst>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消費税&quot;#%"/>
    <numFmt numFmtId="177" formatCode="&quot;機器費の&quot;#%"/>
  </numFmts>
  <fonts count="17">
    <font>
      <sz val="10"/>
      <color rgb="FF000000"/>
      <name val="Times New Roman"/>
      <charset val="204"/>
    </font>
    <font>
      <sz val="3.5"/>
      <name val="MS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</font>
    <font>
      <strike/>
      <sz val="10"/>
      <name val="游ゴシック"/>
      <family val="3"/>
      <charset val="128"/>
    </font>
    <font>
      <sz val="10"/>
      <color rgb="FF000000"/>
      <name val="Times New Roman"/>
      <family val="1"/>
    </font>
    <font>
      <b/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trike/>
      <sz val="10"/>
      <color rgb="FFFF0000"/>
      <name val="游ゴシック"/>
      <family val="3"/>
      <charset val="128"/>
    </font>
    <font>
      <sz val="10"/>
      <color theme="3" tint="0.39997558519241921"/>
      <name val="游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sz val="20"/>
      <name val="游ゴシック"/>
      <family val="3"/>
      <charset val="128"/>
    </font>
    <font>
      <sz val="9.5"/>
      <name val="游ゴシック"/>
      <family val="3"/>
      <charset val="128"/>
    </font>
    <font>
      <sz val="8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/>
    <xf numFmtId="0" fontId="6" fillId="0" borderId="0"/>
  </cellStyleXfs>
  <cellXfs count="178">
    <xf numFmtId="0" fontId="0" fillId="0" borderId="0" xfId="0" applyAlignment="1">
      <alignment horizontal="left" vertical="top"/>
    </xf>
    <xf numFmtId="0" fontId="4" fillId="0" borderId="3" xfId="0" applyFont="1" applyBorder="1" applyAlignment="1">
      <alignment horizontal="left" vertical="center" wrapText="1"/>
    </xf>
    <xf numFmtId="38" fontId="4" fillId="0" borderId="3" xfId="3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38" fontId="4" fillId="2" borderId="9" xfId="3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38" fontId="4" fillId="0" borderId="5" xfId="3" applyFont="1" applyFill="1" applyBorder="1" applyAlignment="1">
      <alignment vertical="center" shrinkToFit="1"/>
    </xf>
    <xf numFmtId="1" fontId="4" fillId="0" borderId="19" xfId="0" applyNumberFormat="1" applyFont="1" applyBorder="1" applyAlignment="1">
      <alignment horizontal="center" vertical="center" shrinkToFit="1"/>
    </xf>
    <xf numFmtId="38" fontId="4" fillId="0" borderId="7" xfId="3" applyFont="1" applyFill="1" applyBorder="1" applyAlignment="1">
      <alignment vertical="center" shrinkToFit="1"/>
    </xf>
    <xf numFmtId="38" fontId="4" fillId="0" borderId="6" xfId="3" applyFont="1" applyFill="1" applyBorder="1" applyAlignment="1">
      <alignment vertical="center" shrinkToFit="1"/>
    </xf>
    <xf numFmtId="38" fontId="4" fillId="0" borderId="7" xfId="3" applyFont="1" applyFill="1" applyBorder="1" applyAlignment="1">
      <alignment vertical="center"/>
    </xf>
    <xf numFmtId="38" fontId="4" fillId="0" borderId="0" xfId="3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 shrinkToFit="1"/>
    </xf>
    <xf numFmtId="1" fontId="4" fillId="2" borderId="8" xfId="0" applyNumberFormat="1" applyFont="1" applyFill="1" applyBorder="1" applyAlignment="1">
      <alignment horizontal="center" vertical="center" shrinkToFit="1"/>
    </xf>
    <xf numFmtId="38" fontId="4" fillId="2" borderId="9" xfId="3" applyFont="1" applyFill="1" applyBorder="1" applyAlignment="1">
      <alignment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38" fontId="4" fillId="2" borderId="9" xfId="3" applyFont="1" applyFill="1" applyBorder="1" applyAlignment="1">
      <alignment vertical="center"/>
    </xf>
    <xf numFmtId="177" fontId="4" fillId="0" borderId="3" xfId="0" applyNumberFormat="1" applyFont="1" applyBorder="1" applyAlignment="1">
      <alignment vertical="center" shrinkToFit="1"/>
    </xf>
    <xf numFmtId="38" fontId="4" fillId="0" borderId="3" xfId="3" applyFont="1" applyFill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38" fontId="4" fillId="0" borderId="17" xfId="3" applyFont="1" applyFill="1" applyBorder="1" applyAlignment="1">
      <alignment vertical="center"/>
    </xf>
    <xf numFmtId="38" fontId="4" fillId="0" borderId="22" xfId="3" applyFont="1" applyFill="1" applyBorder="1" applyAlignment="1">
      <alignment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2" borderId="22" xfId="0" applyFont="1" applyFill="1" applyBorder="1" applyAlignment="1">
      <alignment horizontal="left" vertical="center"/>
    </xf>
    <xf numFmtId="38" fontId="4" fillId="2" borderId="17" xfId="3" applyFont="1" applyFill="1" applyBorder="1" applyAlignment="1">
      <alignment vertical="center"/>
    </xf>
    <xf numFmtId="38" fontId="4" fillId="2" borderId="22" xfId="3" applyFont="1" applyFill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0" fontId="7" fillId="0" borderId="21" xfId="0" applyFont="1" applyBorder="1" applyAlignment="1">
      <alignment horizontal="right" vertical="center"/>
    </xf>
    <xf numFmtId="38" fontId="7" fillId="0" borderId="21" xfId="3" applyFont="1" applyFill="1" applyBorder="1" applyAlignment="1">
      <alignment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top" textRotation="255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right" vertical="center" wrapText="1"/>
    </xf>
    <xf numFmtId="0" fontId="8" fillId="0" borderId="34" xfId="0" applyFont="1" applyBorder="1" applyAlignment="1">
      <alignment horizontal="right" vertical="center"/>
    </xf>
    <xf numFmtId="0" fontId="8" fillId="0" borderId="35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 wrapText="1"/>
    </xf>
    <xf numFmtId="0" fontId="8" fillId="3" borderId="28" xfId="0" applyFont="1" applyFill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8" fillId="3" borderId="33" xfId="0" applyFont="1" applyFill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8" fillId="0" borderId="40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2" borderId="38" xfId="0" applyFont="1" applyFill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top" textRotation="255" wrapText="1"/>
    </xf>
    <xf numFmtId="0" fontId="4" fillId="2" borderId="33" xfId="0" applyFont="1" applyFill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right" vertical="center" shrinkToFit="1"/>
    </xf>
    <xf numFmtId="0" fontId="4" fillId="2" borderId="50" xfId="0" applyFont="1" applyFill="1" applyBorder="1" applyAlignment="1">
      <alignment horizontal="left" vertical="center" shrinkToFit="1"/>
    </xf>
    <xf numFmtId="0" fontId="4" fillId="0" borderId="50" xfId="0" applyFont="1" applyBorder="1" applyAlignment="1">
      <alignment horizontal="right" vertical="center" shrinkToFit="1"/>
    </xf>
    <xf numFmtId="0" fontId="7" fillId="0" borderId="24" xfId="0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4" fillId="0" borderId="0" xfId="5" applyFont="1" applyAlignment="1">
      <alignment horizontal="left" vertical="center"/>
    </xf>
    <xf numFmtId="0" fontId="4" fillId="2" borderId="10" xfId="5" applyFont="1" applyFill="1" applyBorder="1" applyAlignment="1">
      <alignment horizontal="left" vertical="center" shrinkToFit="1"/>
    </xf>
    <xf numFmtId="0" fontId="4" fillId="0" borderId="3" xfId="5" applyFont="1" applyBorder="1" applyAlignment="1">
      <alignment horizontal="center" vertical="center" shrinkToFit="1"/>
    </xf>
    <xf numFmtId="0" fontId="4" fillId="0" borderId="36" xfId="5" applyFont="1" applyBorder="1" applyAlignment="1">
      <alignment horizontal="center" vertical="center" shrinkToFit="1"/>
    </xf>
    <xf numFmtId="0" fontId="8" fillId="3" borderId="33" xfId="5" applyFont="1" applyFill="1" applyBorder="1" applyAlignment="1">
      <alignment horizontal="right" vertical="center"/>
    </xf>
    <xf numFmtId="0" fontId="4" fillId="2" borderId="9" xfId="5" applyFont="1" applyFill="1" applyBorder="1" applyAlignment="1">
      <alignment horizontal="center" vertical="center" shrinkToFit="1"/>
    </xf>
    <xf numFmtId="0" fontId="4" fillId="2" borderId="33" xfId="5" applyFont="1" applyFill="1" applyBorder="1" applyAlignment="1">
      <alignment horizontal="center" vertical="center" shrinkToFit="1"/>
    </xf>
    <xf numFmtId="0" fontId="8" fillId="0" borderId="38" xfId="5" applyFont="1" applyBorder="1" applyAlignment="1">
      <alignment horizontal="right" vertical="center"/>
    </xf>
    <xf numFmtId="0" fontId="8" fillId="0" borderId="37" xfId="5" applyFont="1" applyBorder="1" applyAlignment="1">
      <alignment horizontal="right" vertical="center"/>
    </xf>
    <xf numFmtId="0" fontId="11" fillId="0" borderId="0" xfId="5" applyFont="1" applyAlignment="1">
      <alignment horizontal="left" vertical="center"/>
    </xf>
    <xf numFmtId="0" fontId="11" fillId="0" borderId="19" xfId="5" applyFont="1" applyBorder="1" applyAlignment="1">
      <alignment horizontal="center" vertical="center"/>
    </xf>
    <xf numFmtId="0" fontId="4" fillId="2" borderId="9" xfId="5" applyFont="1" applyFill="1" applyBorder="1" applyAlignment="1">
      <alignment horizontal="left" vertical="center"/>
    </xf>
    <xf numFmtId="0" fontId="4" fillId="2" borderId="33" xfId="5" applyFont="1" applyFill="1" applyBorder="1" applyAlignment="1">
      <alignment horizontal="right" vertical="center"/>
    </xf>
    <xf numFmtId="0" fontId="4" fillId="2" borderId="11" xfId="5" applyFont="1" applyFill="1" applyBorder="1" applyAlignment="1">
      <alignment horizontal="left" vertical="center"/>
    </xf>
    <xf numFmtId="0" fontId="4" fillId="0" borderId="19" xfId="5" applyFont="1" applyBorder="1" applyAlignment="1">
      <alignment horizontal="center" vertical="center"/>
    </xf>
    <xf numFmtId="177" fontId="4" fillId="0" borderId="3" xfId="5" applyNumberFormat="1" applyFont="1" applyBorder="1" applyAlignment="1">
      <alignment vertical="center" shrinkToFit="1"/>
    </xf>
    <xf numFmtId="177" fontId="4" fillId="0" borderId="23" xfId="5" applyNumberFormat="1" applyFont="1" applyBorder="1" applyAlignment="1">
      <alignment vertical="center" shrinkToFit="1"/>
    </xf>
    <xf numFmtId="38" fontId="7" fillId="0" borderId="21" xfId="3" applyFont="1" applyFill="1" applyBorder="1" applyAlignment="1">
      <alignment vertical="center" shrinkToFit="1"/>
    </xf>
    <xf numFmtId="38" fontId="4" fillId="4" borderId="7" xfId="3" applyFont="1" applyFill="1" applyBorder="1" applyAlignment="1">
      <alignment vertical="center" wrapText="1"/>
    </xf>
    <xf numFmtId="38" fontId="4" fillId="4" borderId="7" xfId="3" applyFont="1" applyFill="1" applyBorder="1" applyAlignment="1">
      <alignment vertical="center" shrinkToFit="1"/>
    </xf>
    <xf numFmtId="0" fontId="4" fillId="4" borderId="3" xfId="0" applyFont="1" applyFill="1" applyBorder="1" applyAlignment="1">
      <alignment horizontal="left" vertical="center" wrapText="1"/>
    </xf>
    <xf numFmtId="38" fontId="4" fillId="4" borderId="3" xfId="3" applyFont="1" applyFill="1" applyBorder="1" applyAlignment="1">
      <alignment vertical="center" wrapText="1"/>
    </xf>
    <xf numFmtId="38" fontId="4" fillId="4" borderId="3" xfId="3" applyFont="1" applyFill="1" applyBorder="1" applyAlignment="1">
      <alignment vertical="center" shrinkToFit="1"/>
    </xf>
    <xf numFmtId="38" fontId="4" fillId="4" borderId="5" xfId="3" applyFont="1" applyFill="1" applyBorder="1" applyAlignment="1">
      <alignment vertical="center" wrapText="1"/>
    </xf>
    <xf numFmtId="38" fontId="4" fillId="4" borderId="6" xfId="3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38" fontId="8" fillId="0" borderId="3" xfId="3" applyFont="1" applyFill="1" applyBorder="1" applyAlignment="1">
      <alignment vertical="center" shrinkToFit="1"/>
    </xf>
    <xf numFmtId="0" fontId="8" fillId="0" borderId="3" xfId="0" applyFont="1" applyBorder="1" applyAlignment="1">
      <alignment horizontal="center" vertical="center" shrinkToFit="1"/>
    </xf>
    <xf numFmtId="1" fontId="8" fillId="2" borderId="8" xfId="5" applyNumberFormat="1" applyFont="1" applyFill="1" applyBorder="1" applyAlignment="1">
      <alignment horizontal="center" vertical="center" shrinkToFit="1"/>
    </xf>
    <xf numFmtId="0" fontId="8" fillId="2" borderId="9" xfId="5" applyFont="1" applyFill="1" applyBorder="1" applyAlignment="1">
      <alignment horizontal="left" vertical="center" wrapText="1"/>
    </xf>
    <xf numFmtId="0" fontId="8" fillId="2" borderId="11" xfId="5" applyFont="1" applyFill="1" applyBorder="1" applyAlignment="1">
      <alignment horizontal="left" vertical="center" wrapText="1"/>
    </xf>
    <xf numFmtId="38" fontId="8" fillId="2" borderId="9" xfId="3" applyFont="1" applyFill="1" applyBorder="1" applyAlignment="1">
      <alignment vertical="center" wrapText="1"/>
    </xf>
    <xf numFmtId="38" fontId="8" fillId="2" borderId="9" xfId="3" applyFont="1" applyFill="1" applyBorder="1" applyAlignment="1">
      <alignment vertical="center" shrinkToFit="1"/>
    </xf>
    <xf numFmtId="0" fontId="8" fillId="2" borderId="9" xfId="5" applyFont="1" applyFill="1" applyBorder="1" applyAlignment="1">
      <alignment horizontal="center" vertical="center" shrinkToFit="1"/>
    </xf>
    <xf numFmtId="0" fontId="8" fillId="2" borderId="33" xfId="5" applyFont="1" applyFill="1" applyBorder="1" applyAlignment="1">
      <alignment horizontal="center" vertical="center" shrinkToFit="1"/>
    </xf>
    <xf numFmtId="1" fontId="8" fillId="0" borderId="51" xfId="5" applyNumberFormat="1" applyFont="1" applyBorder="1" applyAlignment="1">
      <alignment horizontal="center" vertical="center" shrinkToFit="1"/>
    </xf>
    <xf numFmtId="0" fontId="8" fillId="0" borderId="22" xfId="5" applyFont="1" applyBorder="1" applyAlignment="1">
      <alignment horizontal="left" vertical="center" wrapText="1"/>
    </xf>
    <xf numFmtId="0" fontId="8" fillId="0" borderId="44" xfId="5" applyFont="1" applyBorder="1" applyAlignment="1">
      <alignment horizontal="left" vertical="center" wrapText="1"/>
    </xf>
    <xf numFmtId="38" fontId="8" fillId="0" borderId="7" xfId="3" applyFont="1" applyFill="1" applyBorder="1" applyAlignment="1">
      <alignment vertical="center" shrinkToFit="1"/>
    </xf>
    <xf numFmtId="0" fontId="8" fillId="0" borderId="7" xfId="5" applyFont="1" applyBorder="1" applyAlignment="1">
      <alignment horizontal="center" vertical="center" shrinkToFit="1"/>
    </xf>
    <xf numFmtId="0" fontId="8" fillId="0" borderId="39" xfId="5" applyFont="1" applyBorder="1" applyAlignment="1">
      <alignment horizontal="center" vertical="center" shrinkToFit="1"/>
    </xf>
    <xf numFmtId="1" fontId="8" fillId="0" borderId="19" xfId="5" applyNumberFormat="1" applyFont="1" applyBorder="1" applyAlignment="1">
      <alignment horizontal="center" vertical="center" shrinkToFit="1"/>
    </xf>
    <xf numFmtId="0" fontId="8" fillId="0" borderId="7" xfId="5" applyFont="1" applyBorder="1" applyAlignment="1">
      <alignment horizontal="left" vertical="center" wrapText="1"/>
    </xf>
    <xf numFmtId="0" fontId="8" fillId="0" borderId="41" xfId="5" applyFont="1" applyBorder="1" applyAlignment="1">
      <alignment horizontal="left" vertical="center" wrapText="1"/>
    </xf>
    <xf numFmtId="0" fontId="8" fillId="2" borderId="8" xfId="5" applyFont="1" applyFill="1" applyBorder="1" applyAlignment="1">
      <alignment horizontal="center" vertical="center"/>
    </xf>
    <xf numFmtId="0" fontId="8" fillId="0" borderId="0" xfId="5" applyFont="1" applyAlignment="1">
      <alignment horizontal="left" vertical="center"/>
    </xf>
    <xf numFmtId="38" fontId="8" fillId="4" borderId="3" xfId="3" applyFont="1" applyFill="1" applyBorder="1" applyAlignment="1">
      <alignment vertical="center" wrapText="1"/>
    </xf>
    <xf numFmtId="38" fontId="8" fillId="4" borderId="7" xfId="3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wrapText="1"/>
    </xf>
    <xf numFmtId="38" fontId="8" fillId="4" borderId="7" xfId="3" applyFont="1" applyFill="1" applyBorder="1" applyAlignment="1">
      <alignment vertical="center" shrinkToFit="1"/>
    </xf>
    <xf numFmtId="0" fontId="8" fillId="0" borderId="7" xfId="0" applyFont="1" applyBorder="1" applyAlignment="1">
      <alignment horizontal="center" vertical="center" shrinkToFit="1"/>
    </xf>
    <xf numFmtId="0" fontId="9" fillId="0" borderId="0" xfId="5" applyFont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38" fontId="13" fillId="4" borderId="5" xfId="3" applyFont="1" applyFill="1" applyBorder="1" applyAlignment="1">
      <alignment vertical="center" shrinkToFit="1"/>
    </xf>
    <xf numFmtId="0" fontId="8" fillId="0" borderId="33" xfId="0" applyFont="1" applyBorder="1" applyAlignment="1">
      <alignment horizontal="right" vertical="center"/>
    </xf>
    <xf numFmtId="0" fontId="15" fillId="0" borderId="31" xfId="0" applyFont="1" applyBorder="1" applyAlignment="1">
      <alignment horizontal="center" vertical="top" textRotation="255" wrapText="1"/>
    </xf>
    <xf numFmtId="0" fontId="4" fillId="0" borderId="48" xfId="5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wrapText="1" shrinkToFit="1"/>
    </xf>
    <xf numFmtId="0" fontId="4" fillId="0" borderId="23" xfId="5" applyFont="1" applyBorder="1" applyAlignment="1">
      <alignment horizontal="left" vertical="center" wrapText="1" shrinkToFit="1"/>
    </xf>
    <xf numFmtId="177" fontId="4" fillId="0" borderId="23" xfId="0" applyNumberFormat="1" applyFont="1" applyBorder="1" applyAlignment="1">
      <alignment vertical="center" shrinkToFit="1"/>
    </xf>
    <xf numFmtId="0" fontId="8" fillId="0" borderId="5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distributed" vertical="center" wrapText="1" indent="5"/>
    </xf>
    <xf numFmtId="0" fontId="4" fillId="0" borderId="27" xfId="0" applyFont="1" applyBorder="1" applyAlignment="1">
      <alignment horizontal="distributed" vertical="center" wrapText="1" indent="5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distributed" vertical="center" wrapText="1" indent="2"/>
    </xf>
    <xf numFmtId="0" fontId="4" fillId="0" borderId="1" xfId="0" applyFont="1" applyBorder="1" applyAlignment="1">
      <alignment horizontal="distributed" vertical="center" wrapText="1" indent="2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8" fontId="4" fillId="0" borderId="17" xfId="3" applyFont="1" applyFill="1" applyBorder="1" applyAlignment="1">
      <alignment vertical="center" textRotation="255" wrapText="1"/>
    </xf>
    <xf numFmtId="38" fontId="4" fillId="0" borderId="6" xfId="3" applyFont="1" applyFill="1" applyBorder="1" applyAlignment="1">
      <alignment vertical="center" textRotation="255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6">
    <cellStyle name="桁区切り" xfId="3" builtinId="6"/>
    <cellStyle name="桁区切り 2" xfId="2" xr:uid="{C7DF9399-B9E0-4E06-8D67-C522BC00394C}"/>
    <cellStyle name="標準" xfId="0" builtinId="0"/>
    <cellStyle name="標準 2" xfId="1" xr:uid="{289568BA-E296-4438-B218-B92099DE0CF0}"/>
    <cellStyle name="標準 3" xfId="4" xr:uid="{6EF75E4F-AAB8-4F7D-9803-D4E21850BE3B}"/>
    <cellStyle name="標準 4" xfId="5" xr:uid="{70E483F5-6C33-4227-A1B3-0581E62AFCA3}"/>
  </cellStyles>
  <dxfs count="0"/>
  <tableStyles count="0" defaultTableStyle="TableStyleMedium9" defaultPivotStyle="PivotStyleLight16"/>
  <colors>
    <mruColors>
      <color rgb="FFDDDDDD"/>
      <color rgb="FFFFFFCC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39EC-6529-41F3-9C24-6F0A50A138DA}">
  <dimension ref="C2:AB162"/>
  <sheetViews>
    <sheetView showGridLines="0" tabSelected="1" view="pageBreakPreview" topLeftCell="A133" zoomScale="80" zoomScaleNormal="80" zoomScaleSheetLayoutView="80" zoomScalePageLayoutView="55" workbookViewId="0">
      <selection activeCell="I39" sqref="I39"/>
    </sheetView>
  </sheetViews>
  <sheetFormatPr defaultColWidth="8.6640625" defaultRowHeight="16.2" outlineLevelCol="1"/>
  <cols>
    <col min="1" max="2" width="5.6640625" style="4" customWidth="1"/>
    <col min="3" max="3" width="5.6640625" style="4" hidden="1" customWidth="1" outlineLevel="1"/>
    <col min="4" max="4" width="2.6640625" style="4" customWidth="1" collapsed="1"/>
    <col min="5" max="5" width="3.6640625" style="17" customWidth="1"/>
    <col min="6" max="6" width="44.33203125" style="4" customWidth="1"/>
    <col min="7" max="8" width="5.6640625" style="17" customWidth="1"/>
    <col min="9" max="9" width="26.109375" style="16" customWidth="1" outlineLevel="1"/>
    <col min="10" max="10" width="13.44140625" style="16" customWidth="1" outlineLevel="1"/>
    <col min="11" max="23" width="6.6640625" style="4" customWidth="1"/>
    <col min="24" max="24" width="44.33203125" style="4" customWidth="1"/>
    <col min="25" max="25" width="2.6640625" style="4" customWidth="1"/>
    <col min="26" max="16384" width="8.6640625" style="4"/>
  </cols>
  <sheetData>
    <row r="2" spans="3:24" ht="32.4">
      <c r="D2" s="163" t="s">
        <v>200</v>
      </c>
      <c r="E2" s="163"/>
      <c r="F2" s="163"/>
    </row>
    <row r="3" spans="3:24" ht="16.8" thickBot="1"/>
    <row r="4" spans="3:24">
      <c r="E4" s="166" t="s">
        <v>6</v>
      </c>
      <c r="F4" s="168" t="s">
        <v>7</v>
      </c>
      <c r="G4" s="170" t="s">
        <v>2</v>
      </c>
      <c r="H4" s="171"/>
      <c r="I4" s="174" t="s">
        <v>19</v>
      </c>
      <c r="J4" s="174" t="s">
        <v>11</v>
      </c>
      <c r="K4" s="176" t="s">
        <v>0</v>
      </c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64" t="s">
        <v>10</v>
      </c>
    </row>
    <row r="5" spans="3:24" ht="16.5" customHeight="1">
      <c r="E5" s="167"/>
      <c r="F5" s="169"/>
      <c r="G5" s="172"/>
      <c r="H5" s="173"/>
      <c r="I5" s="175"/>
      <c r="J5" s="175"/>
      <c r="K5" s="38">
        <v>1</v>
      </c>
      <c r="L5" s="38">
        <v>2</v>
      </c>
      <c r="M5" s="38">
        <v>3</v>
      </c>
      <c r="N5" s="38">
        <v>4</v>
      </c>
      <c r="O5" s="38">
        <v>5</v>
      </c>
      <c r="P5" s="38">
        <v>6</v>
      </c>
      <c r="Q5" s="38">
        <v>7</v>
      </c>
      <c r="R5" s="38">
        <v>8</v>
      </c>
      <c r="S5" s="38">
        <v>9</v>
      </c>
      <c r="T5" s="38">
        <v>10</v>
      </c>
      <c r="U5" s="38">
        <v>11</v>
      </c>
      <c r="V5" s="38">
        <v>12</v>
      </c>
      <c r="W5" s="77">
        <v>13</v>
      </c>
      <c r="X5" s="165"/>
    </row>
    <row r="6" spans="3:24" ht="200.1" customHeight="1" thickBot="1">
      <c r="E6" s="167"/>
      <c r="F6" s="169"/>
      <c r="G6" s="172"/>
      <c r="H6" s="173"/>
      <c r="I6" s="175"/>
      <c r="J6" s="175"/>
      <c r="K6" s="157" t="s">
        <v>199</v>
      </c>
      <c r="L6" s="39" t="s">
        <v>23</v>
      </c>
      <c r="M6" s="39" t="s">
        <v>24</v>
      </c>
      <c r="N6" s="39" t="s">
        <v>25</v>
      </c>
      <c r="O6" s="39" t="s">
        <v>26</v>
      </c>
      <c r="P6" s="39" t="s">
        <v>27</v>
      </c>
      <c r="Q6" s="39" t="s">
        <v>28</v>
      </c>
      <c r="R6" s="39" t="s">
        <v>29</v>
      </c>
      <c r="S6" s="39" t="s">
        <v>30</v>
      </c>
      <c r="T6" s="39" t="s">
        <v>31</v>
      </c>
      <c r="U6" s="39" t="s">
        <v>32</v>
      </c>
      <c r="V6" s="39" t="s">
        <v>33</v>
      </c>
      <c r="W6" s="78" t="s">
        <v>34</v>
      </c>
      <c r="X6" s="165"/>
    </row>
    <row r="7" spans="3:24" ht="17.7" customHeight="1" thickBot="1">
      <c r="C7" s="4" t="s">
        <v>51</v>
      </c>
      <c r="E7" s="18">
        <v>1</v>
      </c>
      <c r="F7" s="6" t="s">
        <v>3</v>
      </c>
      <c r="G7" s="51"/>
      <c r="H7" s="9"/>
      <c r="I7" s="7"/>
      <c r="J7" s="7" t="str">
        <f>IF(SUM(J8:J30)=0,"",SUM(J8:J30))</f>
        <v/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9"/>
      <c r="X7" s="89"/>
    </row>
    <row r="8" spans="3:24" ht="17.7" customHeight="1">
      <c r="E8" s="12"/>
      <c r="F8" s="8" t="s">
        <v>61</v>
      </c>
      <c r="G8" s="52" t="str">
        <f>IF(SUMIF($K$162:$W$162,"●",K8:W8)=0,"",SUMIF($K$162:$W$162,"●",K8:W8))</f>
        <v/>
      </c>
      <c r="H8" s="40"/>
      <c r="I8" s="118"/>
      <c r="J8" s="13" t="str">
        <f>IF(OR(G8=0,G8="",ISBLANK(G8),NOT(ISNUMBER(I8))),"",G8*I8)</f>
        <v/>
      </c>
      <c r="K8" s="98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80"/>
      <c r="X8" s="90"/>
    </row>
    <row r="9" spans="3:24" ht="17.7" customHeight="1">
      <c r="E9" s="12"/>
      <c r="F9" s="1" t="s">
        <v>62</v>
      </c>
      <c r="G9" s="53">
        <f>IF(SUMIF($K$162:$W$162,"●",K9:W9)=0,"",SUMIF($K$162:$W$162,"●",K9:W9))</f>
        <v>2</v>
      </c>
      <c r="H9" s="41" t="s">
        <v>63</v>
      </c>
      <c r="I9" s="121"/>
      <c r="J9" s="2" t="str">
        <f t="shared" ref="J9:J30" si="0">IF(OR(G9=0,G9="",ISBLANK(G9),NOT(ISNUMBER(I9))),"",G9*I9)</f>
        <v/>
      </c>
      <c r="K9" s="128">
        <v>2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81"/>
      <c r="X9" s="91"/>
    </row>
    <row r="10" spans="3:24" ht="17.7" customHeight="1">
      <c r="E10" s="12"/>
      <c r="F10" s="1" t="s">
        <v>65</v>
      </c>
      <c r="G10" s="54" t="str">
        <f>IF(SUMIF($K$162:$W$162,"●",K10:W10)=0,"",SUMIF($K$162:$W$162,"●",K10:W10))</f>
        <v/>
      </c>
      <c r="H10" s="41" t="s">
        <v>1</v>
      </c>
      <c r="I10" s="121"/>
      <c r="J10" s="2" t="str">
        <f t="shared" si="0"/>
        <v/>
      </c>
      <c r="K10" s="128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81"/>
      <c r="X10" s="91" t="s">
        <v>178</v>
      </c>
    </row>
    <row r="11" spans="3:24" ht="17.7" customHeight="1">
      <c r="E11" s="12"/>
      <c r="F11" s="1" t="s">
        <v>66</v>
      </c>
      <c r="G11" s="56"/>
      <c r="H11" s="41"/>
      <c r="I11" s="121"/>
      <c r="J11" s="2" t="str">
        <f t="shared" si="0"/>
        <v/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81"/>
      <c r="X11" s="91"/>
    </row>
    <row r="12" spans="3:24" ht="17.7" customHeight="1">
      <c r="E12" s="12"/>
      <c r="F12" s="1" t="s">
        <v>67</v>
      </c>
      <c r="G12" s="54">
        <f>IF(SUMIF($K$162:$W$162,"●",K12:W12)=0,"",SUMIF($K$162:$W$162,"●",K12:W12))</f>
        <v>2</v>
      </c>
      <c r="H12" s="41" t="s">
        <v>1</v>
      </c>
      <c r="I12" s="121"/>
      <c r="J12" s="2" t="str">
        <f t="shared" si="0"/>
        <v/>
      </c>
      <c r="K12" s="71">
        <v>2</v>
      </c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81"/>
      <c r="X12" s="91"/>
    </row>
    <row r="13" spans="3:24" ht="17.7" customHeight="1">
      <c r="E13" s="12"/>
      <c r="F13" s="1" t="s">
        <v>68</v>
      </c>
      <c r="G13" s="54">
        <f>IF(SUMIF($K$162:$W$162,"●",K13:W13)=0,"",SUMIF($K$162:$W$162,"●",K13:W13))</f>
        <v>2</v>
      </c>
      <c r="H13" s="41" t="s">
        <v>1</v>
      </c>
      <c r="I13" s="121"/>
      <c r="J13" s="2" t="str">
        <f t="shared" si="0"/>
        <v/>
      </c>
      <c r="K13" s="128">
        <f>1*2</f>
        <v>2</v>
      </c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81"/>
      <c r="X13" s="91"/>
    </row>
    <row r="14" spans="3:24" s="3" customFormat="1" ht="17.7" customHeight="1">
      <c r="E14" s="12"/>
      <c r="F14" s="1" t="s">
        <v>69</v>
      </c>
      <c r="G14" s="54">
        <f>IF(SUMIF($K$162:$W$162,"●",K14:W14)=0,"",SUMIF($K$162:$W$162,"●",K14:W14))</f>
        <v>1</v>
      </c>
      <c r="H14" s="41" t="s">
        <v>1</v>
      </c>
      <c r="I14" s="121"/>
      <c r="J14" s="2" t="str">
        <f t="shared" si="0"/>
        <v/>
      </c>
      <c r="K14" s="71">
        <v>1</v>
      </c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81"/>
      <c r="X14" s="91"/>
    </row>
    <row r="15" spans="3:24" ht="17.7" customHeight="1">
      <c r="E15" s="12"/>
      <c r="F15" s="1" t="s">
        <v>70</v>
      </c>
      <c r="G15" s="56"/>
      <c r="H15" s="41"/>
      <c r="I15" s="121"/>
      <c r="J15" s="2" t="str">
        <f t="shared" si="0"/>
        <v/>
      </c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81"/>
      <c r="X15" s="91"/>
    </row>
    <row r="16" spans="3:24" ht="17.7" customHeight="1">
      <c r="E16" s="12"/>
      <c r="F16" s="1" t="s">
        <v>71</v>
      </c>
      <c r="G16" s="54">
        <f>IF(SUMIF($K$162:$W$162,"●",K16:W16)=0,"",SUMIF($K$162:$W$162,"●",K16:W16))</f>
        <v>2</v>
      </c>
      <c r="H16" s="41" t="s">
        <v>1</v>
      </c>
      <c r="I16" s="121"/>
      <c r="J16" s="2" t="str">
        <f t="shared" si="0"/>
        <v/>
      </c>
      <c r="K16" s="128">
        <v>2</v>
      </c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81"/>
      <c r="X16" s="91"/>
    </row>
    <row r="17" spans="3:24" ht="17.7" customHeight="1">
      <c r="E17" s="12"/>
      <c r="F17" s="1" t="s">
        <v>72</v>
      </c>
      <c r="G17" s="54">
        <f>IF(SUMIF($K$162:$W$162,"●",K17:W17)=0,"",SUMIF($K$162:$W$162,"●",K17:W17))</f>
        <v>2</v>
      </c>
      <c r="H17" s="41" t="s">
        <v>1</v>
      </c>
      <c r="I17" s="121"/>
      <c r="J17" s="2" t="str">
        <f t="shared" si="0"/>
        <v/>
      </c>
      <c r="K17" s="128">
        <f>1*2</f>
        <v>2</v>
      </c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81"/>
      <c r="X17" s="91"/>
    </row>
    <row r="18" spans="3:24" s="3" customFormat="1" ht="17.7" customHeight="1">
      <c r="E18" s="12"/>
      <c r="F18" s="1" t="s">
        <v>69</v>
      </c>
      <c r="G18" s="54">
        <f>IF(SUMIF($K$162:$W$162,"●",K18:W18)=0,"",SUMIF($K$162:$W$162,"●",K18:W18))</f>
        <v>1</v>
      </c>
      <c r="H18" s="41" t="s">
        <v>1</v>
      </c>
      <c r="I18" s="121"/>
      <c r="J18" s="2" t="str">
        <f t="shared" si="0"/>
        <v/>
      </c>
      <c r="K18" s="71">
        <v>1</v>
      </c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81"/>
      <c r="X18" s="91"/>
    </row>
    <row r="19" spans="3:24" s="3" customFormat="1" ht="17.7" customHeight="1">
      <c r="E19" s="12"/>
      <c r="F19" s="1" t="s">
        <v>73</v>
      </c>
      <c r="G19" s="54">
        <f>IF(SUMIF($K$162:$W$162,"●",K19:W19)=0,"",SUMIF($K$162:$W$162,"●",K19:W19))</f>
        <v>1</v>
      </c>
      <c r="H19" s="41" t="s">
        <v>14</v>
      </c>
      <c r="I19" s="121"/>
      <c r="J19" s="2" t="str">
        <f t="shared" si="0"/>
        <v/>
      </c>
      <c r="K19" s="71">
        <v>1</v>
      </c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81"/>
      <c r="X19" s="91"/>
    </row>
    <row r="20" spans="3:24" s="3" customFormat="1" ht="17.7" customHeight="1">
      <c r="E20" s="12"/>
      <c r="F20" s="1" t="s">
        <v>74</v>
      </c>
      <c r="G20" s="54">
        <f>IF(SUMIF($K$162:$W$162,"●",K20:W20)=0,"",SUMIF($K$162:$W$162,"●",K20:W20))</f>
        <v>1</v>
      </c>
      <c r="H20" s="41" t="s">
        <v>14</v>
      </c>
      <c r="I20" s="121"/>
      <c r="J20" s="2" t="str">
        <f t="shared" si="0"/>
        <v/>
      </c>
      <c r="K20" s="71">
        <v>1</v>
      </c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81"/>
      <c r="X20" s="91"/>
    </row>
    <row r="21" spans="3:24" s="3" customFormat="1" ht="17.7" customHeight="1">
      <c r="E21" s="12"/>
      <c r="F21" s="1" t="s">
        <v>147</v>
      </c>
      <c r="G21" s="54">
        <f>IF(SUMIF($K$162:$W$162,"●",K21:W21)=0,"",SUMIF($K$162:$W$162,"●",K21:W21))</f>
        <v>1</v>
      </c>
      <c r="H21" s="41" t="s">
        <v>14</v>
      </c>
      <c r="I21" s="121"/>
      <c r="J21" s="2" t="str">
        <f t="shared" ref="J21:J23" si="1">IF(OR(G21=0,G21="",ISBLANK(G21),NOT(ISNUMBER(I21))),"",G21*I21)</f>
        <v/>
      </c>
      <c r="K21" s="71">
        <v>1</v>
      </c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81"/>
      <c r="X21" s="91"/>
    </row>
    <row r="22" spans="3:24" ht="17.7" customHeight="1">
      <c r="E22" s="12"/>
      <c r="F22" s="1" t="s">
        <v>204</v>
      </c>
      <c r="G22" s="54">
        <f>IF(SUMIF($K$162:$W$162,"●",K22:W22)=0,"",SUMIF($K$162:$W$162,"●",K22:W22))</f>
        <v>2</v>
      </c>
      <c r="H22" s="41" t="s">
        <v>1</v>
      </c>
      <c r="I22" s="121"/>
      <c r="J22" s="2" t="str">
        <f t="shared" si="1"/>
        <v/>
      </c>
      <c r="K22" s="71">
        <v>2</v>
      </c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81"/>
      <c r="X22" s="91"/>
    </row>
    <row r="23" spans="3:24" ht="17.7" customHeight="1">
      <c r="E23" s="12"/>
      <c r="F23" s="154" t="s">
        <v>171</v>
      </c>
      <c r="G23" s="54">
        <f>IF(SUMIF($K$162:$W$162,"●",K23:W23)=0,"",SUMIF($K$162:$W$162,"●",K23:W23))</f>
        <v>2</v>
      </c>
      <c r="H23" s="41" t="s">
        <v>1</v>
      </c>
      <c r="I23" s="121"/>
      <c r="J23" s="2" t="str">
        <f t="shared" si="1"/>
        <v/>
      </c>
      <c r="K23" s="71">
        <v>2</v>
      </c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81"/>
      <c r="X23" s="91"/>
    </row>
    <row r="24" spans="3:24" ht="17.7" customHeight="1">
      <c r="E24" s="12"/>
      <c r="F24" s="1" t="s">
        <v>172</v>
      </c>
      <c r="G24" s="54">
        <f>IF(SUMIF($K$162:$W$162,"●",K24:W24)=0,"",SUMIF($K$162:$W$162,"●",K24:W24))</f>
        <v>1</v>
      </c>
      <c r="H24" s="41" t="s">
        <v>1</v>
      </c>
      <c r="I24" s="121"/>
      <c r="J24" s="2" t="str">
        <f t="shared" si="0"/>
        <v/>
      </c>
      <c r="K24" s="71">
        <v>1</v>
      </c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81"/>
      <c r="X24" s="91"/>
    </row>
    <row r="25" spans="3:24" ht="17.7" customHeight="1">
      <c r="E25" s="12"/>
      <c r="F25" s="1" t="s">
        <v>173</v>
      </c>
      <c r="G25" s="54">
        <f>IF(SUMIF($K$162:$W$162,"●",K25:W25)=0,"",SUMIF($K$162:$W$162,"●",K25:W25))</f>
        <v>1</v>
      </c>
      <c r="H25" s="41" t="s">
        <v>14</v>
      </c>
      <c r="I25" s="121"/>
      <c r="J25" s="2" t="str">
        <f t="shared" si="0"/>
        <v/>
      </c>
      <c r="K25" s="71">
        <v>1</v>
      </c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81"/>
      <c r="X25" s="91"/>
    </row>
    <row r="26" spans="3:24" ht="17.7" customHeight="1">
      <c r="E26" s="12"/>
      <c r="F26" s="1" t="s">
        <v>174</v>
      </c>
      <c r="G26" s="54">
        <f>IF(SUMIF($K$162:$W$162,"●",K26:W26)=0,"",SUMIF($K$162:$W$162,"●",K26:W26))</f>
        <v>1</v>
      </c>
      <c r="H26" s="41" t="s">
        <v>1</v>
      </c>
      <c r="I26" s="121"/>
      <c r="J26" s="2" t="str">
        <f t="shared" si="0"/>
        <v/>
      </c>
      <c r="K26" s="71">
        <v>1</v>
      </c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81"/>
      <c r="X26" s="91"/>
    </row>
    <row r="27" spans="3:24" ht="17.7" customHeight="1">
      <c r="E27" s="12"/>
      <c r="F27" s="1" t="s">
        <v>175</v>
      </c>
      <c r="G27" s="54">
        <f>IF(SUMIF($K$162:$W$162,"●",K27:W27)=0,"",SUMIF($K$162:$W$162,"●",K27:W27))</f>
        <v>1</v>
      </c>
      <c r="H27" s="41" t="s">
        <v>1</v>
      </c>
      <c r="I27" s="121"/>
      <c r="J27" s="2" t="str">
        <f t="shared" si="0"/>
        <v/>
      </c>
      <c r="K27" s="71">
        <v>1</v>
      </c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81"/>
      <c r="X27" s="91"/>
    </row>
    <row r="28" spans="3:24" ht="17.7" customHeight="1">
      <c r="E28" s="12"/>
      <c r="F28" s="1" t="s">
        <v>176</v>
      </c>
      <c r="G28" s="54">
        <f>IF(SUMIF($K$162:$W$162,"●",K28:W28)=0,"",SUMIF($K$162:$W$162,"●",K28:W28))</f>
        <v>1</v>
      </c>
      <c r="H28" s="41" t="s">
        <v>1</v>
      </c>
      <c r="I28" s="121"/>
      <c r="J28" s="2" t="str">
        <f t="shared" si="0"/>
        <v/>
      </c>
      <c r="K28" s="71">
        <v>1</v>
      </c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81"/>
      <c r="X28" s="91"/>
    </row>
    <row r="29" spans="3:24" ht="17.7" customHeight="1">
      <c r="E29" s="12"/>
      <c r="F29" s="1" t="s">
        <v>75</v>
      </c>
      <c r="G29" s="54" t="str">
        <f>IF(SUMIF($K$162:$W$162,"●",K29:W29)=0,"",SUMIF($K$162:$W$162,"●",K29:W29))</f>
        <v/>
      </c>
      <c r="H29" s="41"/>
      <c r="I29" s="121"/>
      <c r="J29" s="2" t="str">
        <f t="shared" si="0"/>
        <v/>
      </c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81"/>
      <c r="X29" s="91"/>
    </row>
    <row r="30" spans="3:24" ht="17.7" customHeight="1">
      <c r="E30" s="12"/>
      <c r="F30" s="1" t="s">
        <v>76</v>
      </c>
      <c r="G30" s="54">
        <f>IF(SUMIF($K$162:$W$162,"●",K30:W30)=0,"",SUMIF($K$162:$W$162,"●",K30:W30))</f>
        <v>13</v>
      </c>
      <c r="H30" s="41" t="s">
        <v>14</v>
      </c>
      <c r="I30" s="121"/>
      <c r="J30" s="2" t="str">
        <f t="shared" si="0"/>
        <v/>
      </c>
      <c r="K30" s="71">
        <v>1</v>
      </c>
      <c r="L30" s="71">
        <v>1</v>
      </c>
      <c r="M30" s="71">
        <v>1</v>
      </c>
      <c r="N30" s="71">
        <v>1</v>
      </c>
      <c r="O30" s="71">
        <v>1</v>
      </c>
      <c r="P30" s="71">
        <v>1</v>
      </c>
      <c r="Q30" s="71">
        <v>1</v>
      </c>
      <c r="R30" s="71">
        <v>1</v>
      </c>
      <c r="S30" s="71">
        <v>1</v>
      </c>
      <c r="T30" s="71">
        <v>1</v>
      </c>
      <c r="U30" s="71">
        <v>1</v>
      </c>
      <c r="V30" s="71">
        <v>1</v>
      </c>
      <c r="W30" s="81">
        <v>1</v>
      </c>
      <c r="X30" s="91"/>
    </row>
    <row r="31" spans="3:24" ht="17.7" customHeight="1" thickBot="1">
      <c r="E31" s="12"/>
      <c r="F31" s="1" t="s">
        <v>177</v>
      </c>
      <c r="G31" s="54" t="str">
        <f>IF(SUMIF($K$162:$W$162,"●",K31:W31)=0,"",SUMIF($K$162:$W$162,"●",K31:W31))</f>
        <v/>
      </c>
      <c r="H31" s="41" t="s">
        <v>14</v>
      </c>
      <c r="I31" s="121"/>
      <c r="J31" s="2" t="str">
        <f t="shared" ref="J31" si="2">IF(OR(G31=0,G31="",ISBLANK(G31),NOT(ISNUMBER(I31))),"",G31*I31)</f>
        <v/>
      </c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81"/>
      <c r="X31" s="91" t="s">
        <v>136</v>
      </c>
    </row>
    <row r="32" spans="3:24" ht="17.7" customHeight="1" thickBot="1">
      <c r="C32" s="4" t="s">
        <v>51</v>
      </c>
      <c r="E32" s="19">
        <v>2</v>
      </c>
      <c r="F32" s="6" t="s">
        <v>35</v>
      </c>
      <c r="G32" s="59" t="str">
        <f t="shared" ref="G32:G41" si="3">IF(SUMIF($K$162:$W$162,"●",K32:W32)=0,"",SUMIF($K$162:$W$162,"●",K32:W32))</f>
        <v/>
      </c>
      <c r="H32" s="9"/>
      <c r="I32" s="7"/>
      <c r="J32" s="20" t="str">
        <f>IF(SUM(J33:J35)=0,"",SUM(J33:J35))</f>
        <v/>
      </c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83"/>
      <c r="X32" s="89"/>
    </row>
    <row r="33" spans="3:24" ht="17.7" customHeight="1">
      <c r="E33" s="12"/>
      <c r="F33" s="8" t="s">
        <v>77</v>
      </c>
      <c r="G33" s="58" t="str">
        <f t="shared" si="3"/>
        <v/>
      </c>
      <c r="H33" s="40"/>
      <c r="I33" s="118"/>
      <c r="J33" s="13" t="str">
        <f t="shared" ref="J33:J35" si="4">IF(OR(G33=0,G33="",ISBLANK(G33),NOT(ISNUMBER(I33))),"",G33*I33)</f>
        <v/>
      </c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80"/>
      <c r="X33" s="90"/>
    </row>
    <row r="34" spans="3:24" ht="17.7" customHeight="1">
      <c r="E34" s="12"/>
      <c r="F34" s="1" t="s">
        <v>78</v>
      </c>
      <c r="G34" s="54">
        <f t="shared" si="3"/>
        <v>1</v>
      </c>
      <c r="H34" s="41" t="s">
        <v>198</v>
      </c>
      <c r="I34" s="121"/>
      <c r="J34" s="2" t="str">
        <f t="shared" si="4"/>
        <v/>
      </c>
      <c r="K34" s="71">
        <v>1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81"/>
      <c r="X34" s="91"/>
    </row>
    <row r="35" spans="3:24" ht="17.7" customHeight="1" thickBot="1">
      <c r="E35" s="12"/>
      <c r="F35" s="1" t="s">
        <v>64</v>
      </c>
      <c r="G35" s="54">
        <f t="shared" si="3"/>
        <v>4</v>
      </c>
      <c r="H35" s="41" t="s">
        <v>1</v>
      </c>
      <c r="I35" s="121"/>
      <c r="J35" s="2" t="str">
        <f t="shared" si="4"/>
        <v/>
      </c>
      <c r="K35" s="71">
        <v>4</v>
      </c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81"/>
      <c r="X35" s="91" t="s">
        <v>146</v>
      </c>
    </row>
    <row r="36" spans="3:24" ht="17.7" customHeight="1" thickBot="1">
      <c r="C36" s="4" t="s">
        <v>51</v>
      </c>
      <c r="E36" s="19">
        <v>3</v>
      </c>
      <c r="F36" s="6" t="s">
        <v>79</v>
      </c>
      <c r="G36" s="57" t="str">
        <f t="shared" si="3"/>
        <v/>
      </c>
      <c r="H36" s="9"/>
      <c r="I36" s="7"/>
      <c r="J36" s="20" t="str">
        <f>IF(SUM(J37:J41)=0,"",SUM(J37:J41))</f>
        <v/>
      </c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83"/>
      <c r="X36" s="89"/>
    </row>
    <row r="37" spans="3:24" ht="17.7" customHeight="1">
      <c r="E37" s="12"/>
      <c r="F37" s="8" t="s">
        <v>80</v>
      </c>
      <c r="G37" s="58" t="str">
        <f t="shared" si="3"/>
        <v/>
      </c>
      <c r="H37" s="41"/>
      <c r="I37" s="118"/>
      <c r="J37" s="2" t="str">
        <f t="shared" ref="J37:J41" si="5">IF(OR(G37=0,G37="",ISBLANK(G37),NOT(ISNUMBER(I37))),"",G37*I37)</f>
        <v/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80"/>
      <c r="X37" s="90"/>
    </row>
    <row r="38" spans="3:24" ht="17.7" customHeight="1">
      <c r="E38" s="12"/>
      <c r="F38" s="1" t="s">
        <v>81</v>
      </c>
      <c r="G38" s="54">
        <f t="shared" si="3"/>
        <v>1</v>
      </c>
      <c r="H38" s="41" t="s">
        <v>5</v>
      </c>
      <c r="I38" s="121"/>
      <c r="J38" s="2" t="str">
        <f t="shared" si="5"/>
        <v/>
      </c>
      <c r="K38" s="71">
        <v>1</v>
      </c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81"/>
      <c r="X38" s="92" t="s">
        <v>137</v>
      </c>
    </row>
    <row r="39" spans="3:24" ht="17.7" customHeight="1">
      <c r="E39" s="12"/>
      <c r="F39" s="1" t="s">
        <v>82</v>
      </c>
      <c r="G39" s="54">
        <f t="shared" si="3"/>
        <v>1</v>
      </c>
      <c r="H39" s="41" t="s">
        <v>5</v>
      </c>
      <c r="I39" s="118"/>
      <c r="J39" s="2" t="str">
        <f t="shared" si="5"/>
        <v/>
      </c>
      <c r="K39" s="71">
        <v>1</v>
      </c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81"/>
      <c r="X39" s="93" t="s">
        <v>138</v>
      </c>
    </row>
    <row r="40" spans="3:24" ht="17.7" customHeight="1">
      <c r="E40" s="12"/>
      <c r="F40" s="1" t="s">
        <v>83</v>
      </c>
      <c r="G40" s="54">
        <f t="shared" si="3"/>
        <v>1</v>
      </c>
      <c r="H40" s="41" t="s">
        <v>5</v>
      </c>
      <c r="I40" s="118"/>
      <c r="J40" s="2" t="str">
        <f t="shared" si="5"/>
        <v/>
      </c>
      <c r="K40" s="71">
        <v>1</v>
      </c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81"/>
      <c r="X40" s="90" t="s">
        <v>139</v>
      </c>
    </row>
    <row r="41" spans="3:24" ht="17.7" customHeight="1" thickBot="1">
      <c r="E41" s="12"/>
      <c r="F41" s="1" t="s">
        <v>129</v>
      </c>
      <c r="G41" s="54">
        <f t="shared" si="3"/>
        <v>1</v>
      </c>
      <c r="H41" s="41" t="s">
        <v>1</v>
      </c>
      <c r="I41" s="121"/>
      <c r="J41" s="2" t="str">
        <f t="shared" si="5"/>
        <v/>
      </c>
      <c r="K41" s="71">
        <v>1</v>
      </c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81"/>
      <c r="X41" s="91"/>
    </row>
    <row r="42" spans="3:24" ht="17.7" customHeight="1" thickBot="1">
      <c r="C42" s="4" t="s">
        <v>51</v>
      </c>
      <c r="E42" s="19">
        <v>4</v>
      </c>
      <c r="F42" s="6" t="s">
        <v>50</v>
      </c>
      <c r="G42" s="57" t="str">
        <f>IF(SUMIF($K$207:$W$207,"●",K42:W42)=0,"",SUMIF($K$207:$W$207,"●",K42:W42))</f>
        <v/>
      </c>
      <c r="H42" s="9"/>
      <c r="I42" s="7"/>
      <c r="J42" s="20" t="str">
        <f>IF(SUM(J43:J43)=0,"",SUM(J43:J43))</f>
        <v/>
      </c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83"/>
      <c r="X42" s="89"/>
    </row>
    <row r="43" spans="3:24" ht="17.7" customHeight="1" thickBot="1">
      <c r="E43" s="12"/>
      <c r="F43" s="8" t="s">
        <v>18</v>
      </c>
      <c r="G43" s="156" t="str">
        <f t="shared" ref="G43:G92" si="6">IF(SUMIF($K$162:$W$162,"●",K43:W43)=0,"",SUMIF($K$162:$W$162,"●",K43:W43))</f>
        <v/>
      </c>
      <c r="H43" s="40" t="s">
        <v>4</v>
      </c>
      <c r="I43" s="118"/>
      <c r="J43" s="13" t="str">
        <f>IF(OR(G43=0,G43="",ISBLANK(G43),NOT(ISNUMBER(I43))),"",G43*I43)</f>
        <v/>
      </c>
      <c r="K43" s="99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80"/>
      <c r="X43" s="90" t="s">
        <v>170</v>
      </c>
    </row>
    <row r="44" spans="3:24" ht="17.7" customHeight="1" thickBot="1">
      <c r="C44" s="4" t="s">
        <v>51</v>
      </c>
      <c r="E44" s="19">
        <v>5</v>
      </c>
      <c r="F44" s="6" t="s">
        <v>49</v>
      </c>
      <c r="G44" s="57" t="str">
        <f t="shared" si="6"/>
        <v/>
      </c>
      <c r="H44" s="9"/>
      <c r="I44" s="7"/>
      <c r="J44" s="20" t="str">
        <f>IF(SUM(J45:J47)=0,"",SUM(J45:J47))</f>
        <v/>
      </c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83"/>
      <c r="X44" s="89"/>
    </row>
    <row r="45" spans="3:24" ht="17.7" customHeight="1">
      <c r="E45" s="12"/>
      <c r="F45" s="8" t="s">
        <v>84</v>
      </c>
      <c r="G45" s="58" t="str">
        <f t="shared" si="6"/>
        <v/>
      </c>
      <c r="H45" s="40"/>
      <c r="I45" s="118"/>
      <c r="J45" s="13" t="str">
        <f t="shared" ref="J45:J47" si="7">IF(OR(G45=0,G45="",ISBLANK(G45),NOT(ISNUMBER(I45))),"",G45*I45)</f>
        <v/>
      </c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80"/>
      <c r="X45" s="90"/>
    </row>
    <row r="46" spans="3:24" ht="17.7" customHeight="1">
      <c r="E46" s="12"/>
      <c r="F46" s="1" t="s">
        <v>85</v>
      </c>
      <c r="G46" s="54">
        <f t="shared" si="6"/>
        <v>1</v>
      </c>
      <c r="H46" s="41" t="s">
        <v>4</v>
      </c>
      <c r="I46" s="121"/>
      <c r="J46" s="2" t="str">
        <f t="shared" si="7"/>
        <v/>
      </c>
      <c r="K46" s="71">
        <v>1</v>
      </c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81"/>
      <c r="X46" s="91"/>
    </row>
    <row r="47" spans="3:24" ht="17.7" customHeight="1">
      <c r="E47" s="12"/>
      <c r="F47" s="1" t="s">
        <v>208</v>
      </c>
      <c r="G47" s="54">
        <f t="shared" si="6"/>
        <v>13</v>
      </c>
      <c r="H47" s="41" t="s">
        <v>1</v>
      </c>
      <c r="I47" s="121"/>
      <c r="J47" s="2" t="str">
        <f t="shared" si="7"/>
        <v/>
      </c>
      <c r="K47" s="71">
        <v>1</v>
      </c>
      <c r="L47" s="71">
        <v>1</v>
      </c>
      <c r="M47" s="71">
        <v>1</v>
      </c>
      <c r="N47" s="71">
        <v>1</v>
      </c>
      <c r="O47" s="71">
        <v>1</v>
      </c>
      <c r="P47" s="71">
        <v>1</v>
      </c>
      <c r="Q47" s="71">
        <v>1</v>
      </c>
      <c r="R47" s="71">
        <v>1</v>
      </c>
      <c r="S47" s="71">
        <v>1</v>
      </c>
      <c r="T47" s="71">
        <v>1</v>
      </c>
      <c r="U47" s="71">
        <v>1</v>
      </c>
      <c r="V47" s="71">
        <v>1</v>
      </c>
      <c r="W47" s="81">
        <v>1</v>
      </c>
      <c r="X47" s="91"/>
    </row>
    <row r="48" spans="3:24" ht="17.7" customHeight="1">
      <c r="E48" s="12"/>
      <c r="F48" s="1" t="s">
        <v>209</v>
      </c>
      <c r="G48" s="65">
        <f>IF(SUMIF($K$162:$W$162,"●",K48:W48)=0,"",SUMIF($K$162:$W$162,"●",K48:W48))</f>
        <v>13</v>
      </c>
      <c r="H48" s="41" t="s">
        <v>1</v>
      </c>
      <c r="I48" s="121"/>
      <c r="J48" s="2"/>
      <c r="K48" s="71">
        <v>1</v>
      </c>
      <c r="L48" s="71">
        <v>1</v>
      </c>
      <c r="M48" s="71">
        <v>1</v>
      </c>
      <c r="N48" s="71">
        <v>1</v>
      </c>
      <c r="O48" s="71">
        <v>1</v>
      </c>
      <c r="P48" s="71">
        <v>1</v>
      </c>
      <c r="Q48" s="71">
        <v>1</v>
      </c>
      <c r="R48" s="71">
        <v>1</v>
      </c>
      <c r="S48" s="71">
        <v>1</v>
      </c>
      <c r="T48" s="71">
        <v>1</v>
      </c>
      <c r="U48" s="71">
        <v>1</v>
      </c>
      <c r="V48" s="71">
        <v>1</v>
      </c>
      <c r="W48" s="81">
        <v>1</v>
      </c>
      <c r="X48" s="154"/>
    </row>
    <row r="49" spans="3:24" ht="17.7" customHeight="1" thickBot="1">
      <c r="E49" s="12"/>
      <c r="F49" s="1" t="s">
        <v>210</v>
      </c>
      <c r="G49" s="54">
        <f t="shared" si="6"/>
        <v>13</v>
      </c>
      <c r="H49" s="41" t="s">
        <v>1</v>
      </c>
      <c r="I49" s="124"/>
      <c r="J49" s="14"/>
      <c r="K49" s="71">
        <v>1</v>
      </c>
      <c r="L49" s="71">
        <v>1</v>
      </c>
      <c r="M49" s="71">
        <v>1</v>
      </c>
      <c r="N49" s="71">
        <v>1</v>
      </c>
      <c r="O49" s="71">
        <v>1</v>
      </c>
      <c r="P49" s="71">
        <v>1</v>
      </c>
      <c r="Q49" s="71">
        <v>1</v>
      </c>
      <c r="R49" s="71">
        <v>1</v>
      </c>
      <c r="S49" s="71">
        <v>1</v>
      </c>
      <c r="T49" s="71">
        <v>1</v>
      </c>
      <c r="U49" s="71">
        <v>1</v>
      </c>
      <c r="V49" s="71">
        <v>1</v>
      </c>
      <c r="W49" s="81">
        <v>1</v>
      </c>
      <c r="X49" s="93"/>
    </row>
    <row r="50" spans="3:24" ht="17.7" customHeight="1" thickBot="1">
      <c r="C50" s="4" t="s">
        <v>51</v>
      </c>
      <c r="E50" s="19">
        <v>6</v>
      </c>
      <c r="F50" s="6" t="s">
        <v>8</v>
      </c>
      <c r="G50" s="57" t="str">
        <f t="shared" si="6"/>
        <v/>
      </c>
      <c r="H50" s="9"/>
      <c r="I50" s="7"/>
      <c r="J50" s="20" t="str">
        <f>IF(SUM(J51:J55)=0,"",SUM(J51:J55))</f>
        <v/>
      </c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83"/>
      <c r="X50" s="89"/>
    </row>
    <row r="51" spans="3:24" ht="17.7" customHeight="1">
      <c r="E51" s="12"/>
      <c r="F51" s="8" t="s">
        <v>87</v>
      </c>
      <c r="G51" s="58" t="str">
        <f t="shared" si="6"/>
        <v/>
      </c>
      <c r="H51" s="40"/>
      <c r="I51" s="118"/>
      <c r="J51" s="13" t="str">
        <f t="shared" ref="J51:J54" si="8">IF(OR(G51=0,G51="",ISBLANK(G51),NOT(ISNUMBER(I51))),"",G51*I51)</f>
        <v/>
      </c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80"/>
      <c r="X51" s="158" t="s">
        <v>180</v>
      </c>
    </row>
    <row r="52" spans="3:24" ht="17.7" customHeight="1">
      <c r="E52" s="12"/>
      <c r="F52" s="5" t="s">
        <v>86</v>
      </c>
      <c r="G52" s="53">
        <f t="shared" si="6"/>
        <v>1</v>
      </c>
      <c r="H52" s="42" t="s">
        <v>4</v>
      </c>
      <c r="I52" s="123"/>
      <c r="J52" s="11" t="str">
        <f t="shared" si="8"/>
        <v/>
      </c>
      <c r="K52" s="72">
        <v>1</v>
      </c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82"/>
      <c r="X52" s="92" t="s">
        <v>180</v>
      </c>
    </row>
    <row r="53" spans="3:24" ht="17.7" customHeight="1">
      <c r="E53" s="12"/>
      <c r="F53" s="5" t="s">
        <v>150</v>
      </c>
      <c r="G53" s="53">
        <f t="shared" si="6"/>
        <v>1</v>
      </c>
      <c r="H53" s="42" t="s">
        <v>4</v>
      </c>
      <c r="I53" s="123"/>
      <c r="J53" s="11" t="str">
        <f t="shared" si="8"/>
        <v/>
      </c>
      <c r="K53" s="72">
        <v>1</v>
      </c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82"/>
      <c r="X53" s="92" t="s">
        <v>179</v>
      </c>
    </row>
    <row r="54" spans="3:24" ht="17.7" customHeight="1">
      <c r="E54" s="12"/>
      <c r="F54" s="5" t="s">
        <v>151</v>
      </c>
      <c r="G54" s="53">
        <f t="shared" si="6"/>
        <v>1</v>
      </c>
      <c r="H54" s="42" t="s">
        <v>4</v>
      </c>
      <c r="I54" s="123"/>
      <c r="J54" s="11" t="str">
        <f t="shared" si="8"/>
        <v/>
      </c>
      <c r="K54" s="72">
        <v>1</v>
      </c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82"/>
      <c r="X54" s="92" t="s">
        <v>179</v>
      </c>
    </row>
    <row r="55" spans="3:24" ht="17.7" customHeight="1" thickBot="1">
      <c r="E55" s="12"/>
      <c r="F55" s="5" t="s">
        <v>152</v>
      </c>
      <c r="G55" s="53">
        <f t="shared" si="6"/>
        <v>1</v>
      </c>
      <c r="H55" s="42" t="s">
        <v>4</v>
      </c>
      <c r="I55" s="123"/>
      <c r="J55" s="11" t="str">
        <f t="shared" ref="J55" si="9">IF(OR(G55=0,G55="",ISBLANK(G55),NOT(ISNUMBER(I55))),"",G55*I55)</f>
        <v/>
      </c>
      <c r="K55" s="72"/>
      <c r="L55" s="72"/>
      <c r="M55" s="72"/>
      <c r="N55" s="72"/>
      <c r="O55" s="72"/>
      <c r="P55" s="72">
        <v>1</v>
      </c>
      <c r="Q55" s="72"/>
      <c r="R55" s="72"/>
      <c r="S55" s="72"/>
      <c r="T55" s="72"/>
      <c r="U55" s="72"/>
      <c r="V55" s="72"/>
      <c r="W55" s="82"/>
      <c r="X55" s="92"/>
    </row>
    <row r="56" spans="3:24" ht="17.7" customHeight="1" thickBot="1">
      <c r="C56" s="4" t="s">
        <v>51</v>
      </c>
      <c r="E56" s="19">
        <v>7</v>
      </c>
      <c r="F56" s="6" t="s">
        <v>36</v>
      </c>
      <c r="G56" s="57" t="str">
        <f t="shared" si="6"/>
        <v/>
      </c>
      <c r="H56" s="9"/>
      <c r="I56" s="7"/>
      <c r="J56" s="20" t="str">
        <f>IF(SUM(J57:J57)=0,"",SUM(J57:J57))</f>
        <v/>
      </c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83"/>
      <c r="X56" s="89"/>
    </row>
    <row r="57" spans="3:24" ht="17.7" customHeight="1" thickBot="1">
      <c r="E57" s="12"/>
      <c r="F57" s="8" t="s">
        <v>88</v>
      </c>
      <c r="G57" s="58">
        <f t="shared" si="6"/>
        <v>1</v>
      </c>
      <c r="H57" s="40" t="s">
        <v>4</v>
      </c>
      <c r="I57" s="118"/>
      <c r="J57" s="13" t="str">
        <f t="shared" ref="J57" si="10">IF(OR(G57=0,G57="",ISBLANK(G57),NOT(ISNUMBER(I57))),"",G57*I57)</f>
        <v/>
      </c>
      <c r="K57" s="70">
        <v>1</v>
      </c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80"/>
      <c r="X57" s="90"/>
    </row>
    <row r="58" spans="3:24" ht="17.7" customHeight="1" thickBot="1">
      <c r="C58" s="4" t="s">
        <v>51</v>
      </c>
      <c r="E58" s="19">
        <v>8</v>
      </c>
      <c r="F58" s="6" t="s">
        <v>140</v>
      </c>
      <c r="G58" s="57" t="str">
        <f t="shared" si="6"/>
        <v/>
      </c>
      <c r="H58" s="9"/>
      <c r="I58" s="7"/>
      <c r="J58" s="20" t="str">
        <f>IF(SUM(J59:J59)=0,"",SUM(J59:J59))</f>
        <v/>
      </c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83"/>
      <c r="X58" s="89"/>
    </row>
    <row r="59" spans="3:24" ht="17.7" customHeight="1" thickBot="1">
      <c r="E59" s="12"/>
      <c r="F59" s="8" t="s">
        <v>141</v>
      </c>
      <c r="G59" s="58">
        <f t="shared" si="6"/>
        <v>1</v>
      </c>
      <c r="H59" s="40" t="s">
        <v>4</v>
      </c>
      <c r="I59" s="118"/>
      <c r="J59" s="13" t="str">
        <f>IF(OR(G59=0,G59="",ISBLANK(G59),NOT(ISNUMBER(I59))),"",G59*I59)</f>
        <v/>
      </c>
      <c r="K59" s="70">
        <v>1</v>
      </c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80"/>
      <c r="X59" s="90"/>
    </row>
    <row r="60" spans="3:24" ht="17.7" customHeight="1" thickBot="1">
      <c r="C60" s="4" t="s">
        <v>51</v>
      </c>
      <c r="E60" s="19">
        <v>9</v>
      </c>
      <c r="F60" s="6" t="s">
        <v>89</v>
      </c>
      <c r="G60" s="57" t="str">
        <f t="shared" si="6"/>
        <v/>
      </c>
      <c r="H60" s="9"/>
      <c r="I60" s="7"/>
      <c r="J60" s="20" t="str">
        <f>IF(SUM(J61:J61)=0,"",SUM(J61:J61))</f>
        <v/>
      </c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83"/>
      <c r="X60" s="89"/>
    </row>
    <row r="61" spans="3:24" ht="17.7" customHeight="1" thickBot="1">
      <c r="E61" s="12"/>
      <c r="F61" s="8" t="s">
        <v>90</v>
      </c>
      <c r="G61" s="58">
        <f t="shared" si="6"/>
        <v>1</v>
      </c>
      <c r="H61" s="40" t="s">
        <v>4</v>
      </c>
      <c r="I61" s="118"/>
      <c r="J61" s="13" t="str">
        <f>IF(OR(G61=0,G61="",ISBLANK(G61),NOT(ISNUMBER(I61))),"",G61*I61)</f>
        <v/>
      </c>
      <c r="K61" s="70">
        <v>1</v>
      </c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80"/>
      <c r="X61" s="90"/>
    </row>
    <row r="62" spans="3:24" ht="17.7" customHeight="1" thickBot="1">
      <c r="C62" s="4" t="s">
        <v>51</v>
      </c>
      <c r="E62" s="19">
        <v>10</v>
      </c>
      <c r="F62" s="6" t="s">
        <v>91</v>
      </c>
      <c r="G62" s="59" t="str">
        <f t="shared" si="6"/>
        <v/>
      </c>
      <c r="H62" s="9"/>
      <c r="I62" s="7"/>
      <c r="J62" s="20" t="str">
        <f>IF(SUM(J63:J66)=0,"",SUM(J63:J66))</f>
        <v/>
      </c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83"/>
      <c r="X62" s="89"/>
    </row>
    <row r="63" spans="3:24" ht="17.7" customHeight="1">
      <c r="E63" s="12"/>
      <c r="F63" s="8" t="s">
        <v>92</v>
      </c>
      <c r="G63" s="60" t="str">
        <f t="shared" si="6"/>
        <v/>
      </c>
      <c r="H63" s="40"/>
      <c r="I63" s="118"/>
      <c r="J63" s="13" t="str">
        <f t="shared" ref="J63:J66" si="11">IF(OR(G63=0,G63="",ISBLANK(G63),NOT(ISNUMBER(I63))),"",G63*I63)</f>
        <v/>
      </c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80"/>
      <c r="X63" s="90"/>
    </row>
    <row r="64" spans="3:24" ht="17.7" customHeight="1">
      <c r="E64" s="12"/>
      <c r="F64" s="1" t="s">
        <v>93</v>
      </c>
      <c r="G64" s="60">
        <f t="shared" si="6"/>
        <v>1</v>
      </c>
      <c r="H64" s="41" t="s">
        <v>14</v>
      </c>
      <c r="I64" s="121"/>
      <c r="J64" s="2" t="str">
        <f t="shared" si="11"/>
        <v/>
      </c>
      <c r="K64" s="71">
        <v>1</v>
      </c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81"/>
      <c r="X64" s="91"/>
    </row>
    <row r="65" spans="3:24" ht="52.5" customHeight="1">
      <c r="E65" s="12"/>
      <c r="F65" s="1" t="s">
        <v>94</v>
      </c>
      <c r="G65" s="60">
        <f t="shared" si="6"/>
        <v>36</v>
      </c>
      <c r="H65" s="41" t="s">
        <v>1</v>
      </c>
      <c r="I65" s="121"/>
      <c r="J65" s="2" t="str">
        <f t="shared" si="11"/>
        <v/>
      </c>
      <c r="K65" s="71">
        <v>8</v>
      </c>
      <c r="L65" s="71">
        <v>4</v>
      </c>
      <c r="M65" s="71">
        <v>2</v>
      </c>
      <c r="N65" s="71">
        <v>2</v>
      </c>
      <c r="O65" s="71">
        <v>2</v>
      </c>
      <c r="P65" s="71">
        <v>2</v>
      </c>
      <c r="Q65" s="71">
        <v>2</v>
      </c>
      <c r="R65" s="71">
        <v>2</v>
      </c>
      <c r="S65" s="71">
        <v>2</v>
      </c>
      <c r="T65" s="71">
        <v>2</v>
      </c>
      <c r="U65" s="71">
        <v>4</v>
      </c>
      <c r="V65" s="71">
        <v>2</v>
      </c>
      <c r="W65" s="81">
        <v>2</v>
      </c>
      <c r="X65" s="159" t="s">
        <v>201</v>
      </c>
    </row>
    <row r="66" spans="3:24" ht="17.7" customHeight="1" thickBot="1">
      <c r="E66" s="12"/>
      <c r="F66" s="1" t="s">
        <v>95</v>
      </c>
      <c r="G66" s="60">
        <f t="shared" si="6"/>
        <v>21</v>
      </c>
      <c r="H66" s="41" t="s">
        <v>13</v>
      </c>
      <c r="I66" s="121"/>
      <c r="J66" s="2" t="str">
        <f t="shared" si="11"/>
        <v/>
      </c>
      <c r="K66" s="71">
        <v>6</v>
      </c>
      <c r="L66" s="71">
        <v>1</v>
      </c>
      <c r="M66" s="71">
        <v>1</v>
      </c>
      <c r="N66" s="71">
        <v>1</v>
      </c>
      <c r="O66" s="71">
        <v>1</v>
      </c>
      <c r="P66" s="71">
        <v>0</v>
      </c>
      <c r="Q66" s="71">
        <v>1</v>
      </c>
      <c r="R66" s="71">
        <v>1</v>
      </c>
      <c r="S66" s="71">
        <v>1</v>
      </c>
      <c r="T66" s="71">
        <v>2</v>
      </c>
      <c r="U66" s="71">
        <v>2</v>
      </c>
      <c r="V66" s="71">
        <v>2</v>
      </c>
      <c r="W66" s="81">
        <v>2</v>
      </c>
      <c r="X66" s="91" t="s">
        <v>181</v>
      </c>
    </row>
    <row r="67" spans="3:24" ht="17.7" customHeight="1" thickBot="1">
      <c r="C67" s="4" t="s">
        <v>51</v>
      </c>
      <c r="E67" s="19">
        <v>11</v>
      </c>
      <c r="F67" s="6" t="s">
        <v>9</v>
      </c>
      <c r="G67" s="57" t="str">
        <f t="shared" si="6"/>
        <v/>
      </c>
      <c r="H67" s="9"/>
      <c r="I67" s="7"/>
      <c r="J67" s="20" t="str">
        <f>IF(SUM(J68:J68)=0,"",SUM(J68:J68))</f>
        <v/>
      </c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83"/>
      <c r="X67" s="89"/>
    </row>
    <row r="68" spans="3:24" ht="17.7" customHeight="1" thickBot="1">
      <c r="E68" s="12"/>
      <c r="F68" s="8" t="s">
        <v>96</v>
      </c>
      <c r="G68" s="58">
        <f t="shared" si="6"/>
        <v>1</v>
      </c>
      <c r="H68" s="40" t="s">
        <v>4</v>
      </c>
      <c r="I68" s="118"/>
      <c r="J68" s="13" t="str">
        <f t="shared" ref="J68" si="12">IF(OR(G68=0,G68="",ISBLANK(G68),NOT(ISNUMBER(I68))),"",G68*I68)</f>
        <v/>
      </c>
      <c r="K68" s="70">
        <v>1</v>
      </c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80"/>
      <c r="X68" s="90"/>
    </row>
    <row r="69" spans="3:24" ht="17.7" customHeight="1" thickBot="1">
      <c r="C69" s="4" t="s">
        <v>51</v>
      </c>
      <c r="E69" s="19">
        <v>12</v>
      </c>
      <c r="F69" s="6" t="s">
        <v>97</v>
      </c>
      <c r="G69" s="59" t="str">
        <f t="shared" si="6"/>
        <v/>
      </c>
      <c r="H69" s="9"/>
      <c r="I69" s="7"/>
      <c r="J69" s="20" t="str">
        <f>IF(SUM(J70:J74)=0,"",SUM(J70:J74))</f>
        <v/>
      </c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83"/>
      <c r="X69" s="89"/>
    </row>
    <row r="70" spans="3:24" ht="17.7" customHeight="1">
      <c r="E70" s="12"/>
      <c r="F70" s="1" t="s">
        <v>98</v>
      </c>
      <c r="G70" s="60" t="str">
        <f t="shared" si="6"/>
        <v/>
      </c>
      <c r="H70" s="41"/>
      <c r="I70" s="121"/>
      <c r="J70" s="2" t="str">
        <f>IF(OR(G70=0,G70="",ISBLANK(G70),NOT(ISNUMBER(I70))),"",G70*I70)</f>
        <v/>
      </c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81"/>
      <c r="X70" s="91"/>
    </row>
    <row r="71" spans="3:24" ht="17.7" customHeight="1">
      <c r="E71" s="12"/>
      <c r="F71" s="1" t="s">
        <v>99</v>
      </c>
      <c r="G71" s="60">
        <f t="shared" si="6"/>
        <v>1</v>
      </c>
      <c r="H71" s="41" t="s">
        <v>4</v>
      </c>
      <c r="I71" s="121"/>
      <c r="J71" s="2" t="str">
        <f>IF(OR(G71=0,G71="",ISBLANK(G71),NOT(ISNUMBER(I71))),"",G71*I71)</f>
        <v/>
      </c>
      <c r="K71" s="71">
        <v>1</v>
      </c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81"/>
      <c r="X71" s="91"/>
    </row>
    <row r="72" spans="3:24" ht="17.7" customHeight="1">
      <c r="E72" s="12"/>
      <c r="F72" s="8" t="s">
        <v>100</v>
      </c>
      <c r="G72" s="60">
        <f t="shared" si="6"/>
        <v>2</v>
      </c>
      <c r="H72" s="40" t="s">
        <v>4</v>
      </c>
      <c r="I72" s="118"/>
      <c r="J72" s="13" t="str">
        <f t="shared" ref="J72:J73" si="13">IF(OR(G72=0,G72="",ISBLANK(G72),NOT(ISNUMBER(I72))),"",G72*I72)</f>
        <v/>
      </c>
      <c r="K72" s="70">
        <v>2</v>
      </c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80"/>
      <c r="X72" s="90" t="s">
        <v>148</v>
      </c>
    </row>
    <row r="73" spans="3:24" ht="17.7" customHeight="1">
      <c r="E73" s="12"/>
      <c r="F73" s="1" t="s">
        <v>101</v>
      </c>
      <c r="G73" s="60">
        <f t="shared" si="6"/>
        <v>12</v>
      </c>
      <c r="H73" s="41" t="s">
        <v>4</v>
      </c>
      <c r="I73" s="121"/>
      <c r="J73" s="2" t="str">
        <f t="shared" si="13"/>
        <v/>
      </c>
      <c r="K73" s="71"/>
      <c r="L73" s="71">
        <v>1</v>
      </c>
      <c r="M73" s="71">
        <v>1</v>
      </c>
      <c r="N73" s="71">
        <v>1</v>
      </c>
      <c r="O73" s="71">
        <v>1</v>
      </c>
      <c r="P73" s="71">
        <v>1</v>
      </c>
      <c r="Q73" s="71">
        <v>1</v>
      </c>
      <c r="R73" s="71">
        <v>1</v>
      </c>
      <c r="S73" s="71">
        <v>1</v>
      </c>
      <c r="T73" s="71">
        <v>1</v>
      </c>
      <c r="U73" s="71">
        <v>1</v>
      </c>
      <c r="V73" s="71">
        <v>1</v>
      </c>
      <c r="W73" s="81">
        <v>1</v>
      </c>
      <c r="X73" s="91" t="s">
        <v>37</v>
      </c>
    </row>
    <row r="74" spans="3:24" ht="17.7" customHeight="1" thickBot="1">
      <c r="E74" s="12"/>
      <c r="F74" s="1" t="s">
        <v>124</v>
      </c>
      <c r="G74" s="60">
        <f t="shared" si="6"/>
        <v>1</v>
      </c>
      <c r="H74" s="41" t="s">
        <v>125</v>
      </c>
      <c r="I74" s="121"/>
      <c r="J74" s="2" t="str">
        <f>IF(OR(G74=0,G74="",ISBLANK(G74),NOT(ISNUMBER(I74))),"",G74*I74)</f>
        <v/>
      </c>
      <c r="K74" s="71">
        <v>1</v>
      </c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81"/>
      <c r="X74" s="91"/>
    </row>
    <row r="75" spans="3:24" ht="17.7" customHeight="1" thickBot="1">
      <c r="C75" s="4" t="s">
        <v>51</v>
      </c>
      <c r="E75" s="19">
        <v>13</v>
      </c>
      <c r="F75" s="6" t="s">
        <v>126</v>
      </c>
      <c r="G75" s="57" t="str">
        <f t="shared" si="6"/>
        <v/>
      </c>
      <c r="H75" s="9"/>
      <c r="I75" s="7"/>
      <c r="J75" s="20" t="str">
        <f>IF(SUM(J76:J76)=0,"",SUM(J76:J76))</f>
        <v/>
      </c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83"/>
      <c r="X75" s="89"/>
    </row>
    <row r="76" spans="3:24" ht="17.7" customHeight="1" thickBot="1">
      <c r="E76" s="12"/>
      <c r="F76" s="8" t="s">
        <v>102</v>
      </c>
      <c r="G76" s="58">
        <f t="shared" si="6"/>
        <v>1</v>
      </c>
      <c r="H76" s="40" t="s">
        <v>14</v>
      </c>
      <c r="I76" s="119"/>
      <c r="J76" s="13" t="str">
        <f t="shared" ref="J76" si="14">IF(OR(G76=0,G76="",ISBLANK(G76),NOT(ISNUMBER(I76))),"",G76*I76)</f>
        <v/>
      </c>
      <c r="K76" s="70">
        <v>1</v>
      </c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80"/>
      <c r="X76" s="90" t="s">
        <v>48</v>
      </c>
    </row>
    <row r="77" spans="3:24" ht="17.7" customHeight="1" thickBot="1">
      <c r="C77" s="4" t="s">
        <v>51</v>
      </c>
      <c r="E77" s="19">
        <v>14</v>
      </c>
      <c r="F77" s="149" t="s">
        <v>103</v>
      </c>
      <c r="G77" s="59" t="str">
        <f t="shared" si="6"/>
        <v/>
      </c>
      <c r="H77" s="9"/>
      <c r="I77" s="7"/>
      <c r="J77" s="20" t="str">
        <f>IF(SUM(J78:J78)=0,"",SUM(J78:J78))</f>
        <v/>
      </c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83"/>
      <c r="X77" s="89"/>
    </row>
    <row r="78" spans="3:24" ht="17.7" customHeight="1" thickBot="1">
      <c r="E78" s="12"/>
      <c r="F78" s="10" t="s">
        <v>104</v>
      </c>
      <c r="G78" s="62">
        <f t="shared" si="6"/>
        <v>1</v>
      </c>
      <c r="H78" s="43" t="s">
        <v>14</v>
      </c>
      <c r="I78" s="124"/>
      <c r="J78" s="14" t="str">
        <f>IF(OR(G78=0,G78="",ISBLANK(G78),NOT(ISNUMBER(I78))),"",G78*I78)</f>
        <v/>
      </c>
      <c r="K78" s="74">
        <v>1</v>
      </c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84"/>
      <c r="X78" s="93"/>
    </row>
    <row r="79" spans="3:24" ht="17.7" customHeight="1" thickBot="1">
      <c r="C79" s="4" t="s">
        <v>51</v>
      </c>
      <c r="E79" s="19">
        <v>15</v>
      </c>
      <c r="F79" s="6" t="s">
        <v>105</v>
      </c>
      <c r="G79" s="59" t="str">
        <f t="shared" si="6"/>
        <v/>
      </c>
      <c r="H79" s="9" t="s">
        <v>4</v>
      </c>
      <c r="I79" s="7"/>
      <c r="J79" s="20" t="str">
        <f>IF(SUM(J80:J80)=0,"",SUM(J80:J80))</f>
        <v/>
      </c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83"/>
      <c r="X79" s="89"/>
    </row>
    <row r="80" spans="3:24" ht="17.7" customHeight="1" thickBot="1">
      <c r="E80" s="12"/>
      <c r="F80" s="5" t="s">
        <v>144</v>
      </c>
      <c r="G80" s="162">
        <f>IF(SUMIF($K$162:$W$162,"●",K80:W80)=0,"",SUMIF($K$162:$W$162,"●",K80:W80))</f>
        <v>4</v>
      </c>
      <c r="H80" s="42" t="s">
        <v>4</v>
      </c>
      <c r="I80" s="155"/>
      <c r="J80" s="11" t="str">
        <f t="shared" ref="J80" si="15">IF(OR(G80=0,G80="",ISBLANK(G80),NOT(ISNUMBER(I80))),"",G80*I80)</f>
        <v/>
      </c>
      <c r="K80" s="72">
        <v>4</v>
      </c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82"/>
      <c r="X80" s="92" t="s">
        <v>127</v>
      </c>
    </row>
    <row r="81" spans="3:24" ht="17.7" customHeight="1" thickBot="1">
      <c r="C81" s="4" t="s">
        <v>51</v>
      </c>
      <c r="E81" s="19">
        <v>16</v>
      </c>
      <c r="F81" s="6" t="s">
        <v>106</v>
      </c>
      <c r="G81" s="59" t="str">
        <f t="shared" si="6"/>
        <v/>
      </c>
      <c r="H81" s="9"/>
      <c r="I81" s="7"/>
      <c r="J81" s="20" t="str">
        <f>IF(SUM(J82:J83)=0,"",SUM(J82:J83))</f>
        <v/>
      </c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83"/>
      <c r="X81" s="89"/>
    </row>
    <row r="82" spans="3:24" ht="17.7" customHeight="1">
      <c r="E82" s="12"/>
      <c r="F82" s="8" t="s">
        <v>130</v>
      </c>
      <c r="G82" s="55">
        <f t="shared" si="6"/>
        <v>1</v>
      </c>
      <c r="H82" s="40" t="s">
        <v>4</v>
      </c>
      <c r="I82" s="118"/>
      <c r="J82" s="13" t="str">
        <f t="shared" ref="J82:J83" si="16">IF(OR(G82=0,G82="",ISBLANK(G82),NOT(ISNUMBER(I82))),"",G82*I82)</f>
        <v/>
      </c>
      <c r="K82" s="70">
        <v>1</v>
      </c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80"/>
      <c r="X82" s="90"/>
    </row>
    <row r="83" spans="3:24" ht="17.7" customHeight="1" thickBot="1">
      <c r="E83" s="12"/>
      <c r="F83" s="1" t="s">
        <v>131</v>
      </c>
      <c r="G83" s="54">
        <f t="shared" si="6"/>
        <v>12</v>
      </c>
      <c r="H83" s="41" t="s">
        <v>4</v>
      </c>
      <c r="I83" s="122"/>
      <c r="J83" s="2" t="str">
        <f t="shared" si="16"/>
        <v/>
      </c>
      <c r="K83" s="71"/>
      <c r="L83" s="71">
        <v>1</v>
      </c>
      <c r="M83" s="71">
        <v>1</v>
      </c>
      <c r="N83" s="71">
        <v>1</v>
      </c>
      <c r="O83" s="71">
        <v>1</v>
      </c>
      <c r="P83" s="71">
        <v>1</v>
      </c>
      <c r="Q83" s="71">
        <v>1</v>
      </c>
      <c r="R83" s="71">
        <v>1</v>
      </c>
      <c r="S83" s="71">
        <v>1</v>
      </c>
      <c r="T83" s="71">
        <v>1</v>
      </c>
      <c r="U83" s="71">
        <v>1</v>
      </c>
      <c r="V83" s="71">
        <v>1</v>
      </c>
      <c r="W83" s="81">
        <v>1</v>
      </c>
      <c r="X83" s="91"/>
    </row>
    <row r="84" spans="3:24" ht="17.7" customHeight="1" thickBot="1">
      <c r="C84" s="4" t="s">
        <v>51</v>
      </c>
      <c r="E84" s="19">
        <v>17</v>
      </c>
      <c r="F84" s="6" t="s">
        <v>38</v>
      </c>
      <c r="G84" s="57" t="str">
        <f t="shared" si="6"/>
        <v/>
      </c>
      <c r="H84" s="9"/>
      <c r="I84" s="7"/>
      <c r="J84" s="20" t="str">
        <f>IF(SUM(J85:J85)=0,"",SUM(J85:J85))</f>
        <v/>
      </c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83"/>
      <c r="X84" s="89"/>
    </row>
    <row r="85" spans="3:24" ht="17.7" customHeight="1" thickBot="1">
      <c r="E85" s="12"/>
      <c r="F85" s="8" t="s">
        <v>107</v>
      </c>
      <c r="G85" s="58">
        <f t="shared" si="6"/>
        <v>2</v>
      </c>
      <c r="H85" s="40" t="s">
        <v>1</v>
      </c>
      <c r="I85" s="118"/>
      <c r="J85" s="13" t="str">
        <f>IF(OR(G85=0,G85="",ISBLANK(G85),NOT(ISNUMBER(I85))),"",G85*I85)</f>
        <v/>
      </c>
      <c r="K85" s="70">
        <v>2</v>
      </c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80"/>
      <c r="X85" s="90"/>
    </row>
    <row r="86" spans="3:24" ht="17.7" customHeight="1" thickBot="1">
      <c r="C86" s="4" t="s">
        <v>51</v>
      </c>
      <c r="E86" s="19">
        <v>18</v>
      </c>
      <c r="F86" s="6" t="s">
        <v>143</v>
      </c>
      <c r="G86" s="59" t="str">
        <f t="shared" si="6"/>
        <v/>
      </c>
      <c r="H86" s="9"/>
      <c r="I86" s="7"/>
      <c r="J86" s="20" t="str">
        <f>IF(SUM(J87:J90)=0,"",SUM(J87:J90))</f>
        <v/>
      </c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83"/>
      <c r="X86" s="89"/>
    </row>
    <row r="87" spans="3:24" ht="17.7" customHeight="1">
      <c r="E87" s="12"/>
      <c r="F87" s="8" t="s">
        <v>108</v>
      </c>
      <c r="G87" s="55" t="str">
        <f t="shared" si="6"/>
        <v/>
      </c>
      <c r="H87" s="40"/>
      <c r="I87" s="118"/>
      <c r="J87" s="13" t="str">
        <f t="shared" ref="J87:J90" si="17">IF(OR(G87=0,G87="",ISBLANK(G87),NOT(ISNUMBER(I87))),"",G87*I87)</f>
        <v/>
      </c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80"/>
      <c r="X87" s="90"/>
    </row>
    <row r="88" spans="3:24" ht="17.7" customHeight="1">
      <c r="E88" s="12"/>
      <c r="F88" s="125" t="s">
        <v>142</v>
      </c>
      <c r="G88" s="54">
        <v>24</v>
      </c>
      <c r="H88" s="41" t="s">
        <v>1</v>
      </c>
      <c r="I88" s="121"/>
      <c r="J88" s="2" t="str">
        <f t="shared" si="17"/>
        <v/>
      </c>
      <c r="K88" s="71">
        <v>12</v>
      </c>
      <c r="L88" s="71">
        <v>1</v>
      </c>
      <c r="M88" s="71">
        <v>1</v>
      </c>
      <c r="N88" s="71">
        <v>1</v>
      </c>
      <c r="O88" s="71">
        <v>1</v>
      </c>
      <c r="P88" s="71">
        <v>1</v>
      </c>
      <c r="Q88" s="71">
        <v>1</v>
      </c>
      <c r="R88" s="71">
        <v>1</v>
      </c>
      <c r="S88" s="71">
        <v>1</v>
      </c>
      <c r="T88" s="71">
        <v>1</v>
      </c>
      <c r="U88" s="71">
        <v>1</v>
      </c>
      <c r="V88" s="71">
        <v>1</v>
      </c>
      <c r="W88" s="81">
        <v>1</v>
      </c>
      <c r="X88" s="91"/>
    </row>
    <row r="89" spans="3:24" ht="17.7" customHeight="1">
      <c r="E89" s="12"/>
      <c r="F89" s="1" t="s">
        <v>135</v>
      </c>
      <c r="G89" s="54">
        <f t="shared" si="6"/>
        <v>1</v>
      </c>
      <c r="H89" s="41" t="s">
        <v>14</v>
      </c>
      <c r="I89" s="121"/>
      <c r="J89" s="2" t="str">
        <f t="shared" si="17"/>
        <v/>
      </c>
      <c r="K89" s="71">
        <v>1</v>
      </c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81"/>
      <c r="X89" s="91"/>
    </row>
    <row r="90" spans="3:24" ht="17.7" customHeight="1" thickBot="1">
      <c r="E90" s="12"/>
      <c r="F90" s="1" t="s">
        <v>145</v>
      </c>
      <c r="G90" s="54">
        <f t="shared" si="6"/>
        <v>13</v>
      </c>
      <c r="H90" s="41" t="s">
        <v>14</v>
      </c>
      <c r="I90" s="122"/>
      <c r="J90" s="2" t="str">
        <f t="shared" si="17"/>
        <v/>
      </c>
      <c r="K90" s="71">
        <v>1</v>
      </c>
      <c r="L90" s="71">
        <v>1</v>
      </c>
      <c r="M90" s="71">
        <v>1</v>
      </c>
      <c r="N90" s="71">
        <v>1</v>
      </c>
      <c r="O90" s="71">
        <v>1</v>
      </c>
      <c r="P90" s="71">
        <v>1</v>
      </c>
      <c r="Q90" s="71">
        <v>1</v>
      </c>
      <c r="R90" s="71">
        <v>1</v>
      </c>
      <c r="S90" s="71">
        <v>1</v>
      </c>
      <c r="T90" s="71">
        <v>1</v>
      </c>
      <c r="U90" s="71">
        <v>1</v>
      </c>
      <c r="V90" s="71">
        <v>1</v>
      </c>
      <c r="W90" s="81">
        <v>1</v>
      </c>
      <c r="X90" s="91"/>
    </row>
    <row r="91" spans="3:24" ht="17.7" customHeight="1" thickBot="1">
      <c r="C91" s="4" t="s">
        <v>51</v>
      </c>
      <c r="E91" s="19">
        <v>19</v>
      </c>
      <c r="F91" s="6" t="s">
        <v>39</v>
      </c>
      <c r="G91" s="57" t="str">
        <f t="shared" si="6"/>
        <v/>
      </c>
      <c r="H91" s="9"/>
      <c r="I91" s="7"/>
      <c r="J91" s="20" t="str">
        <f>IF(SUM(J92:J92)=0,"",SUM(J92:J92))</f>
        <v/>
      </c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83"/>
      <c r="X91" s="89"/>
    </row>
    <row r="92" spans="3:24" ht="17.7" customHeight="1" thickBot="1">
      <c r="E92" s="12"/>
      <c r="F92" s="8" t="s">
        <v>110</v>
      </c>
      <c r="G92" s="58">
        <f t="shared" si="6"/>
        <v>3</v>
      </c>
      <c r="H92" s="40" t="s">
        <v>4</v>
      </c>
      <c r="I92" s="118"/>
      <c r="J92" s="13" t="str">
        <f>IF(OR(G92=0,G92="",ISBLANK(G92),NOT(ISNUMBER(I92))),"",G92*I92)</f>
        <v/>
      </c>
      <c r="K92" s="70">
        <v>3</v>
      </c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80"/>
      <c r="X92" s="90" t="s">
        <v>109</v>
      </c>
    </row>
    <row r="93" spans="3:24" ht="17.7" customHeight="1" thickBot="1">
      <c r="C93" s="4" t="s">
        <v>51</v>
      </c>
      <c r="E93" s="19">
        <v>20</v>
      </c>
      <c r="F93" s="6" t="s">
        <v>44</v>
      </c>
      <c r="G93" s="57" t="str">
        <f>IF(SUMIF($K$163:$W$163,"●",K93:W93)=0,"",SUMIF($K$163:$W$163,"●",K93:W93))</f>
        <v/>
      </c>
      <c r="H93" s="9"/>
      <c r="I93" s="7"/>
      <c r="J93" s="20" t="str">
        <f>IF(SUM(J94:J94)=0,"",SUM(J94:J94))</f>
        <v/>
      </c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83"/>
      <c r="X93" s="89"/>
    </row>
    <row r="94" spans="3:24" ht="17.7" customHeight="1">
      <c r="E94" s="12"/>
      <c r="F94" s="8" t="s">
        <v>116</v>
      </c>
      <c r="G94" s="58">
        <f>IF(SUMIF($K$162:$W$162,"●",K94:W94)=0,"",SUMIF($K$162:$W$162,"●",K94:W94))</f>
        <v>3</v>
      </c>
      <c r="H94" s="40" t="s">
        <v>1</v>
      </c>
      <c r="I94" s="118"/>
      <c r="J94" s="13" t="str">
        <f>IF(OR(G94=0,G94="",ISBLANK(G94),NOT(ISNUMBER(I94))),"",G94*I94)</f>
        <v/>
      </c>
      <c r="K94" s="70">
        <v>3</v>
      </c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80"/>
      <c r="X94" s="90" t="s">
        <v>47</v>
      </c>
    </row>
    <row r="95" spans="3:24" ht="17.7" customHeight="1" thickBot="1">
      <c r="E95" s="12"/>
      <c r="F95" s="10" t="s">
        <v>202</v>
      </c>
      <c r="G95" s="55">
        <v>3</v>
      </c>
      <c r="H95" s="43" t="s">
        <v>203</v>
      </c>
      <c r="I95" s="124"/>
      <c r="J95" s="14"/>
      <c r="K95" s="74">
        <v>3</v>
      </c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84"/>
      <c r="X95" s="93"/>
    </row>
    <row r="96" spans="3:24" ht="17.7" customHeight="1" thickBot="1">
      <c r="C96" s="4" t="s">
        <v>51</v>
      </c>
      <c r="E96" s="19">
        <v>21</v>
      </c>
      <c r="F96" s="6" t="s">
        <v>45</v>
      </c>
      <c r="G96" s="59" t="str">
        <f t="shared" ref="G96:G103" si="18">IF(SUMIF($K$162:$W$162,"●",K96:W96)=0,"",SUMIF($K$162:$W$162,"●",K96:W96))</f>
        <v/>
      </c>
      <c r="H96" s="9"/>
      <c r="I96" s="7"/>
      <c r="J96" s="20" t="str">
        <f>IF(SUM(J97:J100)=0,"",SUM(J97:J100))</f>
        <v/>
      </c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83"/>
      <c r="X96" s="89"/>
    </row>
    <row r="97" spans="3:28" ht="17.7" customHeight="1">
      <c r="E97" s="12"/>
      <c r="F97" s="8" t="s">
        <v>117</v>
      </c>
      <c r="G97" s="55">
        <f t="shared" si="18"/>
        <v>1</v>
      </c>
      <c r="H97" s="40" t="s">
        <v>4</v>
      </c>
      <c r="I97" s="118"/>
      <c r="J97" s="13" t="str">
        <f t="shared" ref="J97:J100" si="19">IF(OR(G97=0,G97="",ISBLANK(G97),NOT(ISNUMBER(I97))),"",G97*I97)</f>
        <v/>
      </c>
      <c r="K97" s="70">
        <v>1</v>
      </c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80"/>
      <c r="X97" s="90"/>
    </row>
    <row r="98" spans="3:28" ht="17.7" customHeight="1">
      <c r="E98" s="12"/>
      <c r="F98" s="1" t="s">
        <v>118</v>
      </c>
      <c r="G98" s="54">
        <f t="shared" si="18"/>
        <v>12</v>
      </c>
      <c r="H98" s="41" t="s">
        <v>14</v>
      </c>
      <c r="I98" s="121"/>
      <c r="J98" s="2" t="str">
        <f t="shared" si="19"/>
        <v/>
      </c>
      <c r="K98" s="71"/>
      <c r="L98" s="71">
        <v>1</v>
      </c>
      <c r="M98" s="71">
        <v>1</v>
      </c>
      <c r="N98" s="71">
        <v>1</v>
      </c>
      <c r="O98" s="71">
        <v>1</v>
      </c>
      <c r="P98" s="71">
        <v>1</v>
      </c>
      <c r="Q98" s="71">
        <v>1</v>
      </c>
      <c r="R98" s="71">
        <v>1</v>
      </c>
      <c r="S98" s="71">
        <v>1</v>
      </c>
      <c r="T98" s="71">
        <v>1</v>
      </c>
      <c r="U98" s="71">
        <v>1</v>
      </c>
      <c r="V98" s="71">
        <v>1</v>
      </c>
      <c r="W98" s="81">
        <v>1</v>
      </c>
      <c r="X98" s="91"/>
    </row>
    <row r="99" spans="3:28" ht="17.7" customHeight="1">
      <c r="E99" s="12"/>
      <c r="F99" s="1" t="s">
        <v>119</v>
      </c>
      <c r="G99" s="54">
        <f t="shared" si="18"/>
        <v>1</v>
      </c>
      <c r="H99" s="41" t="s">
        <v>4</v>
      </c>
      <c r="I99" s="121"/>
      <c r="J99" s="2" t="str">
        <f t="shared" si="19"/>
        <v/>
      </c>
      <c r="K99" s="71">
        <v>1</v>
      </c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81"/>
      <c r="X99" s="91"/>
    </row>
    <row r="100" spans="3:28" ht="17.7" customHeight="1" thickBot="1">
      <c r="E100" s="12"/>
      <c r="F100" s="5" t="s">
        <v>120</v>
      </c>
      <c r="G100" s="53">
        <f t="shared" si="18"/>
        <v>12</v>
      </c>
      <c r="H100" s="42" t="s">
        <v>4</v>
      </c>
      <c r="I100" s="123"/>
      <c r="J100" s="11" t="str">
        <f t="shared" si="19"/>
        <v/>
      </c>
      <c r="K100" s="72"/>
      <c r="L100" s="72">
        <v>1</v>
      </c>
      <c r="M100" s="72">
        <v>1</v>
      </c>
      <c r="N100" s="72">
        <v>1</v>
      </c>
      <c r="O100" s="72">
        <v>1</v>
      </c>
      <c r="P100" s="72">
        <v>1</v>
      </c>
      <c r="Q100" s="72">
        <v>1</v>
      </c>
      <c r="R100" s="72">
        <v>1</v>
      </c>
      <c r="S100" s="72">
        <v>1</v>
      </c>
      <c r="T100" s="72">
        <v>1</v>
      </c>
      <c r="U100" s="72">
        <v>1</v>
      </c>
      <c r="V100" s="72">
        <v>1</v>
      </c>
      <c r="W100" s="82">
        <v>1</v>
      </c>
      <c r="X100" s="92"/>
    </row>
    <row r="101" spans="3:28" ht="17.7" customHeight="1" thickBot="1">
      <c r="C101" s="4" t="s">
        <v>51</v>
      </c>
      <c r="E101" s="19">
        <v>22</v>
      </c>
      <c r="F101" s="6" t="s">
        <v>46</v>
      </c>
      <c r="G101" s="59" t="str">
        <f t="shared" si="18"/>
        <v/>
      </c>
      <c r="H101" s="9"/>
      <c r="I101" s="7"/>
      <c r="J101" s="20" t="str">
        <f>IF(SUM(J102:J102)=0,"",SUM(J102:J102))</f>
        <v/>
      </c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83"/>
      <c r="X101" s="89"/>
    </row>
    <row r="102" spans="3:28" ht="17.7" customHeight="1">
      <c r="E102" s="12"/>
      <c r="F102" s="8" t="s">
        <v>121</v>
      </c>
      <c r="G102" s="62">
        <f t="shared" si="18"/>
        <v>1</v>
      </c>
      <c r="H102" s="40" t="s">
        <v>4</v>
      </c>
      <c r="I102" s="118"/>
      <c r="J102" s="13" t="str">
        <f t="shared" ref="J102:J103" si="20">IF(OR(G102=0,G102="",ISBLANK(G102),NOT(ISNUMBER(I102))),"",G102*I102)</f>
        <v/>
      </c>
      <c r="K102" s="70">
        <v>1</v>
      </c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80"/>
      <c r="X102" s="90"/>
    </row>
    <row r="103" spans="3:28" ht="17.7" customHeight="1" thickBot="1">
      <c r="E103" s="12"/>
      <c r="F103" s="1" t="s">
        <v>122</v>
      </c>
      <c r="G103" s="54">
        <f t="shared" si="18"/>
        <v>1</v>
      </c>
      <c r="H103" s="41" t="s">
        <v>4</v>
      </c>
      <c r="I103" s="122"/>
      <c r="J103" s="2" t="str">
        <f t="shared" si="20"/>
        <v/>
      </c>
      <c r="K103" s="71">
        <v>1</v>
      </c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81"/>
      <c r="X103" s="91"/>
    </row>
    <row r="104" spans="3:28" s="109" customFormat="1" ht="17.7" customHeight="1" thickBot="1">
      <c r="C104" s="146" t="s">
        <v>51</v>
      </c>
      <c r="E104" s="129">
        <v>23</v>
      </c>
      <c r="F104" s="130" t="s">
        <v>132</v>
      </c>
      <c r="G104" s="104" t="str">
        <f>IF(SUMIF($K$164:$W$164,"●",K104:W104)=0,"",SUMIF($K$164:$W$164,"●",K104:W104))</f>
        <v/>
      </c>
      <c r="H104" s="131"/>
      <c r="I104" s="132"/>
      <c r="J104" s="133" t="str">
        <f>IF(SUM(J105:J106)=0,"",SUM(J105:J106))</f>
        <v/>
      </c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5"/>
      <c r="X104" s="101"/>
    </row>
    <row r="105" spans="3:28" s="109" customFormat="1" ht="17.7" customHeight="1">
      <c r="E105" s="136"/>
      <c r="F105" s="137" t="s">
        <v>133</v>
      </c>
      <c r="G105" s="107">
        <f t="shared" ref="G105:G147" si="21">IF(SUMIF($K$162:$W$162,"●",K105:W105)=0,"",SUMIF($K$162:$W$162,"●",K105:W105))</f>
        <v>1</v>
      </c>
      <c r="H105" s="138" t="s">
        <v>14</v>
      </c>
      <c r="I105" s="148"/>
      <c r="J105" s="139" t="str">
        <f t="shared" ref="J105:J106" si="22">IF(OR(G105=0,G105="",ISBLANK(G105),NOT(ISNUMBER(I105))),"",G105*I105)</f>
        <v/>
      </c>
      <c r="K105" s="140">
        <v>1</v>
      </c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1"/>
      <c r="X105" s="158" t="s">
        <v>54</v>
      </c>
      <c r="AB105" s="153"/>
    </row>
    <row r="106" spans="3:28" s="109" customFormat="1" ht="17.7" customHeight="1" thickBot="1">
      <c r="E106" s="142"/>
      <c r="F106" s="143" t="s">
        <v>134</v>
      </c>
      <c r="G106" s="108">
        <f t="shared" si="21"/>
        <v>1</v>
      </c>
      <c r="H106" s="144" t="s">
        <v>14</v>
      </c>
      <c r="I106" s="148"/>
      <c r="J106" s="139" t="str">
        <f t="shared" si="22"/>
        <v/>
      </c>
      <c r="K106" s="140">
        <v>1</v>
      </c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58" t="s">
        <v>207</v>
      </c>
      <c r="AB106" s="153"/>
    </row>
    <row r="107" spans="3:28" ht="17.7" customHeight="1" thickBot="1">
      <c r="C107" s="4" t="s">
        <v>51</v>
      </c>
      <c r="E107" s="18">
        <v>24</v>
      </c>
      <c r="F107" s="9" t="s">
        <v>52</v>
      </c>
      <c r="G107" s="59" t="str">
        <f t="shared" si="21"/>
        <v/>
      </c>
      <c r="H107" s="9"/>
      <c r="I107" s="7"/>
      <c r="J107" s="20" t="str">
        <f>IF(SUM(J108:J135)=0,"",SUM(J108:J135))</f>
        <v/>
      </c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83"/>
      <c r="X107" s="89"/>
    </row>
    <row r="108" spans="3:28" ht="17.7" customHeight="1" collapsed="1">
      <c r="E108" s="12"/>
      <c r="F108" s="120" t="s">
        <v>169</v>
      </c>
      <c r="G108" s="60" t="str">
        <f t="shared" si="21"/>
        <v/>
      </c>
      <c r="H108" s="41"/>
      <c r="I108" s="121"/>
      <c r="J108" s="2" t="str">
        <f t="shared" ref="J108:J135" si="23">IF(OR(G108=0,G108="",ISBLANK(G108),NOT(ISNUMBER(I108))),"",G108*I108)</f>
        <v/>
      </c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81"/>
      <c r="X108" s="91"/>
    </row>
    <row r="109" spans="3:28" ht="17.7" customHeight="1">
      <c r="E109" s="12"/>
      <c r="F109" s="120" t="s">
        <v>123</v>
      </c>
      <c r="G109" s="53">
        <f t="shared" si="21"/>
        <v>1</v>
      </c>
      <c r="H109" s="41" t="s">
        <v>4</v>
      </c>
      <c r="I109" s="121"/>
      <c r="J109" s="2" t="str">
        <f t="shared" si="23"/>
        <v/>
      </c>
      <c r="K109" s="71">
        <v>1</v>
      </c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81"/>
      <c r="X109" s="91"/>
    </row>
    <row r="110" spans="3:28" ht="17.7" customHeight="1">
      <c r="E110" s="12"/>
      <c r="F110" s="8" t="s">
        <v>149</v>
      </c>
      <c r="G110" s="54">
        <f t="shared" si="21"/>
        <v>2</v>
      </c>
      <c r="H110" s="150" t="s">
        <v>14</v>
      </c>
      <c r="I110" s="151"/>
      <c r="J110" s="139" t="str">
        <f t="shared" si="23"/>
        <v/>
      </c>
      <c r="K110" s="152">
        <v>2</v>
      </c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90"/>
    </row>
    <row r="111" spans="3:28" ht="17.7" customHeight="1">
      <c r="E111" s="12"/>
      <c r="F111" s="8" t="s">
        <v>168</v>
      </c>
      <c r="G111" s="54">
        <f t="shared" si="21"/>
        <v>12</v>
      </c>
      <c r="H111" s="150" t="s">
        <v>13</v>
      </c>
      <c r="I111" s="151"/>
      <c r="J111" s="139" t="str">
        <f t="shared" si="23"/>
        <v/>
      </c>
      <c r="K111" s="152"/>
      <c r="L111" s="152">
        <v>1</v>
      </c>
      <c r="M111" s="152">
        <v>1</v>
      </c>
      <c r="N111" s="152">
        <v>1</v>
      </c>
      <c r="O111" s="152">
        <v>1</v>
      </c>
      <c r="P111" s="152">
        <v>1</v>
      </c>
      <c r="Q111" s="152">
        <v>1</v>
      </c>
      <c r="R111" s="152">
        <v>1</v>
      </c>
      <c r="S111" s="152">
        <v>1</v>
      </c>
      <c r="T111" s="152">
        <v>1</v>
      </c>
      <c r="U111" s="152">
        <v>1</v>
      </c>
      <c r="V111" s="152">
        <v>1</v>
      </c>
      <c r="W111" s="152">
        <v>1</v>
      </c>
      <c r="X111" s="90" t="s">
        <v>57</v>
      </c>
    </row>
    <row r="112" spans="3:28" ht="17.7" customHeight="1">
      <c r="E112" s="12"/>
      <c r="F112" s="8" t="s">
        <v>153</v>
      </c>
      <c r="G112" s="54">
        <f t="shared" si="21"/>
        <v>2</v>
      </c>
      <c r="H112" s="150" t="s">
        <v>12</v>
      </c>
      <c r="I112" s="151"/>
      <c r="J112" s="139" t="str">
        <f t="shared" ref="J112:J115" si="24">IF(OR(G112=0,G112="",ISBLANK(G112),NOT(ISNUMBER(I112))),"",G112*I112)</f>
        <v/>
      </c>
      <c r="K112" s="152"/>
      <c r="L112" s="152"/>
      <c r="M112" s="152"/>
      <c r="N112" s="152"/>
      <c r="O112" s="152"/>
      <c r="P112" s="152"/>
      <c r="Q112" s="152">
        <v>1</v>
      </c>
      <c r="R112" s="152"/>
      <c r="S112" s="152">
        <v>1</v>
      </c>
      <c r="T112" s="152"/>
      <c r="U112" s="152"/>
      <c r="V112" s="152"/>
      <c r="W112" s="152"/>
      <c r="X112" s="90"/>
    </row>
    <row r="113" spans="5:24" ht="17.7" customHeight="1">
      <c r="E113" s="12"/>
      <c r="F113" s="8" t="s">
        <v>182</v>
      </c>
      <c r="G113" s="54" t="str">
        <f t="shared" si="21"/>
        <v/>
      </c>
      <c r="H113" s="150"/>
      <c r="I113" s="139"/>
      <c r="J113" s="139" t="str">
        <f t="shared" si="24"/>
        <v/>
      </c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90"/>
    </row>
    <row r="114" spans="5:24" ht="17.7" customHeight="1">
      <c r="E114" s="12"/>
      <c r="F114" s="8" t="s">
        <v>184</v>
      </c>
      <c r="G114" s="54">
        <f t="shared" si="21"/>
        <v>2</v>
      </c>
      <c r="H114" s="150" t="s">
        <v>192</v>
      </c>
      <c r="I114" s="139"/>
      <c r="J114" s="139" t="str">
        <f t="shared" si="24"/>
        <v/>
      </c>
      <c r="K114" s="152">
        <v>2</v>
      </c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90"/>
    </row>
    <row r="115" spans="5:24" ht="17.7" customHeight="1">
      <c r="E115" s="12"/>
      <c r="F115" s="8" t="s">
        <v>183</v>
      </c>
      <c r="G115" s="54">
        <f t="shared" si="21"/>
        <v>2</v>
      </c>
      <c r="H115" s="150" t="s">
        <v>192</v>
      </c>
      <c r="I115" s="139"/>
      <c r="J115" s="139" t="str">
        <f t="shared" si="24"/>
        <v/>
      </c>
      <c r="K115" s="152">
        <v>2</v>
      </c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90"/>
    </row>
    <row r="116" spans="5:24" ht="17.7" customHeight="1">
      <c r="E116" s="12"/>
      <c r="F116" s="8" t="s">
        <v>185</v>
      </c>
      <c r="G116" s="54">
        <f t="shared" si="21"/>
        <v>14</v>
      </c>
      <c r="H116" s="150" t="s">
        <v>192</v>
      </c>
      <c r="I116" s="139"/>
      <c r="J116" s="139" t="str">
        <f t="shared" ref="J116:J120" si="25">IF(OR(G116=0,G116="",ISBLANK(G116),NOT(ISNUMBER(I116))),"",G116*I116)</f>
        <v/>
      </c>
      <c r="K116" s="152">
        <v>2</v>
      </c>
      <c r="L116" s="152">
        <v>1</v>
      </c>
      <c r="M116" s="152">
        <v>1</v>
      </c>
      <c r="N116" s="152">
        <v>1</v>
      </c>
      <c r="O116" s="152">
        <v>1</v>
      </c>
      <c r="P116" s="152">
        <v>1</v>
      </c>
      <c r="Q116" s="152">
        <v>1</v>
      </c>
      <c r="R116" s="152">
        <v>1</v>
      </c>
      <c r="S116" s="152">
        <v>1</v>
      </c>
      <c r="T116" s="152">
        <v>1</v>
      </c>
      <c r="U116" s="152">
        <v>1</v>
      </c>
      <c r="V116" s="152">
        <v>1</v>
      </c>
      <c r="W116" s="152">
        <v>1</v>
      </c>
      <c r="X116" s="90" t="s">
        <v>211</v>
      </c>
    </row>
    <row r="117" spans="5:24" ht="17.7" customHeight="1">
      <c r="E117" s="12"/>
      <c r="F117" s="8" t="s">
        <v>183</v>
      </c>
      <c r="G117" s="54">
        <f t="shared" si="21"/>
        <v>12</v>
      </c>
      <c r="H117" s="150" t="s">
        <v>192</v>
      </c>
      <c r="I117" s="139"/>
      <c r="J117" s="139" t="str">
        <f t="shared" si="25"/>
        <v/>
      </c>
      <c r="K117" s="152"/>
      <c r="L117" s="152">
        <v>1</v>
      </c>
      <c r="M117" s="152">
        <v>1</v>
      </c>
      <c r="N117" s="152">
        <v>1</v>
      </c>
      <c r="O117" s="152">
        <v>1</v>
      </c>
      <c r="P117" s="152">
        <v>1</v>
      </c>
      <c r="Q117" s="152">
        <v>1</v>
      </c>
      <c r="R117" s="152">
        <v>1</v>
      </c>
      <c r="S117" s="152">
        <v>1</v>
      </c>
      <c r="T117" s="152">
        <v>1</v>
      </c>
      <c r="U117" s="152">
        <v>1</v>
      </c>
      <c r="V117" s="152">
        <v>1</v>
      </c>
      <c r="W117" s="152">
        <v>1</v>
      </c>
      <c r="X117" s="90"/>
    </row>
    <row r="118" spans="5:24" ht="17.7" customHeight="1">
      <c r="E118" s="12"/>
      <c r="F118" s="8" t="s">
        <v>186</v>
      </c>
      <c r="G118" s="54">
        <f t="shared" si="21"/>
        <v>12</v>
      </c>
      <c r="H118" s="150" t="s">
        <v>192</v>
      </c>
      <c r="I118" s="139"/>
      <c r="J118" s="139" t="str">
        <f t="shared" si="25"/>
        <v/>
      </c>
      <c r="K118" s="152">
        <v>4</v>
      </c>
      <c r="L118" s="152"/>
      <c r="M118" s="152"/>
      <c r="N118" s="152"/>
      <c r="O118" s="152">
        <v>1</v>
      </c>
      <c r="P118" s="152">
        <v>1</v>
      </c>
      <c r="Q118" s="152">
        <v>1</v>
      </c>
      <c r="R118" s="152">
        <v>1</v>
      </c>
      <c r="S118" s="152">
        <v>2</v>
      </c>
      <c r="T118" s="152"/>
      <c r="U118" s="152"/>
      <c r="V118" s="152">
        <v>1</v>
      </c>
      <c r="W118" s="152">
        <v>1</v>
      </c>
      <c r="X118" s="90" t="s">
        <v>211</v>
      </c>
    </row>
    <row r="119" spans="5:24" ht="17.7" customHeight="1">
      <c r="E119" s="12"/>
      <c r="F119" s="8" t="s">
        <v>187</v>
      </c>
      <c r="G119" s="54">
        <f t="shared" si="21"/>
        <v>12</v>
      </c>
      <c r="H119" s="150" t="s">
        <v>192</v>
      </c>
      <c r="I119" s="139"/>
      <c r="J119" s="139" t="str">
        <f t="shared" si="25"/>
        <v/>
      </c>
      <c r="K119" s="152">
        <v>5</v>
      </c>
      <c r="L119" s="152"/>
      <c r="M119" s="152"/>
      <c r="N119" s="152"/>
      <c r="O119" s="152">
        <v>1</v>
      </c>
      <c r="P119" s="152">
        <v>1</v>
      </c>
      <c r="Q119" s="152">
        <v>1</v>
      </c>
      <c r="R119" s="152"/>
      <c r="S119" s="152">
        <v>1</v>
      </c>
      <c r="T119" s="152">
        <v>1</v>
      </c>
      <c r="U119" s="152">
        <v>1</v>
      </c>
      <c r="V119" s="152"/>
      <c r="W119" s="152">
        <v>1</v>
      </c>
      <c r="X119" s="90" t="s">
        <v>211</v>
      </c>
    </row>
    <row r="120" spans="5:24" ht="17.7" customHeight="1">
      <c r="E120" s="12"/>
      <c r="F120" s="8" t="s">
        <v>188</v>
      </c>
      <c r="G120" s="54">
        <f t="shared" si="21"/>
        <v>3</v>
      </c>
      <c r="H120" s="150" t="s">
        <v>192</v>
      </c>
      <c r="I120" s="139"/>
      <c r="J120" s="139" t="str">
        <f t="shared" si="25"/>
        <v/>
      </c>
      <c r="K120" s="152">
        <v>2</v>
      </c>
      <c r="L120" s="152"/>
      <c r="M120" s="152"/>
      <c r="N120" s="152"/>
      <c r="O120" s="152"/>
      <c r="P120" s="152"/>
      <c r="Q120" s="152"/>
      <c r="R120" s="152"/>
      <c r="S120" s="152"/>
      <c r="T120" s="152"/>
      <c r="U120" s="152">
        <v>1</v>
      </c>
      <c r="V120" s="152"/>
      <c r="W120" s="152"/>
      <c r="X120" s="90" t="s">
        <v>212</v>
      </c>
    </row>
    <row r="121" spans="5:24" ht="17.7" customHeight="1">
      <c r="E121" s="12"/>
      <c r="F121" s="8" t="s">
        <v>189</v>
      </c>
      <c r="G121" s="54">
        <f t="shared" si="21"/>
        <v>3</v>
      </c>
      <c r="H121" s="150" t="s">
        <v>192</v>
      </c>
      <c r="I121" s="139"/>
      <c r="J121" s="139" t="str">
        <f t="shared" ref="J121:J122" si="26">IF(OR(G121=0,G121="",ISBLANK(G121),NOT(ISNUMBER(I121))),"",G121*I121)</f>
        <v/>
      </c>
      <c r="K121" s="152">
        <v>1</v>
      </c>
      <c r="L121" s="152"/>
      <c r="M121" s="152"/>
      <c r="N121" s="152"/>
      <c r="O121" s="152"/>
      <c r="P121" s="152"/>
      <c r="Q121" s="152"/>
      <c r="R121" s="152">
        <v>1</v>
      </c>
      <c r="S121" s="152"/>
      <c r="T121" s="152"/>
      <c r="U121" s="152"/>
      <c r="V121" s="152">
        <v>1</v>
      </c>
      <c r="W121" s="152"/>
      <c r="X121" s="90" t="s">
        <v>212</v>
      </c>
    </row>
    <row r="122" spans="5:24" ht="17.7" customHeight="1">
      <c r="E122" s="12"/>
      <c r="F122" s="8" t="s">
        <v>190</v>
      </c>
      <c r="G122" s="54">
        <f t="shared" si="21"/>
        <v>26</v>
      </c>
      <c r="H122" s="150" t="s">
        <v>192</v>
      </c>
      <c r="I122" s="139"/>
      <c r="J122" s="139" t="str">
        <f t="shared" si="26"/>
        <v/>
      </c>
      <c r="K122" s="152">
        <v>8</v>
      </c>
      <c r="L122" s="152"/>
      <c r="M122" s="152"/>
      <c r="N122" s="152"/>
      <c r="O122" s="152">
        <v>2</v>
      </c>
      <c r="P122" s="152">
        <v>2</v>
      </c>
      <c r="Q122" s="152">
        <v>2</v>
      </c>
      <c r="R122" s="152">
        <v>2</v>
      </c>
      <c r="S122" s="152">
        <v>3</v>
      </c>
      <c r="T122" s="152">
        <v>1</v>
      </c>
      <c r="U122" s="152">
        <v>2</v>
      </c>
      <c r="V122" s="152">
        <v>2</v>
      </c>
      <c r="W122" s="152">
        <v>2</v>
      </c>
      <c r="X122" s="90" t="s">
        <v>211</v>
      </c>
    </row>
    <row r="123" spans="5:24" ht="17.7" customHeight="1">
      <c r="E123" s="12"/>
      <c r="F123" s="8" t="s">
        <v>191</v>
      </c>
      <c r="G123" s="54">
        <f t="shared" si="21"/>
        <v>1</v>
      </c>
      <c r="H123" s="150" t="s">
        <v>14</v>
      </c>
      <c r="I123" s="139"/>
      <c r="J123" s="139" t="str">
        <f t="shared" si="23"/>
        <v/>
      </c>
      <c r="K123" s="152">
        <v>1</v>
      </c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90"/>
    </row>
    <row r="124" spans="5:24" ht="17.7" customHeight="1">
      <c r="E124" s="12"/>
      <c r="F124" s="8" t="s">
        <v>162</v>
      </c>
      <c r="G124" s="54" t="str">
        <f t="shared" si="21"/>
        <v/>
      </c>
      <c r="H124" s="150"/>
      <c r="I124" s="151"/>
      <c r="J124" s="139" t="str">
        <f t="shared" si="23"/>
        <v/>
      </c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90"/>
    </row>
    <row r="125" spans="5:24" ht="17.7" customHeight="1">
      <c r="E125" s="12"/>
      <c r="F125" s="8" t="s">
        <v>154</v>
      </c>
      <c r="G125" s="54">
        <f t="shared" si="21"/>
        <v>6</v>
      </c>
      <c r="H125" s="150" t="s">
        <v>13</v>
      </c>
      <c r="I125" s="151"/>
      <c r="J125" s="139" t="str">
        <f t="shared" si="23"/>
        <v/>
      </c>
      <c r="K125" s="152">
        <v>6</v>
      </c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90"/>
    </row>
    <row r="126" spans="5:24" ht="17.7" customHeight="1">
      <c r="E126" s="12"/>
      <c r="F126" s="8" t="s">
        <v>155</v>
      </c>
      <c r="G126" s="54">
        <f t="shared" si="21"/>
        <v>1</v>
      </c>
      <c r="H126" s="150" t="s">
        <v>12</v>
      </c>
      <c r="I126" s="151"/>
      <c r="J126" s="139" t="str">
        <f t="shared" si="23"/>
        <v/>
      </c>
      <c r="K126" s="152">
        <v>1</v>
      </c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90"/>
    </row>
    <row r="127" spans="5:24" ht="17.7" customHeight="1">
      <c r="E127" s="12"/>
      <c r="F127" s="8" t="s">
        <v>156</v>
      </c>
      <c r="G127" s="54">
        <f t="shared" si="21"/>
        <v>1</v>
      </c>
      <c r="H127" s="150" t="s">
        <v>12</v>
      </c>
      <c r="I127" s="151"/>
      <c r="J127" s="139" t="str">
        <f t="shared" si="23"/>
        <v/>
      </c>
      <c r="K127" s="152">
        <v>1</v>
      </c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90"/>
    </row>
    <row r="128" spans="5:24" ht="17.7" customHeight="1">
      <c r="E128" s="12"/>
      <c r="F128" s="8" t="s">
        <v>163</v>
      </c>
      <c r="G128" s="54" t="str">
        <f t="shared" si="21"/>
        <v/>
      </c>
      <c r="H128" s="150"/>
      <c r="I128" s="151"/>
      <c r="J128" s="139" t="str">
        <f t="shared" si="23"/>
        <v/>
      </c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90"/>
    </row>
    <row r="129" spans="3:24" ht="17.7" customHeight="1">
      <c r="E129" s="12"/>
      <c r="F129" s="8" t="s">
        <v>157</v>
      </c>
      <c r="G129" s="54">
        <f t="shared" si="21"/>
        <v>10</v>
      </c>
      <c r="H129" s="150" t="s">
        <v>13</v>
      </c>
      <c r="I129" s="151"/>
      <c r="J129" s="139" t="str">
        <f t="shared" si="23"/>
        <v/>
      </c>
      <c r="K129" s="152">
        <v>10</v>
      </c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90"/>
    </row>
    <row r="130" spans="3:24" ht="17.7" customHeight="1">
      <c r="E130" s="12"/>
      <c r="F130" s="8" t="s">
        <v>158</v>
      </c>
      <c r="G130" s="54">
        <f t="shared" si="21"/>
        <v>6</v>
      </c>
      <c r="H130" s="150" t="s">
        <v>165</v>
      </c>
      <c r="I130" s="151"/>
      <c r="J130" s="139" t="str">
        <f t="shared" si="23"/>
        <v/>
      </c>
      <c r="K130" s="152">
        <v>6</v>
      </c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90"/>
    </row>
    <row r="131" spans="3:24" ht="17.7" customHeight="1">
      <c r="E131" s="12"/>
      <c r="F131" s="8" t="s">
        <v>159</v>
      </c>
      <c r="G131" s="54">
        <f t="shared" si="21"/>
        <v>1</v>
      </c>
      <c r="H131" s="150" t="s">
        <v>12</v>
      </c>
      <c r="I131" s="151"/>
      <c r="J131" s="139" t="str">
        <f t="shared" si="23"/>
        <v/>
      </c>
      <c r="K131" s="152">
        <v>1</v>
      </c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90"/>
    </row>
    <row r="132" spans="3:24" ht="17.7" customHeight="1">
      <c r="E132" s="12"/>
      <c r="F132" s="8" t="s">
        <v>205</v>
      </c>
      <c r="G132" s="54">
        <f t="shared" si="21"/>
        <v>17</v>
      </c>
      <c r="H132" s="150" t="s">
        <v>12</v>
      </c>
      <c r="I132" s="151"/>
      <c r="J132" s="139" t="str">
        <f t="shared" si="23"/>
        <v/>
      </c>
      <c r="K132" s="152">
        <v>17</v>
      </c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90"/>
    </row>
    <row r="133" spans="3:24" ht="17.7" customHeight="1">
      <c r="E133" s="12"/>
      <c r="F133" s="8" t="s">
        <v>206</v>
      </c>
      <c r="G133" s="54">
        <f t="shared" si="21"/>
        <v>1</v>
      </c>
      <c r="H133" s="150" t="s">
        <v>12</v>
      </c>
      <c r="I133" s="151"/>
      <c r="J133" s="139" t="str">
        <f t="shared" si="23"/>
        <v/>
      </c>
      <c r="K133" s="152">
        <v>1</v>
      </c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90"/>
    </row>
    <row r="134" spans="3:24" ht="17.7" customHeight="1">
      <c r="E134" s="12"/>
      <c r="F134" s="8" t="s">
        <v>160</v>
      </c>
      <c r="G134" s="54">
        <f t="shared" si="21"/>
        <v>2</v>
      </c>
      <c r="H134" s="150" t="s">
        <v>164</v>
      </c>
      <c r="I134" s="151"/>
      <c r="J134" s="139" t="str">
        <f t="shared" si="23"/>
        <v/>
      </c>
      <c r="K134" s="152">
        <v>2</v>
      </c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90"/>
    </row>
    <row r="135" spans="3:24" ht="17.7" customHeight="1" thickBot="1">
      <c r="E135" s="12"/>
      <c r="F135" s="8" t="s">
        <v>161</v>
      </c>
      <c r="G135" s="61">
        <f t="shared" si="21"/>
        <v>16</v>
      </c>
      <c r="H135" s="150" t="s">
        <v>164</v>
      </c>
      <c r="I135" s="151"/>
      <c r="J135" s="139" t="str">
        <f t="shared" si="23"/>
        <v/>
      </c>
      <c r="K135" s="152">
        <v>16</v>
      </c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90"/>
    </row>
    <row r="136" spans="3:24" ht="17.7" customHeight="1" thickBot="1">
      <c r="C136" s="4" t="s">
        <v>51</v>
      </c>
      <c r="E136" s="19">
        <v>25</v>
      </c>
      <c r="F136" s="6" t="s">
        <v>40</v>
      </c>
      <c r="G136" s="59" t="str">
        <f t="shared" si="21"/>
        <v/>
      </c>
      <c r="H136" s="9"/>
      <c r="I136" s="7"/>
      <c r="J136" s="20" t="str">
        <f>IF(SUM(J137:J147)=0,"",SUM(J137:J147))</f>
        <v/>
      </c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83"/>
      <c r="X136" s="89"/>
    </row>
    <row r="137" spans="3:24" ht="17.7" customHeight="1">
      <c r="E137" s="12"/>
      <c r="F137" s="8" t="s">
        <v>111</v>
      </c>
      <c r="G137" s="60" t="str">
        <f t="shared" si="21"/>
        <v/>
      </c>
      <c r="H137" s="40"/>
      <c r="I137" s="118"/>
      <c r="J137" s="13" t="str">
        <f t="shared" ref="J137:J147" si="27">IF(OR(G137=0,G137="",ISBLANK(G137),NOT(ISNUMBER(I137))),"",G137*I137)</f>
        <v/>
      </c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80"/>
      <c r="X137" s="90"/>
    </row>
    <row r="138" spans="3:24" ht="17.7" customHeight="1">
      <c r="E138" s="12"/>
      <c r="F138" s="1" t="s">
        <v>112</v>
      </c>
      <c r="G138" s="60">
        <f t="shared" si="21"/>
        <v>1</v>
      </c>
      <c r="H138" s="41" t="s">
        <v>4</v>
      </c>
      <c r="I138" s="121"/>
      <c r="J138" s="2" t="str">
        <f t="shared" si="27"/>
        <v/>
      </c>
      <c r="K138" s="71">
        <v>1</v>
      </c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81"/>
      <c r="X138" s="91" t="s">
        <v>43</v>
      </c>
    </row>
    <row r="139" spans="3:24" ht="90" customHeight="1">
      <c r="E139" s="12"/>
      <c r="F139" s="1" t="s">
        <v>193</v>
      </c>
      <c r="G139" s="60">
        <f>IF(SUMIF($K$162:$W$162,"●",K139:W139)=0,"",SUMIF($K$162:$W$162,"●",K139:W139))</f>
        <v>35</v>
      </c>
      <c r="H139" s="41" t="s">
        <v>1</v>
      </c>
      <c r="I139" s="121"/>
      <c r="J139" s="2" t="str">
        <f t="shared" si="27"/>
        <v/>
      </c>
      <c r="K139" s="71">
        <f>2+4+1</f>
        <v>7</v>
      </c>
      <c r="L139" s="71">
        <f>1+3</f>
        <v>4</v>
      </c>
      <c r="M139" s="71">
        <f t="shared" ref="M139:T139" si="28">1+1</f>
        <v>2</v>
      </c>
      <c r="N139" s="71">
        <f t="shared" si="28"/>
        <v>2</v>
      </c>
      <c r="O139" s="71">
        <f t="shared" si="28"/>
        <v>2</v>
      </c>
      <c r="P139" s="71">
        <f t="shared" si="28"/>
        <v>2</v>
      </c>
      <c r="Q139" s="71">
        <f t="shared" si="28"/>
        <v>2</v>
      </c>
      <c r="R139" s="71">
        <f t="shared" si="28"/>
        <v>2</v>
      </c>
      <c r="S139" s="71">
        <f t="shared" si="28"/>
        <v>2</v>
      </c>
      <c r="T139" s="71">
        <f t="shared" si="28"/>
        <v>2</v>
      </c>
      <c r="U139" s="71">
        <f>1+3</f>
        <v>4</v>
      </c>
      <c r="V139" s="71">
        <f>1+1</f>
        <v>2</v>
      </c>
      <c r="W139" s="81">
        <f>1+1</f>
        <v>2</v>
      </c>
      <c r="X139" s="160" t="s">
        <v>128</v>
      </c>
    </row>
    <row r="140" spans="3:24" ht="31.2" customHeight="1">
      <c r="E140" s="12"/>
      <c r="F140" s="1" t="s">
        <v>194</v>
      </c>
      <c r="G140" s="60">
        <f t="shared" si="21"/>
        <v>1</v>
      </c>
      <c r="H140" s="41" t="s">
        <v>195</v>
      </c>
      <c r="I140" s="121"/>
      <c r="J140" s="2"/>
      <c r="K140" s="71">
        <v>1</v>
      </c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81"/>
      <c r="X140" s="160" t="s">
        <v>196</v>
      </c>
    </row>
    <row r="141" spans="3:24" s="3" customFormat="1" ht="17.7" customHeight="1">
      <c r="E141" s="12"/>
      <c r="F141" s="125" t="s">
        <v>197</v>
      </c>
      <c r="G141" s="60" t="str">
        <f t="shared" si="21"/>
        <v/>
      </c>
      <c r="H141" s="126"/>
      <c r="I141" s="147"/>
      <c r="J141" s="127" t="str">
        <f t="shared" si="27"/>
        <v/>
      </c>
      <c r="K141" s="128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81"/>
      <c r="X141" s="91"/>
    </row>
    <row r="142" spans="3:24" ht="17.7" customHeight="1">
      <c r="E142" s="12"/>
      <c r="F142" s="125" t="s">
        <v>113</v>
      </c>
      <c r="G142" s="60">
        <f t="shared" si="21"/>
        <v>1</v>
      </c>
      <c r="H142" s="126" t="s">
        <v>14</v>
      </c>
      <c r="I142" s="147"/>
      <c r="J142" s="127" t="str">
        <f t="shared" si="27"/>
        <v/>
      </c>
      <c r="K142" s="128">
        <v>1</v>
      </c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81"/>
      <c r="X142" s="91"/>
    </row>
    <row r="143" spans="3:24" ht="52.5" customHeight="1">
      <c r="E143" s="12"/>
      <c r="F143" s="125" t="s">
        <v>53</v>
      </c>
      <c r="G143" s="60">
        <f t="shared" si="21"/>
        <v>1</v>
      </c>
      <c r="H143" s="126" t="s">
        <v>14</v>
      </c>
      <c r="I143" s="147"/>
      <c r="J143" s="127" t="str">
        <f t="shared" si="27"/>
        <v/>
      </c>
      <c r="K143" s="128">
        <v>1</v>
      </c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81"/>
      <c r="X143" s="160" t="s">
        <v>58</v>
      </c>
    </row>
    <row r="144" spans="3:24" ht="17.7" customHeight="1">
      <c r="E144" s="12"/>
      <c r="F144" s="125" t="s">
        <v>114</v>
      </c>
      <c r="G144" s="60">
        <f t="shared" si="21"/>
        <v>1</v>
      </c>
      <c r="H144" s="126" t="s">
        <v>14</v>
      </c>
      <c r="I144" s="147"/>
      <c r="J144" s="127" t="str">
        <f t="shared" si="27"/>
        <v/>
      </c>
      <c r="K144" s="128">
        <v>1</v>
      </c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81"/>
      <c r="X144" s="91"/>
    </row>
    <row r="145" spans="5:24" ht="75" customHeight="1">
      <c r="E145" s="12"/>
      <c r="F145" s="125" t="s">
        <v>41</v>
      </c>
      <c r="G145" s="60">
        <f t="shared" si="21"/>
        <v>1</v>
      </c>
      <c r="H145" s="126" t="s">
        <v>14</v>
      </c>
      <c r="I145" s="147"/>
      <c r="J145" s="127" t="str">
        <f t="shared" si="27"/>
        <v/>
      </c>
      <c r="K145" s="128">
        <v>1</v>
      </c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81"/>
      <c r="X145" s="160" t="s">
        <v>59</v>
      </c>
    </row>
    <row r="146" spans="5:24" ht="17.7" customHeight="1">
      <c r="E146" s="12"/>
      <c r="F146" s="125" t="s">
        <v>115</v>
      </c>
      <c r="G146" s="60">
        <f t="shared" si="21"/>
        <v>1</v>
      </c>
      <c r="H146" s="126" t="s">
        <v>14</v>
      </c>
      <c r="I146" s="147"/>
      <c r="J146" s="127" t="str">
        <f t="shared" si="27"/>
        <v/>
      </c>
      <c r="K146" s="128">
        <v>1</v>
      </c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81"/>
      <c r="X146" s="91"/>
    </row>
    <row r="147" spans="5:24" ht="35.1" customHeight="1" thickBot="1">
      <c r="E147" s="12"/>
      <c r="F147" s="125" t="s">
        <v>42</v>
      </c>
      <c r="G147" s="60">
        <f t="shared" si="21"/>
        <v>1</v>
      </c>
      <c r="H147" s="126" t="s">
        <v>14</v>
      </c>
      <c r="I147" s="147"/>
      <c r="J147" s="127" t="str">
        <f t="shared" si="27"/>
        <v/>
      </c>
      <c r="K147" s="128">
        <v>1</v>
      </c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81"/>
      <c r="X147" s="160" t="s">
        <v>60</v>
      </c>
    </row>
    <row r="148" spans="5:24" ht="17.7" customHeight="1" thickBot="1">
      <c r="E148" s="129">
        <v>26</v>
      </c>
      <c r="F148" s="6" t="s">
        <v>17</v>
      </c>
      <c r="G148" s="51"/>
      <c r="H148" s="9"/>
      <c r="I148" s="7"/>
      <c r="J148" s="20" t="str">
        <f>J149</f>
        <v/>
      </c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83"/>
      <c r="X148" s="89"/>
    </row>
    <row r="149" spans="5:24" ht="17.7" customHeight="1" thickBot="1">
      <c r="E149" s="110"/>
      <c r="F149" s="22" t="s">
        <v>15</v>
      </c>
      <c r="G149" s="63">
        <v>1</v>
      </c>
      <c r="H149" s="44" t="s">
        <v>4</v>
      </c>
      <c r="I149" s="15"/>
      <c r="J149" s="15" t="str">
        <f>IF(SUMIF($C$7:$C$149,"●",J$7:J$149)=0,"",SUMIF($C$7:$C$149,"●",J$7:J$149))</f>
        <v/>
      </c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80"/>
      <c r="X149" s="94"/>
    </row>
    <row r="150" spans="5:24" ht="17.7" customHeight="1" thickBot="1">
      <c r="E150" s="145">
        <v>27</v>
      </c>
      <c r="F150" s="23" t="s">
        <v>16</v>
      </c>
      <c r="G150" s="64"/>
      <c r="H150" s="45"/>
      <c r="I150" s="24"/>
      <c r="J150" s="24" t="str">
        <f>IF(SUM(J151:J152)=0,"",SUM(J151:J152))</f>
        <v/>
      </c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83"/>
      <c r="X150" s="89"/>
    </row>
    <row r="151" spans="5:24" ht="17.7" customHeight="1">
      <c r="E151" s="114"/>
      <c r="F151" s="25"/>
      <c r="G151" s="65">
        <v>1</v>
      </c>
      <c r="H151" s="46" t="s">
        <v>4</v>
      </c>
      <c r="I151" s="26"/>
      <c r="J151" s="2" t="str">
        <f>IF(J149="","",IF(ROUND(J149*$F151,0.1)=0,"",ROUND(J149*$F151,0.1)))</f>
        <v/>
      </c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81"/>
      <c r="X151" s="161"/>
    </row>
    <row r="152" spans="5:24" ht="17.7" customHeight="1" thickBot="1">
      <c r="E152" s="114"/>
      <c r="F152" s="25"/>
      <c r="G152" s="65"/>
      <c r="H152" s="46"/>
      <c r="I152" s="26"/>
      <c r="J152" s="2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81"/>
      <c r="X152" s="161"/>
    </row>
    <row r="153" spans="5:24" s="100" customFormat="1" ht="17.7" customHeight="1" thickBot="1">
      <c r="E153" s="145">
        <v>28</v>
      </c>
      <c r="F153" s="111" t="s">
        <v>55</v>
      </c>
      <c r="G153" s="112"/>
      <c r="H153" s="113"/>
      <c r="I153" s="24"/>
      <c r="J153" s="24" t="str">
        <f>J154</f>
        <v/>
      </c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6"/>
      <c r="X153" s="101"/>
    </row>
    <row r="154" spans="5:24" s="100" customFormat="1" ht="17.7" customHeight="1" thickBot="1">
      <c r="E154" s="114"/>
      <c r="F154" s="115" t="s">
        <v>56</v>
      </c>
      <c r="G154" s="107">
        <v>1</v>
      </c>
      <c r="H154" s="138" t="s">
        <v>14</v>
      </c>
      <c r="I154" s="148"/>
      <c r="J154" s="139" t="str">
        <f>IF(OR(G154=0,G154="",ISBLANK(G154),NOT(ISNUMBER(I154))),"",G154*I154)</f>
        <v/>
      </c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3"/>
      <c r="X154" s="116"/>
    </row>
    <row r="155" spans="5:24" s="100" customFormat="1" ht="17.7" customHeight="1" thickBot="1">
      <c r="E155" s="145">
        <v>29</v>
      </c>
      <c r="F155" s="111" t="s">
        <v>166</v>
      </c>
      <c r="G155" s="112"/>
      <c r="H155" s="113"/>
      <c r="I155" s="24"/>
      <c r="J155" s="24" t="str">
        <f>J156</f>
        <v/>
      </c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6"/>
      <c r="X155" s="101"/>
    </row>
    <row r="156" spans="5:24" s="100" customFormat="1" ht="17.7" customHeight="1" thickBot="1">
      <c r="E156" s="114"/>
      <c r="F156" s="115" t="s">
        <v>167</v>
      </c>
      <c r="G156" s="107">
        <v>1</v>
      </c>
      <c r="H156" s="138" t="s">
        <v>14</v>
      </c>
      <c r="I156" s="148"/>
      <c r="J156" s="139" t="str">
        <f>IF(OR(G156=0,G156="",ISBLANK(G156),NOT(ISNUMBER(I156))),"",G156*I156)</f>
        <v/>
      </c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3"/>
      <c r="X156" s="116"/>
    </row>
    <row r="157" spans="5:24" ht="17.7" customHeight="1" thickBot="1">
      <c r="E157" s="145">
        <v>30</v>
      </c>
      <c r="F157" s="32" t="s">
        <v>11</v>
      </c>
      <c r="G157" s="66"/>
      <c r="H157" s="47"/>
      <c r="I157" s="33"/>
      <c r="J157" s="34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85"/>
      <c r="X157" s="95"/>
    </row>
    <row r="158" spans="5:24" ht="17.7" customHeight="1">
      <c r="E158" s="27"/>
      <c r="F158" s="31" t="s">
        <v>20</v>
      </c>
      <c r="G158" s="67"/>
      <c r="H158" s="48"/>
      <c r="I158" s="28"/>
      <c r="J158" s="29">
        <f>SUM(J148,J150,J153,J155)</f>
        <v>0</v>
      </c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96"/>
    </row>
    <row r="159" spans="5:24" ht="17.7" customHeight="1">
      <c r="E159" s="21"/>
      <c r="F159" s="35">
        <v>0.1</v>
      </c>
      <c r="G159" s="68"/>
      <c r="H159" s="49"/>
      <c r="I159" s="26"/>
      <c r="J159" s="11" t="str">
        <f>IF(ROUND(J158*$F159,0.1)=0, "", ROUND(J158*$F159,0.1))</f>
        <v/>
      </c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84"/>
      <c r="X159" s="87"/>
    </row>
    <row r="160" spans="5:24" ht="17.7" customHeight="1" thickBot="1">
      <c r="E160" s="30"/>
      <c r="F160" s="36" t="s">
        <v>21</v>
      </c>
      <c r="G160" s="69"/>
      <c r="H160" s="50"/>
      <c r="I160" s="37"/>
      <c r="J160" s="117">
        <f>SUM(J158,J159)</f>
        <v>0</v>
      </c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86"/>
      <c r="X160" s="97"/>
    </row>
    <row r="162" spans="11:23" hidden="1">
      <c r="K162" s="17" t="s">
        <v>22</v>
      </c>
      <c r="L162" s="17" t="s">
        <v>22</v>
      </c>
      <c r="M162" s="17" t="s">
        <v>22</v>
      </c>
      <c r="N162" s="17" t="s">
        <v>22</v>
      </c>
      <c r="O162" s="17" t="s">
        <v>22</v>
      </c>
      <c r="P162" s="17" t="s">
        <v>22</v>
      </c>
      <c r="Q162" s="17" t="s">
        <v>22</v>
      </c>
      <c r="R162" s="17" t="s">
        <v>22</v>
      </c>
      <c r="S162" s="17" t="s">
        <v>22</v>
      </c>
      <c r="T162" s="17" t="s">
        <v>22</v>
      </c>
      <c r="U162" s="17" t="s">
        <v>22</v>
      </c>
      <c r="V162" s="17" t="s">
        <v>22</v>
      </c>
      <c r="W162" s="17" t="s">
        <v>22</v>
      </c>
    </row>
  </sheetData>
  <mergeCells count="8">
    <mergeCell ref="D2:F2"/>
    <mergeCell ref="X4:X6"/>
    <mergeCell ref="E4:E6"/>
    <mergeCell ref="F4:F6"/>
    <mergeCell ref="G4:H6"/>
    <mergeCell ref="I4:I6"/>
    <mergeCell ref="J4:J6"/>
    <mergeCell ref="K4:W4"/>
  </mergeCells>
  <phoneticPr fontId="2"/>
  <printOptions horizontalCentered="1"/>
  <pageMargins left="0.70866141732283472" right="0.70866141732283472" top="1.3385826771653544" bottom="0.74803149606299213" header="0.31496062992125984" footer="0.31496062992125984"/>
  <pageSetup paperSize="8" scale="54" fitToWidth="0" fitToHeight="0" orientation="portrait" r:id="rId1"/>
  <rowBreaks count="1" manualBreakCount="1">
    <brk id="90" min="3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数量統括表</vt:lpstr>
      <vt:lpstr>数量統括表!Print_Area</vt:lpstr>
      <vt:lpstr>数量統括表!Print_Titles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SIREI 3</dc:creator>
  <cp:lastModifiedBy>指令課 天草消防</cp:lastModifiedBy>
  <cp:lastPrinted>2026-02-16T07:14:59Z</cp:lastPrinted>
  <dcterms:created xsi:type="dcterms:W3CDTF">2024-06-21T04:05:13Z</dcterms:created>
  <dcterms:modified xsi:type="dcterms:W3CDTF">2026-02-23T05:39:13Z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2016-03-04T00:00:00Z</vt:filetime>
  </property>
  <property fmtid="{D5CDD505-2E9C-101B-9397-08002B2CF9AE}" pid="3" name="LastSaved">
    <vt:filetime>2024-06-21T00:00:00Z</vt:filetime>
  </property>
  <property fmtid="{D5CDD505-2E9C-101B-9397-08002B2CF9AE}" pid="4" name="Producer">
    <vt:lpwstr>SkyPDF Pro for Softphone Version 1.10 Build ML32 0019.00</vt:lpwstr>
  </property>
</Properties>
</file>